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ustomProperty6.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customProperty7.bin" ContentType="application/vnd.openxmlformats-officedocument.spreadsheetml.customProperty"/>
  <Override PartName="/xl/drawings/drawing10.xml" ContentType="application/vnd.openxmlformats-officedocument.drawing+xml"/>
  <Override PartName="/xl/customProperty8.bin" ContentType="application/vnd.openxmlformats-officedocument.spreadsheetml.customProperty"/>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ustomProperty107.bin" ContentType="application/vnd.openxmlformats-officedocument.spreadsheetml.customProperty"/>
  <Override PartName="/xl/customProperty108.bin" ContentType="application/vnd.openxmlformats-officedocument.spreadsheetml.customProperty"/>
  <Override PartName="/xl/customProperty109.bin" ContentType="application/vnd.openxmlformats-officedocument.spreadsheetml.customProperty"/>
  <Override PartName="/xl/customProperty110.bin" ContentType="application/vnd.openxmlformats-officedocument.spreadsheetml.customProperty"/>
  <Override PartName="/xl/customProperty111.bin" ContentType="application/vnd.openxmlformats-officedocument.spreadsheetml.customProperty"/>
  <Override PartName="/xl/customProperty112.bin" ContentType="application/vnd.openxmlformats-officedocument.spreadsheetml.customProperty"/>
  <Override PartName="/xl/customProperty113.bin" ContentType="application/vnd.openxmlformats-officedocument.spreadsheetml.customProperty"/>
  <Override PartName="/xl/customProperty114.bin" ContentType="application/vnd.openxmlformats-officedocument.spreadsheetml.customProperty"/>
  <Override PartName="/xl/customProperty115.bin" ContentType="application/vnd.openxmlformats-officedocument.spreadsheetml.customProperty"/>
  <Override PartName="/xl/customProperty116.bin" ContentType="application/vnd.openxmlformats-officedocument.spreadsheetml.customProperty"/>
  <Override PartName="/xl/customProperty117.bin" ContentType="application/vnd.openxmlformats-officedocument.spreadsheetml.customProperty"/>
  <Override PartName="/xl/customProperty118.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Z:\QUARTERLY EARNINGS\2021\4Q21\EPR\For Ipreo Blast and Email to Analysts\"/>
    </mc:Choice>
  </mc:AlternateContent>
  <xr:revisionPtr revIDLastSave="0" documentId="8_{C6266362-B1A7-4DF9-B613-5240BDC84A1F}" xr6:coauthVersionLast="47" xr6:coauthVersionMax="47" xr10:uidLastSave="{00000000-0000-0000-0000-000000000000}"/>
  <bookViews>
    <workbookView xWindow="-108" yWindow="-108" windowWidth="23256" windowHeight="12576" tabRatio="883" firstSheet="1" activeTab="1" xr2:uid="{659134F3-9484-4F89-8BAC-2A0E2DF0865D}"/>
  </bookViews>
  <sheets>
    <sheet name="DRAFT EBITDA DA OP v2" sheetId="44" state="hidden" r:id="rId1"/>
    <sheet name="Revenue" sheetId="2" r:id="rId2"/>
    <sheet name="Opex" sheetId="3" r:id="rId3"/>
    <sheet name="Adjusted EBITDA + Dep and Amort" sheetId="45" r:id="rId4"/>
    <sheet name="Cable Customer Metrics" sheetId="5" r:id="rId5"/>
    <sheet name="Sky Customer Metrics" sheetId="24" r:id="rId6"/>
    <sheet name="Capex" sheetId="6" r:id="rId7"/>
    <sheet name="Free Cash Flow" sheetId="7" r:id="rId8"/>
    <sheet name="Notes" sheetId="42" r:id="rId9"/>
    <sheet name="Consol Breakdown - Dep and Amor" sheetId="4" state="hidden" r:id="rId10"/>
    <sheet name="Consol Breakdown- AE DA opt 1" sheetId="47" state="hidden" r:id="rId11"/>
    <sheet name="Diff Between Opt 1 Opt 2" sheetId="49" state="hidden" r:id="rId12"/>
    <sheet name="Notes -OLD" sheetId="48" state="hidden" r:id="rId13"/>
    <sheet name="HFM NGOperating Income Round" sheetId="36" state="hidden" r:id="rId14"/>
    <sheet name="Repurchase and Div-DNU" sheetId="22" state="hidden" r:id="rId15"/>
    <sheet name="New SmartSlice - Design" sheetId="51" state="hidden" r:id="rId16"/>
    <sheet name="XH Check" sheetId="50" state="hidden" r:id="rId17"/>
    <sheet name="Adj EBITDA per CR" sheetId="23" state="hidden" r:id="rId18"/>
    <sheet name="SKY ARPU" sheetId="43" state="hidden" r:id="rId19"/>
    <sheet name="Essbase Rev - Round (PF)" sheetId="15" state="hidden" r:id="rId20"/>
    <sheet name="Essbase Rev - NBCU Product (PF)" sheetId="16" state="hidden" r:id="rId21"/>
    <sheet name="Essbase OCF - Round (PF)" sheetId="17" state="hidden" r:id="rId22"/>
    <sheet name="Essbase Opex Exp" sheetId="18" state="hidden" r:id="rId23"/>
    <sheet name="Essbase Oper Inc - Round (PF)" sheetId="19" state="hidden" r:id="rId24"/>
    <sheet name="Essbase Capex - Round (EXT)" sheetId="20" state="hidden" r:id="rId25"/>
    <sheet name="Essbase Capex - Whole (EXT)" sheetId="21" state="hidden" r:id="rId26"/>
  </sheets>
  <externalReferences>
    <externalReference r:id="rId27"/>
    <externalReference r:id="rId28"/>
    <externalReference r:id="rId29"/>
    <externalReference r:id="rId30"/>
  </externalReferences>
  <definedNames>
    <definedName name="__123Graph_A" localSheetId="10" hidden="1">#REF!</definedName>
    <definedName name="__123Graph_A" localSheetId="12" hidden="1">#REF!</definedName>
    <definedName name="__123Graph_A" hidden="1">#REF!</definedName>
    <definedName name="__123Graph_B" localSheetId="10" hidden="1">#REF!</definedName>
    <definedName name="__123Graph_B" localSheetId="12" hidden="1">#REF!</definedName>
    <definedName name="__123Graph_B" hidden="1">#REF!</definedName>
    <definedName name="__123Graph_X" localSheetId="10" hidden="1">#REF!</definedName>
    <definedName name="__123Graph_X" localSheetId="12" hidden="1">#REF!</definedName>
    <definedName name="__123Graph_X" hidden="1">#REF!</definedName>
    <definedName name="_a" hidden="1">{"Headcount Annual",#N/A,FALSE,"Headcount";"Headcount Monthly",#N/A,FALSE,"Headcount"}</definedName>
    <definedName name="_Admin" hidden="1">"No"</definedName>
    <definedName name="_cap" hidden="1">{"Capital Summary",#N/A,FALSE,"CapSum";"Other Capital",#N/A,FALSE,"CapDet";"Construction Report",#N/A,FALSE,"ConstRep"}</definedName>
    <definedName name="_ch" hidden="1">{"Headcount Annual",#N/A,FALSE,"Headcount";"Headcount Monthly",#N/A,FALSE,"Headcount"}</definedName>
    <definedName name="_ee" hidden="1">{"P&amp;L Monthly",#N/A,FALSE,"P&amp;L";"Rev Monthly",#N/A,FALSE,"DetRev";"Tech Monthly",#N/A,FALSE,"DetTech";"CSR Monthly",#N/A,FALSE,"DetCSR";"Marketing Monthly",#N/A,FALSE,"DetMrkt";"Ad Sales Monthly",#N/A,FALSE,"DetAdSales";"LO Monthly",#N/A,FALSE,"DETLO";"Admin Monthly",#N/A,FALSE,"DetAdmin";"Product Monthly",#N/A,FALSE,"DetProd"}</definedName>
    <definedName name="_eggg" hidden="1">{"Headcount Annual",#N/A,FALSE,"Headcount";"Headcount Monthly",#N/A,FALSE,"Headcount"}</definedName>
    <definedName name="_fas" hidden="1">{"P&amp;L Annual",#N/A,FALSE,"P&amp;L";"Rev Annual",#N/A,FALSE,"DetRev";"Tech Annual",#N/A,FALSE,"DetTech";"CSR Annual",#N/A,FALSE,"DetCSR";"Marketing Annual",#N/A,FALSE,"DetMrkt";"Ad Sales Annual",#N/A,FALSE,"DetAdSales";"LO Annual",#N/A,FALSE,"DETLO";"Admin Annual",#N/A,FALSE,"DetAdmin";"Product Annual",#N/A,FALSE,"DetProd"}</definedName>
    <definedName name="_fff" hidden="1">{"Capital Summary",#N/A,FALSE,"CapSum";"Other Capital",#N/A,FALSE,"CapDet";"Construction Report",#N/A,FALSE,"ConstRep"}</definedName>
    <definedName name="_xlnm._FilterDatabase" localSheetId="3" hidden="1">#REF!</definedName>
    <definedName name="_xlnm._FilterDatabase" localSheetId="4" hidden="1">#REF!</definedName>
    <definedName name="_xlnm._FilterDatabase" localSheetId="6" hidden="1">#REF!</definedName>
    <definedName name="_xlnm._FilterDatabase" localSheetId="9" hidden="1">#REF!</definedName>
    <definedName name="_xlnm._FilterDatabase" localSheetId="10" hidden="1">#REF!</definedName>
    <definedName name="_xlnm._FilterDatabase" localSheetId="0" hidden="1">#REF!</definedName>
    <definedName name="_xlnm._FilterDatabase" localSheetId="24" hidden="1">#REF!</definedName>
    <definedName name="_xlnm._FilterDatabase" localSheetId="25" hidden="1">#REF!</definedName>
    <definedName name="_xlnm._FilterDatabase" localSheetId="21" hidden="1">#REF!</definedName>
    <definedName name="_xlnm._FilterDatabase" localSheetId="22" hidden="1">#REF!</definedName>
    <definedName name="_xlnm._FilterDatabase" localSheetId="7" hidden="1">#REF!</definedName>
    <definedName name="_xlnm._FilterDatabase" localSheetId="8" hidden="1">#REF!</definedName>
    <definedName name="_xlnm._FilterDatabase" localSheetId="12" hidden="1">#REF!</definedName>
    <definedName name="_xlnm._FilterDatabase" localSheetId="2" hidden="1">#REF!</definedName>
    <definedName name="_xlnm._FilterDatabase" localSheetId="1" hidden="1">#REF!</definedName>
    <definedName name="_xlnm._FilterDatabase" localSheetId="5" hidden="1">#REF!</definedName>
    <definedName name="_xlnm._FilterDatabase" hidden="1">#REF!</definedName>
    <definedName name="_first" hidden="1">{"P&amp;L Monthly",#N/A,FALSE,"P&amp;L";"Rev Monthly",#N/A,FALSE,"DetRev";"Tech Monthly",#N/A,FALSE,"DetTech";"CSR Monthly",#N/A,FALSE,"DetCSR";"Marketing Monthly",#N/A,FALSE,"DetMrkt";"Ad Sales Monthly",#N/A,FALSE,"DetAdSales";"LO Monthly",#N/A,FALSE,"DETLO";"Admin Monthly",#N/A,FALSE,"DetAdmin";"Product Monthly",#N/A,FALSE,"DetProd"}</definedName>
    <definedName name="_ght" hidden="1">{"Capital Summary",#N/A,FALSE,"CapSum";"Other Capital",#N/A,FALSE,"CapDet";"Construction Report",#N/A,FALSE,"ConstRep"}</definedName>
    <definedName name="_GSR008" hidden="1">[1]Equipment!$E$134:$DT$134</definedName>
    <definedName name="_GSR012" hidden="1">[1]Equipment!$E$185:$DT$185</definedName>
    <definedName name="_hcount" hidden="1">{"Online Headcount Annual",#N/A,FALSE,"Headcount";"Online Headcount Monthly",#N/A,FALSE,"Headcount"}</definedName>
    <definedName name="_InAdmin" hidden="1">"No"</definedName>
    <definedName name="_las" hidden="1">{"Headcount Annual",#N/A,FALSE,"Headcount";"Headcount Monthly",#N/A,FALSE,"Headcount"}</definedName>
    <definedName name="_LegalOk" hidden="1">"No"</definedName>
    <definedName name="_lll" hidden="1">{"P&amp;L Annual",#N/A,FALSE,"P&amp;L";"Rev Annual",#N/A,FALSE,"DetRev";"Tech Annual",#N/A,FALSE,"DetTech";"CSR Annual",#N/A,FALSE,"DetCSR";"Marketing Annual",#N/A,FALSE,"DetMrkt";"Ad Sales Annual",#N/A,FALSE,"DetAdSales";"LO Annual",#N/A,FALSE,"DETLO";"Admin Annual",#N/A,FALSE,"DetAdmin";"Product Annual",#N/A,FALSE,"DetProd"}</definedName>
    <definedName name="_marf" hidden="1">{"Capital Summary",#N/A,FALSE,"CapSum";"Other Capital",#N/A,FALSE,"CapDet";"Construction Report",#N/A,FALSE,"ConstRep"}</definedName>
    <definedName name="_MC16" hidden="1">[1]Equipment!$E$80:$DT$80</definedName>
    <definedName name="_MC28" hidden="1">[1]Equipment!$E$77:$DT$77</definedName>
    <definedName name="_mon" hidden="1">{"P&amp;L Monthly",#N/A,FALSE,"P&amp;L";"Rev Monthly",#N/A,FALSE,"DetRev";"Tech Monthly",#N/A,FALSE,"DetTech";"CSR Monthly",#N/A,FALSE,"DetCSR";"Marketing Monthly",#N/A,FALSE,"DetMrkt";"Ad Sales Monthly",#N/A,FALSE,"DetAdSales";"LO Monthly",#N/A,FALSE,"DETLO";"Admin Monthly",#N/A,FALSE,"DetAdmin";"Product Monthly",#N/A,FALSE,"DetProd"}</definedName>
    <definedName name="_nas" hidden="1">{"P&amp;L Monthly",#N/A,FALSE,"P&amp;L";"Rev Monthly",#N/A,FALSE,"DetRev";"Tech Monthly",#N/A,FALSE,"DetTech";"CSR Monthly",#N/A,FALSE,"DetCSR";"Marketing Monthly",#N/A,FALSE,"DetMrkt";"Ad Sales Monthly",#N/A,FALSE,"DetAdSales";"LO Monthly",#N/A,FALSE,"DETLO";"Admin Monthly",#N/A,FALSE,"DetAdmin";"Product Monthly",#N/A,FALSE,"DetProd"}</definedName>
    <definedName name="_Order1" hidden="1">255</definedName>
    <definedName name="_Order2" hidden="1">0</definedName>
    <definedName name="_out" hidden="1">{"Online Headcount Annual",#N/A,FALSE,"Headcount";"Online Headcount Monthly",#N/A,FALSE,"Headcount"}</definedName>
    <definedName name="_pem" hidden="1">{"P&amp;L Annual",#N/A,FALSE,"P&amp;L";"Rev Annual",#N/A,FALSE,"DetRev";"Tech Annual",#N/A,FALSE,"DetTech";"CSR Annual",#N/A,FALSE,"DetCSR";"Marketing Annual",#N/A,FALSE,"DetMrkt";"Ad Sales Annual",#N/A,FALSE,"DetAdSales";"LO Annual",#N/A,FALSE,"DETLO";"Admin Annual",#N/A,FALSE,"DetAdmin";"Product Annual",#N/A,FALSE,"DetProd"}</definedName>
    <definedName name="_port" hidden="1">{"Headcount Annual",#N/A,FALSE,"Headcount";"Headcount Monthly",#N/A,FALSE,"Headcount"}</definedName>
    <definedName name="_ps" hidden="1">{"Online Headcount Annual",#N/A,FALSE,"Headcount";"Online Headcount Monthly",#N/A,FALSE,"Headcount"}</definedName>
    <definedName name="_rv" hidden="1">{"Capital Summary",#N/A,FALSE,"CapSum";"Other Capital",#N/A,FALSE,"CapDet";"Construction Report",#N/A,FALSE,"ConstRep"}</definedName>
    <definedName name="_taf" hidden="1">{"P&amp;L Monthly",#N/A,FALSE,"P&amp;L";"Rev Monthly",#N/A,FALSE,"DetRev";"Tech Monthly",#N/A,FALSE,"DetTech";"CSR Monthly",#N/A,FALSE,"DetCSR";"Marketing Monthly",#N/A,FALSE,"DetMrkt";"Ad Sales Monthly",#N/A,FALSE,"DetAdSales";"LO Monthly",#N/A,FALSE,"DETLO";"Admin Monthly",#N/A,FALSE,"DetAdmin";"Product Monthly",#N/A,FALSE,"DetProd"}</definedName>
    <definedName name="_treat" hidden="1">{"P&amp;L Monthly",#N/A,FALSE,"P&amp;L";"Rev Monthly",#N/A,FALSE,"DetRev";"Tech Monthly",#N/A,FALSE,"DetTech";"CSR Monthly",#N/A,FALSE,"DetCSR";"Marketing Monthly",#N/A,FALSE,"DetMrkt";"Ad Sales Monthly",#N/A,FALSE,"DetAdSales";"LO Monthly",#N/A,FALSE,"DETLO";"Admin Monthly",#N/A,FALSE,"DetAdmin";"Product Monthly",#N/A,FALSE,"DetProd"}</definedName>
    <definedName name="_uBR10" hidden="1">[1]Equipment!$E$82:$DT$82</definedName>
    <definedName name="_uBR7" hidden="1">[1]Equipment!$E$85:$DT$85</definedName>
    <definedName name="a" localSheetId="10">#REF!</definedName>
    <definedName name="a" localSheetId="12">#REF!</definedName>
    <definedName name="adfa" localSheetId="10" hidden="1">#REF!</definedName>
    <definedName name="adfa" localSheetId="12" hidden="1">#REF!</definedName>
    <definedName name="adfa" hidden="1">#REF!</definedName>
    <definedName name="AdjItems" localSheetId="10">#REF!</definedName>
    <definedName name="AdjItems" localSheetId="0">#REF!</definedName>
    <definedName name="AdjItems" localSheetId="12">#REF!</definedName>
    <definedName name="ALinks" hidden="1">[1]Model!$E$113:$DT$113</definedName>
    <definedName name="anscount" hidden="1">2</definedName>
    <definedName name="AP" hidden="1">[1]Model!$E$41</definedName>
    <definedName name="ARPUInput" hidden="1">[1]Model!$E$142:$DT$142</definedName>
    <definedName name="asdfdf" hidden="1">{#N/A,#N/A,FALSE,"Statement of Ops";#N/A,#N/A,FALSE,"Trend Ops"}</definedName>
    <definedName name="Assumptions" hidden="1">[1]Model!$A$30:$A$122</definedName>
    <definedName name="AvgVoiceLines" hidden="1">[1]Model!$E$136:$DT$136</definedName>
    <definedName name="Balance_Sheet" hidden="1">'[1]Financial Statements'!$A$126:$A$177</definedName>
    <definedName name="bb" hidden="1">{#N/A,#N/A,FALSE,"Statement of Ops";#N/A,#N/A,FALSE,"Trend Ops"}</definedName>
    <definedName name="BPackClust" hidden="1">[1]Equipment!$E$226:$DT$226</definedName>
    <definedName name="BPackRTU" hidden="1">[1]Equipment!$E$220:$DT$220</definedName>
    <definedName name="BPackRTUCapex" hidden="1">[1]Capex!$E$220:$DT$220</definedName>
    <definedName name="BPackRTULife" hidden="1">[1]Capex!$C$116</definedName>
    <definedName name="BPackRTUMaint" hidden="1">[1]Capex!$E$248:$DT$248</definedName>
    <definedName name="BTS" hidden="1">[1]Equipment!$E$212:$DT$212</definedName>
    <definedName name="BTSAppRTUCapex" hidden="1">[1]Capex!$E$218:$DT$218</definedName>
    <definedName name="BTSAppRTULife" hidden="1">[1]Capex!$C$114</definedName>
    <definedName name="BTSAppRTUMaint" hidden="1">[1]Capex!$E$247:$DT$247</definedName>
    <definedName name="BTSLife" hidden="1">[1]Capex!$C$112</definedName>
    <definedName name="BTSPlatRTUCapex" hidden="1">[1]Capex!$E$217:$DT$217</definedName>
    <definedName name="BTSPlatRTULife" hidden="1">[1]Capex!$C$113</definedName>
    <definedName name="BTSPlatRTUMaint" hidden="1">[1]Capex!$E$246:$DT$246</definedName>
    <definedName name="BTSRTU" hidden="1">[1]Equipment!$E$206:$DT$206</definedName>
    <definedName name="c_rc" hidden="1">{"Capital Summary",#N/A,FALSE,"CapSum";"Other Capital",#N/A,FALSE,"CapDet";"Construction Report",#N/A,FALSE,"ConstRep"}</definedName>
    <definedName name="CalcSetting" hidden="1">[1]Equipment!$B$10</definedName>
    <definedName name="CallMgmtPctInbound" hidden="1">[1]Model!$E$118:$DT$118</definedName>
    <definedName name="CallMgmtPctOutbound" hidden="1">[1]Model!$E$119:$DT$119</definedName>
    <definedName name="cap" hidden="1">{"Capital Summary",#N/A,FALSE,"CapSum";"Other Capital",#N/A,FALSE,"CapDet";"Construction Report",#N/A,FALSE,"ConstRep"}</definedName>
    <definedName name="CAPITAL_CHART_REACT">[2]Charts!$AR$6</definedName>
    <definedName name="CAPITAL_LIST">[2]Charts!$AS$7:$AS$24</definedName>
    <definedName name="Card" hidden="1">[1]Equipment!$E$40:$DT$40</definedName>
    <definedName name="CardInput" hidden="1">'[1]Capex Input'!$E$48:$DT$48</definedName>
    <definedName name="Cash_Flow_Statement" hidden="1">'[1]Financial Statements'!$A$69:$A$122</definedName>
    <definedName name="CHT" hidden="1">[1]Equipment!$E$202:$DT$202</definedName>
    <definedName name="CHTInput" hidden="1">'[1]Capex Input'!$E$41:$DT$41</definedName>
    <definedName name="CMTSInputs" hidden="1">[1]Equipment!$E$13:$DT$57</definedName>
    <definedName name="CMTSOutputs" hidden="1">[1]Equipment!$E$59:$DT$68</definedName>
    <definedName name="CNAMPctInbound" hidden="1">[1]Model!$E$116:$DT$116</definedName>
    <definedName name="CNAMPctOutbound" hidden="1">[1]Model!$E$117:$DT$117</definedName>
    <definedName name="co" hidden="1">{"P&amp;L Annual",#N/A,FALSE,"P&amp;L";"Rev Annual",#N/A,FALSE,"DetRev";"Tech Annual",#N/A,FALSE,"DetTech";"CSR Annual",#N/A,FALSE,"DetCSR";"Marketing Annual",#N/A,FALSE,"DetMrkt";"Ad Sales Annual",#N/A,FALSE,"DetAdSales";"LO Annual",#N/A,FALSE,"DETLO";"Admin Annual",#N/A,FALSE,"DetAdmin";"Product Annual",#N/A,FALSE,"DetProd"}</definedName>
    <definedName name="CodecInput" hidden="1">'[1]Capex Input'!$E$33:$DT$33</definedName>
    <definedName name="Cognit" hidden="1">[1]Equipment!$E$235:$DT$235</definedName>
    <definedName name="ColCount" hidden="1">[1]Equipment!$B$11</definedName>
    <definedName name="Comm_Cap" localSheetId="10">'[2]Peer Data'!#REF!</definedName>
    <definedName name="Comm_Cap" localSheetId="12">'[2]Peer Data'!#REF!</definedName>
    <definedName name="Comm_Cap">'[2]Peer Data'!#REF!</definedName>
    <definedName name="Comm_Cap_T1" localSheetId="10">'[2]Peer Data'!#REF!</definedName>
    <definedName name="Comm_Cap_T1" localSheetId="12">'[2]Peer Data'!#REF!</definedName>
    <definedName name="Comm_Cap_T1">'[2]Peer Data'!#REF!</definedName>
    <definedName name="COMMEQUITOTASS" localSheetId="10">'[2]Peer Data'!#REF!</definedName>
    <definedName name="COMMEQUITOTASS" localSheetId="12">'[2]Peer Data'!#REF!</definedName>
    <definedName name="COMMEQUITOTASS">'[2]Peer Data'!#REF!</definedName>
    <definedName name="ComPlan1432EECE6_1CEF_4D45_9C6E_65BF8F632CF2_1" localSheetId="14">'Repurchase and Div-DNU'!$B$3:$AC$20</definedName>
    <definedName name="computer" hidden="1">{"P&amp;L Annual",#N/A,FALSE,"P&amp;L";"Rev Annual",#N/A,FALSE,"DetRev";"Tech Annual",#N/A,FALSE,"DetTech";"CSR Annual",#N/A,FALSE,"DetCSR";"Marketing Annual",#N/A,FALSE,"DetMrkt";"Ad Sales Annual",#N/A,FALSE,"DetAdSales";"LO Annual",#N/A,FALSE,"DETLO";"Admin Annual",#N/A,FALSE,"DetAdmin";"Product Annual",#N/A,FALSE,"DetProd"}</definedName>
    <definedName name="Consolidated_Capital_Expenditures" localSheetId="3">#REF!</definedName>
    <definedName name="Consolidated_Capital_Expenditures" localSheetId="6">Capex!$A$1:$R$40</definedName>
    <definedName name="Consolidated_Capital_Expenditures" localSheetId="10">#REF!</definedName>
    <definedName name="Consolidated_Capital_Expenditures" localSheetId="0">#REF!</definedName>
    <definedName name="Consolidated_Capital_Expenditures" localSheetId="8">#REF!</definedName>
    <definedName name="Consolidated_Capital_Expenditures" localSheetId="12">#REF!</definedName>
    <definedName name="Consolidated_Capital_Expenditures" localSheetId="5">#REF!</definedName>
    <definedName name="Consolidated_Capital_Expenditures">#REF!</definedName>
    <definedName name="Consolidated_Depreciation_and_Amortization_Expense_and_Operating_Income" localSheetId="3">'Adjusted EBITDA + Dep and Amort'!$A$1:$R$79</definedName>
    <definedName name="Consolidated_Depreciation_and_Amortization_Expense_and_Operating_Income" localSheetId="10">'Consol Breakdown- AE DA opt 1'!$A$1:$R$126</definedName>
    <definedName name="Consolidated_Depreciation_and_Amortization_Expense_and_Operating_Income" localSheetId="0">'DRAFT EBITDA DA OP v2'!$A$1:$R$117</definedName>
    <definedName name="Consolidated_Depreciation_and_Amortization_Expense_and_Operating_Income">'Consol Breakdown - Dep and Amor'!$A$1:$R$77</definedName>
    <definedName name="Consolidated_Free_Cash_Flow_and_Return_of_Capital_to_Shareholders" localSheetId="3">#REF!</definedName>
    <definedName name="Consolidated_Free_Cash_Flow_and_Return_of_Capital_to_Shareholders" localSheetId="6">#REF!</definedName>
    <definedName name="Consolidated_Free_Cash_Flow_and_Return_of_Capital_to_Shareholders" localSheetId="10">#REF!</definedName>
    <definedName name="Consolidated_Free_Cash_Flow_and_Return_of_Capital_to_Shareholders" localSheetId="0">#REF!</definedName>
    <definedName name="Consolidated_Free_Cash_Flow_and_Return_of_Capital_to_Shareholders" localSheetId="7">'Free Cash Flow'!$A$1:$R$33</definedName>
    <definedName name="Consolidated_Free_Cash_Flow_and_Return_of_Capital_to_Shareholders" localSheetId="8">#REF!</definedName>
    <definedName name="Consolidated_Free_Cash_Flow_and_Return_of_Capital_to_Shareholders" localSheetId="12">#REF!</definedName>
    <definedName name="Consolidated_Free_Cash_Flow_and_Return_of_Capital_to_Shareholders" localSheetId="5">#REF!</definedName>
    <definedName name="Consolidated_Free_Cash_Flow_and_Return_of_Capital_to_Shareholders">#REF!</definedName>
    <definedName name="Consolidated_Operating_Costs_and_Expenses_and_Operating_Cash_Flow">Opex!$A$1:$R$56</definedName>
    <definedName name="Consolidated_Revenue">Revenue!$A$1:$R$59</definedName>
    <definedName name="cost_of_capital" hidden="1">[1]Model!$E$43</definedName>
    <definedName name="CPULimit" hidden="1">[1]Equipment!$E$56:$DT$56</definedName>
    <definedName name="CPUPerDataSub" hidden="1">[1]Equipment!$E$36:$DT$36</definedName>
    <definedName name="CPUPerDS0" hidden="1">[1]Equipment!$E$35:$DT$35</definedName>
    <definedName name="CPUUtil" hidden="1">[1]Equipment!$E$63:$DT$63</definedName>
    <definedName name="CPUUtilData" hidden="1">[1]Equipment!$E$68:$DT$68</definedName>
    <definedName name="CREDIT_CHART_REACT">[2]Charts!$AW$6</definedName>
    <definedName name="CREDIT_LIST">[2]Charts!$AX$7:$AX$24</definedName>
    <definedName name="CUSTOM_MONTH" localSheetId="10">#REF!</definedName>
    <definedName name="CUSTOM_MONTH" localSheetId="12">#REF!</definedName>
    <definedName name="CUSTOM_MONTH">#REF!</definedName>
    <definedName name="DataSubsPerFN" hidden="1">[1]Equipment!$E$16:$DT$16</definedName>
    <definedName name="days_per_month" hidden="1">[1]Model!$E$49</definedName>
    <definedName name="ddddd" localSheetId="3" hidden="1">{#N/A,#N/A,FALSE,"Statement of Ops";#N/A,#N/A,FALSE,"Trend Ops"}</definedName>
    <definedName name="ddddd" localSheetId="6" hidden="1">{#N/A,#N/A,FALSE,"Statement of Ops";#N/A,#N/A,FALSE,"Trend Ops"}</definedName>
    <definedName name="ddddd" localSheetId="9" hidden="1">{#N/A,#N/A,FALSE,"Statement of Ops";#N/A,#N/A,FALSE,"Trend Ops"}</definedName>
    <definedName name="ddddd" localSheetId="10" hidden="1">{#N/A,#N/A,FALSE,"Statement of Ops";#N/A,#N/A,FALSE,"Trend Ops"}</definedName>
    <definedName name="ddddd" localSheetId="0" hidden="1">{#N/A,#N/A,FALSE,"Statement of Ops";#N/A,#N/A,FALSE,"Trend Ops"}</definedName>
    <definedName name="ddddd" localSheetId="7" hidden="1">{#N/A,#N/A,FALSE,"Statement of Ops";#N/A,#N/A,FALSE,"Trend Ops"}</definedName>
    <definedName name="ddddd" localSheetId="8" hidden="1">{#N/A,#N/A,FALSE,"Statement of Ops";#N/A,#N/A,FALSE,"Trend Ops"}</definedName>
    <definedName name="ddddd" localSheetId="12" hidden="1">{#N/A,#N/A,FALSE,"Statement of Ops";#N/A,#N/A,FALSE,"Trend Ops"}</definedName>
    <definedName name="ddddd" localSheetId="2" hidden="1">{#N/A,#N/A,FALSE,"Statement of Ops";#N/A,#N/A,FALSE,"Trend Ops"}</definedName>
    <definedName name="ddddd" localSheetId="1" hidden="1">{#N/A,#N/A,FALSE,"Statement of Ops";#N/A,#N/A,FALSE,"Trend Ops"}</definedName>
    <definedName name="ddddd" hidden="1">{#N/A,#N/A,FALSE,"Statement of Ops";#N/A,#N/A,FALSE,"Trend Ops"}</definedName>
    <definedName name="Delay_to_Revenue" hidden="1">[1]Model!$D$162</definedName>
    <definedName name="dere" localSheetId="3" hidden="1">{#N/A,#N/A,FALSE,"Statement of Ops";#N/A,#N/A,FALSE,"Trend Ops"}</definedName>
    <definedName name="dere" localSheetId="6" hidden="1">{#N/A,#N/A,FALSE,"Statement of Ops";#N/A,#N/A,FALSE,"Trend Ops"}</definedName>
    <definedName name="dere" localSheetId="9" hidden="1">{#N/A,#N/A,FALSE,"Statement of Ops";#N/A,#N/A,FALSE,"Trend Ops"}</definedName>
    <definedName name="dere" localSheetId="10" hidden="1">{#N/A,#N/A,FALSE,"Statement of Ops";#N/A,#N/A,FALSE,"Trend Ops"}</definedName>
    <definedName name="dere" localSheetId="0" hidden="1">{#N/A,#N/A,FALSE,"Statement of Ops";#N/A,#N/A,FALSE,"Trend Ops"}</definedName>
    <definedName name="dere" localSheetId="7" hidden="1">{#N/A,#N/A,FALSE,"Statement of Ops";#N/A,#N/A,FALSE,"Trend Ops"}</definedName>
    <definedName name="dere" localSheetId="8" hidden="1">{#N/A,#N/A,FALSE,"Statement of Ops";#N/A,#N/A,FALSE,"Trend Ops"}</definedName>
    <definedName name="dere" localSheetId="12" hidden="1">{#N/A,#N/A,FALSE,"Statement of Ops";#N/A,#N/A,FALSE,"Trend Ops"}</definedName>
    <definedName name="dere" localSheetId="2" hidden="1">{#N/A,#N/A,FALSE,"Statement of Ops";#N/A,#N/A,FALSE,"Trend Ops"}</definedName>
    <definedName name="dere" localSheetId="1" hidden="1">{#N/A,#N/A,FALSE,"Statement of Ops";#N/A,#N/A,FALSE,"Trend Ops"}</definedName>
    <definedName name="dere" hidden="1">{#N/A,#N/A,FALSE,"Statement of Ops";#N/A,#N/A,FALSE,"Trend Ops"}</definedName>
    <definedName name="dfdfd" localSheetId="3" hidden="1">{#N/A,#N/A,FALSE,"Statement of Ops";#N/A,#N/A,FALSE,"Trend Ops"}</definedName>
    <definedName name="dfdfd" localSheetId="6" hidden="1">{#N/A,#N/A,FALSE,"Statement of Ops";#N/A,#N/A,FALSE,"Trend Ops"}</definedName>
    <definedName name="dfdfd" localSheetId="9" hidden="1">{#N/A,#N/A,FALSE,"Statement of Ops";#N/A,#N/A,FALSE,"Trend Ops"}</definedName>
    <definedName name="dfdfd" localSheetId="10" hidden="1">{#N/A,#N/A,FALSE,"Statement of Ops";#N/A,#N/A,FALSE,"Trend Ops"}</definedName>
    <definedName name="dfdfd" localSheetId="0" hidden="1">{#N/A,#N/A,FALSE,"Statement of Ops";#N/A,#N/A,FALSE,"Trend Ops"}</definedName>
    <definedName name="dfdfd" localSheetId="7" hidden="1">{#N/A,#N/A,FALSE,"Statement of Ops";#N/A,#N/A,FALSE,"Trend Ops"}</definedName>
    <definedName name="dfdfd" localSheetId="8" hidden="1">{#N/A,#N/A,FALSE,"Statement of Ops";#N/A,#N/A,FALSE,"Trend Ops"}</definedName>
    <definedName name="dfdfd" localSheetId="12" hidden="1">{#N/A,#N/A,FALSE,"Statement of Ops";#N/A,#N/A,FALSE,"Trend Ops"}</definedName>
    <definedName name="dfdfd" localSheetId="2" hidden="1">{#N/A,#N/A,FALSE,"Statement of Ops";#N/A,#N/A,FALSE,"Trend Ops"}</definedName>
    <definedName name="dfdfd" localSheetId="1" hidden="1">{#N/A,#N/A,FALSE,"Statement of Ops";#N/A,#N/A,FALSE,"Trend Ops"}</definedName>
    <definedName name="dfdfd" hidden="1">{#N/A,#N/A,FALSE,"Statement of Ops";#N/A,#N/A,FALSE,"Trend Ops"}</definedName>
    <definedName name="dfsdf" localSheetId="3" hidden="1">{#N/A,#N/A,FALSE,"Statement of Ops";#N/A,#N/A,FALSE,"Trend Ops"}</definedName>
    <definedName name="dfsdf" localSheetId="6" hidden="1">{#N/A,#N/A,FALSE,"Statement of Ops";#N/A,#N/A,FALSE,"Trend Ops"}</definedName>
    <definedName name="dfsdf" localSheetId="9" hidden="1">{#N/A,#N/A,FALSE,"Statement of Ops";#N/A,#N/A,FALSE,"Trend Ops"}</definedName>
    <definedName name="dfsdf" localSheetId="10" hidden="1">{#N/A,#N/A,FALSE,"Statement of Ops";#N/A,#N/A,FALSE,"Trend Ops"}</definedName>
    <definedName name="dfsdf" localSheetId="0" hidden="1">{#N/A,#N/A,FALSE,"Statement of Ops";#N/A,#N/A,FALSE,"Trend Ops"}</definedName>
    <definedName name="dfsdf" localSheetId="7" hidden="1">{#N/A,#N/A,FALSE,"Statement of Ops";#N/A,#N/A,FALSE,"Trend Ops"}</definedName>
    <definedName name="dfsdf" localSheetId="8" hidden="1">{#N/A,#N/A,FALSE,"Statement of Ops";#N/A,#N/A,FALSE,"Trend Ops"}</definedName>
    <definedName name="dfsdf" localSheetId="12" hidden="1">{#N/A,#N/A,FALSE,"Statement of Ops";#N/A,#N/A,FALSE,"Trend Ops"}</definedName>
    <definedName name="dfsdf" localSheetId="2" hidden="1">{#N/A,#N/A,FALSE,"Statement of Ops";#N/A,#N/A,FALSE,"Trend Ops"}</definedName>
    <definedName name="dfsdf" localSheetId="1" hidden="1">{#N/A,#N/A,FALSE,"Statement of Ops";#N/A,#N/A,FALSE,"Trend Ops"}</definedName>
    <definedName name="dfsdf" hidden="1">{#N/A,#N/A,FALSE,"Statement of Ops";#N/A,#N/A,FALSE,"Trend Ops"}</definedName>
    <definedName name="DomPerCPU" hidden="1">[1]Equipment!$E$50:$DT$50</definedName>
    <definedName name="DomPerWAN" hidden="1">[1]Equipment!$E$48:$DT$48</definedName>
    <definedName name="DomPerWANData" hidden="1">[1]Equipment!$E$49:$DT$49</definedName>
    <definedName name="DSBandwidth" hidden="1">[1]Equipment!$E$53:$DT$53</definedName>
    <definedName name="dsf" localSheetId="3" hidden="1">{#N/A,#N/A,FALSE,"Statement of Ops";#N/A,#N/A,FALSE,"Trend Ops"}</definedName>
    <definedName name="dsf" localSheetId="6" hidden="1">{#N/A,#N/A,FALSE,"Statement of Ops";#N/A,#N/A,FALSE,"Trend Ops"}</definedName>
    <definedName name="dsf" localSheetId="9" hidden="1">{#N/A,#N/A,FALSE,"Statement of Ops";#N/A,#N/A,FALSE,"Trend Ops"}</definedName>
    <definedName name="dsf" localSheetId="10" hidden="1">{#N/A,#N/A,FALSE,"Statement of Ops";#N/A,#N/A,FALSE,"Trend Ops"}</definedName>
    <definedName name="dsf" localSheetId="0" hidden="1">{#N/A,#N/A,FALSE,"Statement of Ops";#N/A,#N/A,FALSE,"Trend Ops"}</definedName>
    <definedName name="dsf" localSheetId="7" hidden="1">{#N/A,#N/A,FALSE,"Statement of Ops";#N/A,#N/A,FALSE,"Trend Ops"}</definedName>
    <definedName name="dsf" localSheetId="8" hidden="1">{#N/A,#N/A,FALSE,"Statement of Ops";#N/A,#N/A,FALSE,"Trend Ops"}</definedName>
    <definedName name="dsf" localSheetId="12" hidden="1">{#N/A,#N/A,FALSE,"Statement of Ops";#N/A,#N/A,FALSE,"Trend Ops"}</definedName>
    <definedName name="dsf" localSheetId="2" hidden="1">{#N/A,#N/A,FALSE,"Statement of Ops";#N/A,#N/A,FALSE,"Trend Ops"}</definedName>
    <definedName name="dsf" localSheetId="1" hidden="1">{#N/A,#N/A,FALSE,"Statement of Ops";#N/A,#N/A,FALSE,"Trend Ops"}</definedName>
    <definedName name="dsf" hidden="1">{#N/A,#N/A,FALSE,"Statement of Ops";#N/A,#N/A,FALSE,"Trend Ops"}</definedName>
    <definedName name="DSO" hidden="1">[1]Model!$E$40</definedName>
    <definedName name="DSPerDataSub" hidden="1">[1]Equipment!$E$30:$DT$30</definedName>
    <definedName name="DSPerDataSubInput" hidden="1">'[1]Capex Input'!$E$42:$DT$42</definedName>
    <definedName name="DSPerDom" hidden="1">[1]Equipment!$E$46:$DT$46</definedName>
    <definedName name="DSPerDS0" hidden="1">[1]Equipment!$E$24:$DT$24</definedName>
    <definedName name="DSUtil" hidden="1">[1]Equipment!$E$60:$DT$60</definedName>
    <definedName name="DSUtilData" hidden="1">[1]Equipment!$E$65:$DT$65</definedName>
    <definedName name="DualPctData" hidden="1">[1]Capex!$E$32:$DT$32</definedName>
    <definedName name="DualPctVoiceInput" hidden="1">[1]Model!$E$86:$DT$86</definedName>
    <definedName name="eeeeeeeeee" localSheetId="3" hidden="1">{#N/A,#N/A,FALSE,"Statement of Ops";#N/A,#N/A,FALSE,"Trend Ops"}</definedName>
    <definedName name="eeeeeeeeee" localSheetId="6" hidden="1">{#N/A,#N/A,FALSE,"Statement of Ops";#N/A,#N/A,FALSE,"Trend Ops"}</definedName>
    <definedName name="eeeeeeeeee" localSheetId="9" hidden="1">{#N/A,#N/A,FALSE,"Statement of Ops";#N/A,#N/A,FALSE,"Trend Ops"}</definedName>
    <definedName name="eeeeeeeeee" localSheetId="10" hidden="1">{#N/A,#N/A,FALSE,"Statement of Ops";#N/A,#N/A,FALSE,"Trend Ops"}</definedName>
    <definedName name="eeeeeeeeee" localSheetId="0" hidden="1">{#N/A,#N/A,FALSE,"Statement of Ops";#N/A,#N/A,FALSE,"Trend Ops"}</definedName>
    <definedName name="eeeeeeeeee" localSheetId="7" hidden="1">{#N/A,#N/A,FALSE,"Statement of Ops";#N/A,#N/A,FALSE,"Trend Ops"}</definedName>
    <definedName name="eeeeeeeeee" localSheetId="8" hidden="1">{#N/A,#N/A,FALSE,"Statement of Ops";#N/A,#N/A,FALSE,"Trend Ops"}</definedName>
    <definedName name="eeeeeeeeee" localSheetId="12" hidden="1">{#N/A,#N/A,FALSE,"Statement of Ops";#N/A,#N/A,FALSE,"Trend Ops"}</definedName>
    <definedName name="eeeeeeeeee" localSheetId="2" hidden="1">{#N/A,#N/A,FALSE,"Statement of Ops";#N/A,#N/A,FALSE,"Trend Ops"}</definedName>
    <definedName name="eeeeeeeeee" localSheetId="1" hidden="1">{#N/A,#N/A,FALSE,"Statement of Ops";#N/A,#N/A,FALSE,"Trend Ops"}</definedName>
    <definedName name="eeeeeeeeee" hidden="1">{#N/A,#N/A,FALSE,"Statement of Ops";#N/A,#N/A,FALSE,"Trend Ops"}</definedName>
    <definedName name="ent" hidden="1">{"Capital Summary",#N/A,FALSE,"CapSum";"Other Capital",#N/A,FALSE,"CapDet";"Construction Report",#N/A,FALSE,"ConstRep"}</definedName>
    <definedName name="Equipment_and_CAPEX" hidden="1">[1]Model!$A$199:$A$265</definedName>
    <definedName name="erere" localSheetId="3" hidden="1">{#N/A,#N/A,FALSE,"Statement of Ops";#N/A,#N/A,FALSE,"Trend Ops"}</definedName>
    <definedName name="erere" localSheetId="6" hidden="1">{#N/A,#N/A,FALSE,"Statement of Ops";#N/A,#N/A,FALSE,"Trend Ops"}</definedName>
    <definedName name="erere" localSheetId="9" hidden="1">{#N/A,#N/A,FALSE,"Statement of Ops";#N/A,#N/A,FALSE,"Trend Ops"}</definedName>
    <definedName name="erere" localSheetId="10" hidden="1">{#N/A,#N/A,FALSE,"Statement of Ops";#N/A,#N/A,FALSE,"Trend Ops"}</definedName>
    <definedName name="erere" localSheetId="0" hidden="1">{#N/A,#N/A,FALSE,"Statement of Ops";#N/A,#N/A,FALSE,"Trend Ops"}</definedName>
    <definedName name="erere" localSheetId="7" hidden="1">{#N/A,#N/A,FALSE,"Statement of Ops";#N/A,#N/A,FALSE,"Trend Ops"}</definedName>
    <definedName name="erere" localSheetId="8" hidden="1">{#N/A,#N/A,FALSE,"Statement of Ops";#N/A,#N/A,FALSE,"Trend Ops"}</definedName>
    <definedName name="erere" localSheetId="12" hidden="1">{#N/A,#N/A,FALSE,"Statement of Ops";#N/A,#N/A,FALSE,"Trend Ops"}</definedName>
    <definedName name="erere" localSheetId="2" hidden="1">{#N/A,#N/A,FALSE,"Statement of Ops";#N/A,#N/A,FALSE,"Trend Ops"}</definedName>
    <definedName name="erere" localSheetId="1" hidden="1">{#N/A,#N/A,FALSE,"Statement of Ops";#N/A,#N/A,FALSE,"Trend Ops"}</definedName>
    <definedName name="erere" hidden="1">{#N/A,#N/A,FALSE,"Statement of Ops";#N/A,#N/A,FALSE,"Trend Ops"}</definedName>
    <definedName name="ererere" localSheetId="3" hidden="1">{#N/A,#N/A,FALSE,"Statement of Ops";#N/A,#N/A,FALSE,"Trend Ops"}</definedName>
    <definedName name="ererere" localSheetId="6" hidden="1">{#N/A,#N/A,FALSE,"Statement of Ops";#N/A,#N/A,FALSE,"Trend Ops"}</definedName>
    <definedName name="ererere" localSheetId="9" hidden="1">{#N/A,#N/A,FALSE,"Statement of Ops";#N/A,#N/A,FALSE,"Trend Ops"}</definedName>
    <definedName name="ererere" localSheetId="10" hidden="1">{#N/A,#N/A,FALSE,"Statement of Ops";#N/A,#N/A,FALSE,"Trend Ops"}</definedName>
    <definedName name="ererere" localSheetId="0" hidden="1">{#N/A,#N/A,FALSE,"Statement of Ops";#N/A,#N/A,FALSE,"Trend Ops"}</definedName>
    <definedName name="ererere" localSheetId="7" hidden="1">{#N/A,#N/A,FALSE,"Statement of Ops";#N/A,#N/A,FALSE,"Trend Ops"}</definedName>
    <definedName name="ererere" localSheetId="8" hidden="1">{#N/A,#N/A,FALSE,"Statement of Ops";#N/A,#N/A,FALSE,"Trend Ops"}</definedName>
    <definedName name="ererere" localSheetId="12" hidden="1">{#N/A,#N/A,FALSE,"Statement of Ops";#N/A,#N/A,FALSE,"Trend Ops"}</definedName>
    <definedName name="ererere" localSheetId="2" hidden="1">{#N/A,#N/A,FALSE,"Statement of Ops";#N/A,#N/A,FALSE,"Trend Ops"}</definedName>
    <definedName name="ererere" localSheetId="1" hidden="1">{#N/A,#N/A,FALSE,"Statement of Ops";#N/A,#N/A,FALSE,"Trend Ops"}</definedName>
    <definedName name="ererere" hidden="1">{#N/A,#N/A,FALSE,"Statement of Ops";#N/A,#N/A,FALSE,"Trend Ops"}</definedName>
    <definedName name="ErlangsPerLine" hidden="1">[1]Equipment!$E$29:$DT$29</definedName>
    <definedName name="ErlangsPerLineInput" hidden="1">'[1]Capex Input'!$E$40:$DT$40</definedName>
    <definedName name="EssAliasTable" localSheetId="24">"Default"</definedName>
    <definedName name="EssAliasTable" localSheetId="25">"Default"</definedName>
    <definedName name="EssAliasTable" localSheetId="21">"Default"</definedName>
    <definedName name="EssAliasTable" localSheetId="22">"Default"</definedName>
    <definedName name="EssAliasTable" localSheetId="20">"Default"</definedName>
    <definedName name="EssAliasTable" localSheetId="19">"Default"</definedName>
    <definedName name="EssbaseCluster_2_COMESS_COMESS2EB4D169_2B2C_46DA_B4FB_40CB65BE6C2E_1" localSheetId="13">'HFM NGOperating Income Round'!$C$8:$Q$69</definedName>
    <definedName name="EssbaseCluster_2_COMESS_COMESS797D83F3_E449_4DA0_A21A_1E3D856539B0_1" localSheetId="13">'HFM NGOperating Income Round'!$C$1:$Q$69</definedName>
    <definedName name="EssCablePRD_1_Consub_Main01DB1616_5863_4C37_A00B_E39DE025F414_1" localSheetId="16">'XH Check'!$C$1:$F$8</definedName>
    <definedName name="EssfHasNonUnique" localSheetId="24">FALSE</definedName>
    <definedName name="EssfHasNonUnique" localSheetId="25">FALSE</definedName>
    <definedName name="EssfHasNonUnique" localSheetId="21">FALSE</definedName>
    <definedName name="EssfHasNonUnique" localSheetId="23">FALSE</definedName>
    <definedName name="EssfHasNonUnique" localSheetId="22">FALSE</definedName>
    <definedName name="EssfHasNonUnique" localSheetId="20">FALSE</definedName>
    <definedName name="EssfHasNonUnique" localSheetId="19">FALSE</definedName>
    <definedName name="EssLatest" localSheetId="24">"JanYTD"</definedName>
    <definedName name="EssLatest" localSheetId="25">"JanYTD"</definedName>
    <definedName name="EssLatest" localSheetId="21">"JanYTD"</definedName>
    <definedName name="EssLatest" localSheetId="22">"JanYTD"</definedName>
    <definedName name="EssLatest" localSheetId="20">"JanYTD"</definedName>
    <definedName name="EssLatest" localSheetId="19">"JanYTD"</definedName>
    <definedName name="EssOptions" localSheetId="3">"A1110000000011000011001100020_01000"</definedName>
    <definedName name="EssOptions" localSheetId="9">"A1110000000011000011001100020_01000"</definedName>
    <definedName name="EssOptions" localSheetId="10">"A1110000000011000011001100020_01000"</definedName>
    <definedName name="EssOptions" localSheetId="0">"A1110000000011000011001100020_01000"</definedName>
    <definedName name="EssOptions" localSheetId="24">"A1110000000011000011001100020_01000"</definedName>
    <definedName name="EssOptions" localSheetId="25">"A1110000000011000011001100020_01000"</definedName>
    <definedName name="EssOptions" localSheetId="21">"A1110000000011000011001100020_01000"</definedName>
    <definedName name="EssOptions" localSheetId="22">"A1110000000011000011001100020_0100000"</definedName>
    <definedName name="EssOptions" localSheetId="20">"A1110000000011000011001100020_01000"</definedName>
    <definedName name="EssOptions" localSheetId="19">"A1110000000011000011001100020_01000"</definedName>
    <definedName name="EssOptions" localSheetId="2">"A1110000000011000011001100020_01000"</definedName>
    <definedName name="EssSamplingValue" localSheetId="3">100</definedName>
    <definedName name="EssSamplingValue" localSheetId="9">100</definedName>
    <definedName name="EssSamplingValue" localSheetId="10">100</definedName>
    <definedName name="EssSamplingValue" localSheetId="0">100</definedName>
    <definedName name="EssSamplingValue" localSheetId="24">100</definedName>
    <definedName name="EssSamplingValue" localSheetId="25">100</definedName>
    <definedName name="EssSamplingValue" localSheetId="21">100</definedName>
    <definedName name="EssSamplingValue" localSheetId="22">100</definedName>
    <definedName name="EssSamplingValue" localSheetId="20">100</definedName>
    <definedName name="EssSamplingValue" localSheetId="19">100</definedName>
    <definedName name="EssSamplingValue" localSheetId="2">100</definedName>
    <definedName name="ett" hidden="1">{"Online Headcount Annual",#N/A,FALSE,"Headcount";"Online Headcount Monthly",#N/A,FALSE,"Headcount"}</definedName>
    <definedName name="ewgewg" hidden="1">{"Headcount Annual",#N/A,FALSE,"Headcount";"Headcount Monthly",#N/A,FALSE,"Headcount"}</definedName>
    <definedName name="ex"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 hidden="1">{"Online Headcount Annual",#N/A,FALSE,"Headcount";"Online Headcount Monthly",#N/A,FALSE,"Headcount"}</definedName>
    <definedName name="ext_nice" hidden="1">{"P&amp;L Monthly",#N/A,FALSE,"P&amp;L";"Rev Monthly",#N/A,FALSE,"DetRev";"Tech Monthly",#N/A,FALSE,"DetTech";"CSR Monthly",#N/A,FALSE,"DetCSR";"Marketing Monthly",#N/A,FALSE,"DetMrkt";"Ad Sales Monthly",#N/A,FALSE,"DetAdSales";"LO Monthly",#N/A,FALSE,"DETLO";"Admin Monthly",#N/A,FALSE,"DetAdmin";"Product Monthly",#N/A,FALSE,"DetProd"}</definedName>
    <definedName name="extra_nice" hidden="1">{"Headcount Annual",#N/A,FALSE,"Headcount";"Headcount Monthly",#N/A,FALSE,"Headcount"}</definedName>
    <definedName name="famil" hidden="1">{"Capital Summary",#N/A,FALSE,"CapSum";"Other Capital",#N/A,FALSE,"CapDet";"Construction Report",#N/A,FALSE,"ConstRep"}</definedName>
    <definedName name="fan"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ntastic" hidden="1">{"P&amp;L Monthly",#N/A,FALSE,"P&amp;L";"Rev Monthly",#N/A,FALSE,"DetRev";"Tech Monthly",#N/A,FALSE,"DetTech";"CSR Monthly",#N/A,FALSE,"DetCSR";"Marketing Monthly",#N/A,FALSE,"DetMrkt";"Ad Sales Monthly",#N/A,FALSE,"DetAdSales";"LO Monthly",#N/A,FALSE,"DETLO";"Admin Monthly",#N/A,FALSE,"DetAdmin";"Product Monthly",#N/A,FALSE,"DetProd"}</definedName>
    <definedName name="fat" hidden="1">{"P&amp;L Monthly",#N/A,FALSE,"P&amp;L";"Rev Monthly",#N/A,FALSE,"DetRev";"Tech Monthly",#N/A,FALSE,"DetTech";"CSR Monthly",#N/A,FALSE,"DetCSR";"Marketing Monthly",#N/A,FALSE,"DetMrkt";"Ad Sales Monthly",#N/A,FALSE,"DetAdSales";"LO Monthly",#N/A,FALSE,"DETLO";"Admin Monthly",#N/A,FALSE,"DetAdmin";"Product Monthly",#N/A,FALSE,"DetProd"}</definedName>
    <definedName name="FCFPull" localSheetId="3">#REF!</definedName>
    <definedName name="FCFPull" localSheetId="10">#REF!</definedName>
    <definedName name="FCFPull" localSheetId="0">#REF!</definedName>
    <definedName name="FCFPull" localSheetId="8">#REF!</definedName>
    <definedName name="FCFPull" localSheetId="12">#REF!</definedName>
    <definedName name="FCFPull" localSheetId="5">#REF!</definedName>
    <definedName name="FCFPull">#REF!</definedName>
    <definedName name="Filter" localSheetId="3" hidden="1">#REF!</definedName>
    <definedName name="Filter" localSheetId="4" hidden="1">#REF!</definedName>
    <definedName name="Filter" localSheetId="6" hidden="1">#REF!</definedName>
    <definedName name="Filter" localSheetId="9" hidden="1">#REF!</definedName>
    <definedName name="Filter" localSheetId="10" hidden="1">#REF!</definedName>
    <definedName name="Filter" localSheetId="0" hidden="1">#REF!</definedName>
    <definedName name="Filter" localSheetId="24" hidden="1">#REF!</definedName>
    <definedName name="Filter" localSheetId="25" hidden="1">#REF!</definedName>
    <definedName name="Filter" localSheetId="21" hidden="1">#REF!</definedName>
    <definedName name="Filter" localSheetId="22" hidden="1">#REF!</definedName>
    <definedName name="Filter" localSheetId="7" hidden="1">#REF!</definedName>
    <definedName name="Filter" localSheetId="8" hidden="1">#REF!</definedName>
    <definedName name="Filter" localSheetId="12" hidden="1">#REF!</definedName>
    <definedName name="Filter" localSheetId="2" hidden="1">#REF!</definedName>
    <definedName name="Filter" localSheetId="1" hidden="1">#REF!</definedName>
    <definedName name="Filter" localSheetId="5" hidden="1">#REF!</definedName>
    <definedName name="Filter" hidden="1">#REF!</definedName>
    <definedName name="FNPerDom" hidden="1">[1]Equipment!$E$59:$DT$59</definedName>
    <definedName name="FNPerDomData" hidden="1">[1]Equipment!$E$64:$DT$64</definedName>
    <definedName name="FNSizeInput" hidden="1">'[1]Capex Input'!$E$26:$DT$26</definedName>
    <definedName name="fram" hidden="1">{"Capital Summary",#N/A,FALSE,"CapSum";"Other Capital",#N/A,FALSE,"CapDet";"Construction Report",#N/A,FALSE,"ConstRep"}</definedName>
    <definedName name="fs" hidden="1">{"Capital Summary",#N/A,FALSE,"CapSum";"Other Capital",#N/A,FALSE,"CapDet";"Construction Report",#N/A,FALSE,"ConstRep"}</definedName>
    <definedName name="Fund_Ticker" localSheetId="10">'[2]Peer Data'!#REF!</definedName>
    <definedName name="Fund_Ticker" localSheetId="12">'[2]Peer Data'!#REF!</definedName>
    <definedName name="Fund_Ticker">'[2]Peer Data'!#REF!</definedName>
    <definedName name="g_Cash_Flow" hidden="1">[1]Results!$A$111:$M$146</definedName>
    <definedName name="g_Cumulative_Cash_Flow" hidden="1">[1]Results!$P$111:$AH$146</definedName>
    <definedName name="g_Cumulative_Net_Income" hidden="1">[1]Results!$P$157:$AH$192</definedName>
    <definedName name="g_Discounted_Cash" hidden="1">[1]Results!$A$341:$M$376</definedName>
    <definedName name="g_Expenses" hidden="1">[1]Results!$P$203:$AH$238</definedName>
    <definedName name="g_IRR" hidden="1">[1]Results!$P$65:$AH$100</definedName>
    <definedName name="g_Net_Income" hidden="1">[1]Results!$A$157:$M$192</definedName>
    <definedName name="g_NPV" hidden="1">[1]Results!$A$65:$M$100</definedName>
    <definedName name="g_Service_Revenue" hidden="1">[1]Results!$A$203:$M$238</definedName>
    <definedName name="g_User_defined_1" hidden="1">[1]Results!$A$249:$M$284</definedName>
    <definedName name="g_User_defined_2" hidden="1">[1]Results!$P$249:$AH$284</definedName>
    <definedName name="g_User_defined_3" hidden="1">[1]Results!$A$295:$M$330</definedName>
    <definedName name="g_User_defined_4" hidden="1">[1]Results!$P$295:$AH$330</definedName>
    <definedName name="gff" hidden="1">{"P&amp;L Annual",#N/A,FALSE,"P&amp;L";"Rev Annual",#N/A,FALSE,"DetRev";"Tech Annual",#N/A,FALSE,"DetTech";"CSR Annual",#N/A,FALSE,"DetCSR";"Marketing Annual",#N/A,FALSE,"DetMrkt";"Ad Sales Annual",#N/A,FALSE,"DetAdSales";"LO Annual",#N/A,FALSE,"DETLO";"Admin Annual",#N/A,FALSE,"DetAdmin";"Product Annual",#N/A,FALSE,"DetProd"}</definedName>
    <definedName name="GOS" hidden="1">[1]Equipment!$E$23:$DT$23</definedName>
    <definedName name="GOSInput" hidden="1">'[1]Capex Input'!$E$36:$DT$36</definedName>
    <definedName name="Graphs" hidden="1">[1]Results!$A$49:$A$62</definedName>
    <definedName name="great"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eatv" hidden="1">{"P&amp;L Monthly",#N/A,FALSE,"P&amp;L";"Rev Monthly",#N/A,FALSE,"DetRev";"Tech Monthly",#N/A,FALSE,"DetTech";"CSR Monthly",#N/A,FALSE,"DetCSR";"Marketing Monthly",#N/A,FALSE,"DetMrkt";"Ad Sales Monthly",#N/A,FALSE,"DetAdSales";"LO Monthly",#N/A,FALSE,"DETLO";"Admin Monthly",#N/A,FALSE,"DetAdmin";"Product Monthly",#N/A,FALSE,"DetProd"}</definedName>
    <definedName name="GrossAddDual" hidden="1">[1]Model!$E$104:$DT$104</definedName>
    <definedName name="GrossAddFromHSD" hidden="1">[1]Model!$E$102:$DT$102</definedName>
    <definedName name="GrossAddVoiceOnly" hidden="1">[1]Model!$E$100:$DT$100</definedName>
    <definedName name="GrossLineAdds" hidden="1">[1]Model!$E$107:$DT$107</definedName>
    <definedName name="GSR008Data" hidden="1">[1]Equipment!$E$143:$DT$143</definedName>
    <definedName name="GSR012Data" hidden="1">[1]Equipment!$E$191:$DT$191</definedName>
    <definedName name="GSR1OC12_CMTS" hidden="1">[1]Equipment!$E$131:$DT$131</definedName>
    <definedName name="GSR1OC12Data_CMTS" hidden="1">[1]Equipment!$E$140:$DT$140</definedName>
    <definedName name="GSR4OC12_DC" hidden="1">[1]Equipment!$E$179:$DT$179</definedName>
    <definedName name="GSR4OC12ATM" hidden="1">[1]Equipment!$E$182:$DT$182</definedName>
    <definedName name="GSR4OC12Data_DC" hidden="1">[1]Equipment!$E$188:$DT$188</definedName>
    <definedName name="GSR4OC3_CMTS" hidden="1">[1]Equipment!$E$128:$DT$128</definedName>
    <definedName name="GSR4OC3Data_CMTS" hidden="1">[1]Equipment!$E$137:$DT$137</definedName>
    <definedName name="GSRCapex" hidden="1">[1]Capex!$E$266:$DT$266</definedName>
    <definedName name="GSRLife" hidden="1">[1]Capex!$C$102</definedName>
    <definedName name="GSRMaint" hidden="1">[1]Capex!$E$291:$DT$291</definedName>
    <definedName name="h.IsCSM" hidden="1">"CSModel"</definedName>
    <definedName name="har" hidden="1">{"Online Headcount Annual",#N/A,FALSE,"Headcount";"Online Headcount Monthly",#N/A,FALSE,"Headcount"}</definedName>
    <definedName name="HHP" hidden="1">[1]Capex!$E$12:$DT$12</definedName>
    <definedName name="HHPInput" hidden="1">[1]Model!$E$71:$DT$71</definedName>
    <definedName name="HTML_CodePage" hidden="1">1252</definedName>
    <definedName name="HTML_Description" hidden="1">"IBN Products"</definedName>
    <definedName name="HTML_Email" hidden="1">""</definedName>
    <definedName name="HTML_Header" hidden="1">"Edit"</definedName>
    <definedName name="HTML_LastUpdate" hidden="1">"24/05/97"</definedName>
    <definedName name="HTML_LineAfter" hidden="1">FALSE</definedName>
    <definedName name="HTML_LineBefore" hidden="1">TRUE</definedName>
    <definedName name="HTML_Name" hidden="1">"Mike Bibbings"</definedName>
    <definedName name="HTML_OBDlg2" hidden="1">TRUE</definedName>
    <definedName name="HTML_OBDlg4" hidden="1">TRUE</definedName>
    <definedName name="HTML_OS" hidden="1">0</definedName>
    <definedName name="HTML_PathFile" hidden="1">"C:\My Documents\mmelHTML.htm"</definedName>
    <definedName name="HTML_Title" hidden="1">"Master Edit List"</definedName>
    <definedName name="HubSize" hidden="1">[1]Equipment!$E$17:$DT$17</definedName>
    <definedName name="HubSizeInput" hidden="1">'[1]Capex Input'!$E$27:$DT$27</definedName>
    <definedName name="Income_Statement" hidden="1">'[1]Financial Statements'!$A$31:$A$65</definedName>
    <definedName name="income_tax_rate" hidden="1">[1]Model!$E$42</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ALYST_DET_EST" hidden="1">"c12043"</definedName>
    <definedName name="IQ_ANALYST_DET_EST_THOM" hidden="1">"c12071"</definedName>
    <definedName name="IQ_ANALYST_NON_PER_DET_EST" hidden="1">"c12755"</definedName>
    <definedName name="IQ_ANALYST_NON_PER_DET_EST_THOM" hidden="1">"c12759"</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 hidden="1">"c4150"</definedName>
    <definedName name="IQ_CAPEX_HIGH_EST" hidden="1">"c3524"</definedName>
    <definedName name="IQ_CAPEX_HIGH_EST_THOM" hidden="1">"c5504"</definedName>
    <definedName name="IQ_CAPEX_HIGH_GUIDANCE" hidden="1">"c4180"</definedName>
    <definedName name="IQ_CAPEX_INS" hidden="1">"c113"</definedName>
    <definedName name="IQ_CAPEX_LOW_EST" hidden="1">"c3525"</definedName>
    <definedName name="IQ_CAPEX_LOW_EST_THOM" hidden="1">"c5505"</definedName>
    <definedName name="IQ_CAPEX_LOW_GUIDANCE" hidden="1">"c4220"</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STDDEV_EST" hidden="1">"c3522"</definedName>
    <definedName name="IQ_CAPEX_STDDEV_EST_THOM" hidden="1">"c5507"</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 hidden="1">"c4256"</definedName>
    <definedName name="IQ_CFPS_HIGH_EST" hidden="1">"c1669"</definedName>
    <definedName name="IQ_CFPS_HIGH_EST_THOM" hidden="1">"c4008"</definedName>
    <definedName name="IQ_CFPS_HIGH_GUIDANCE" hidden="1">"c4167"</definedName>
    <definedName name="IQ_CFPS_LOW_EST" hidden="1">"c1670"</definedName>
    <definedName name="IQ_CFPS_LOW_EST_THOM" hidden="1">"c4009"</definedName>
    <definedName name="IQ_CFPS_LOW_GUIDANCE" hidden="1">"c4207"</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IB_ID_DET_EST" hidden="1">"c12045"</definedName>
    <definedName name="IQ_CONTRIB_ID_DET_EST_THOM" hidden="1">"c12073"</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FF_LASTCLOSE_TARGET_PRICE_THOM" hidden="1">"c5278"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 hidden="1">"c4302"</definedName>
    <definedName name="IQ_DPS_HIGH_EST" hidden="1">"c1676"</definedName>
    <definedName name="IQ_DPS_HIGH_EST_THOM" hidden="1">"c4015"</definedName>
    <definedName name="IQ_DPS_HIGH_GUIDANCE" hidden="1">"c4168"</definedName>
    <definedName name="IQ_DPS_LOW_EST" hidden="1">"c1677"</definedName>
    <definedName name="IQ_DPS_LOW_EST_THOM" hidden="1">"c4016"</definedName>
    <definedName name="IQ_DPS_LOW_GUIDANCE" hidden="1">"c4208"</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 hidden="1">"c4172"</definedName>
    <definedName name="IQ_EBIT_INT" hidden="1">"c360"</definedName>
    <definedName name="IQ_EBIT_LOW_EST" hidden="1">"c1684"</definedName>
    <definedName name="IQ_EBIT_LOW_EST_THOM" hidden="1">"c5108"</definedName>
    <definedName name="IQ_EBIT_LOW_GUIDANCE" hidden="1">"c4212"</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 hidden="1">"c4170"</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_CURRENCY_THOM" hidden="1">"c12484"</definedName>
    <definedName name="IQ_EPS_DET_EST_DATE_THOM" hidden="1">"c12235"</definedName>
    <definedName name="IQ_EPS_DET_EST_INCL_THOM" hidden="1">"c12367"</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CIQ" hidden="1">"c4723"</definedName>
    <definedName name="IQ_EPS_GW_EST_THOM" hidden="1">"c5133"</definedName>
    <definedName name="IQ_EPS_GW_GUIDANCE" hidden="1">"c4372"</definedName>
    <definedName name="IQ_EPS_GW_HIGH_EST" hidden="1">"c1739"</definedName>
    <definedName name="IQ_EPS_GW_HIGH_EST_CIQ" hidden="1">"c4725"</definedName>
    <definedName name="IQ_EPS_GW_HIGH_EST_THOM" hidden="1">"c5135"</definedName>
    <definedName name="IQ_EPS_GW_HIGH_GUIDANCE" hidden="1">"c4373"</definedName>
    <definedName name="IQ_EPS_GW_LOW_EST" hidden="1">"c1740"</definedName>
    <definedName name="IQ_EPS_GW_LOW_EST_CIQ" hidden="1">"c4726"</definedName>
    <definedName name="IQ_EPS_GW_LOW_EST_THOM" hidden="1">"c5136"</definedName>
    <definedName name="IQ_EPS_GW_LOW_GUIDANCE" hidden="1">"c4206"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EST" hidden="1">"c2226"</definedName>
    <definedName name="IQ_EPS_NORM_EST_BOTTOM_UP" hidden="1">"c5490"</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"c12607"</definedName>
    <definedName name="IQ_EPS_REPORTED_DET_EST_THOM" hidden="1">"c12087"</definedName>
    <definedName name="IQ_EPS_REPORTED_EST" hidden="1">"c1744"</definedName>
    <definedName name="IQ_EPS_REPORTED_EST_BOTTOM_UP" hidden="1">"c5492"</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"c1666"</definedName>
    <definedName name="IQ_EST_ACT_FFO_ADJ" hidden="1">"c4406"</definedName>
    <definedName name="IQ_EST_ACT_FFO_SHARE" hidden="1">"c4407"</definedName>
    <definedName name="IQ_EST_ACT_FFO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THOM" hidden="1">"c5184"</definedName>
    <definedName name="IQ_EST_EBITDA_GROWTH_1YR" hidden="1">"c1766"</definedName>
    <definedName name="IQ_EST_EBITDA_GROWTH_1YR_THOM" hidden="1">"c5161"</definedName>
    <definedName name="IQ_EST_EBITDA_GROWTH_2YR" hidden="1">"c1767"</definedName>
    <definedName name="IQ_EST_EBITDA_GROWTH_2YR_THOM" hidden="1">"c5162"</definedName>
    <definedName name="IQ_EST_EBITDA_GROWTH_Q_1YR" hidden="1">"c1768"</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THOM" hidden="1">"c5164"</definedName>
    <definedName name="IQ_EST_EBITDA_SURPRISE_PERCENT" hidden="1">"c1868"</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THOM" hidden="1">"c5154"</definedName>
    <definedName name="IQ_EST_EPS_GROWTH_5YR" hidden="1">"c1655"</definedName>
    <definedName name="IQ_EST_EPS_GROWTH_5YR_BOTTOM_UP" hidden="1">"c5487"</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THOM" hidden="1">"c5156"</definedName>
    <definedName name="IQ_EST_EPS_SURPRISE_PERCENT" hidden="1">"c1635"</definedName>
    <definedName name="IQ_EST_EPS_SURPRISE_PERCENT_THOM" hidden="1">"c5296"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THOM" hidden="1">"c5186"</definedName>
    <definedName name="IQ_EST_FFO_GROWTH_1YR" hidden="1">"c1770"</definedName>
    <definedName name="IQ_EST_FFO_GROWTH_1YR_THOM" hidden="1">"c5170"</definedName>
    <definedName name="IQ_EST_FFO_GROWTH_2YR" hidden="1">"c1771"</definedName>
    <definedName name="IQ_EST_FFO_GROWTH_2YR_THOM" hidden="1">"c5171"</definedName>
    <definedName name="IQ_EST_FFO_GROWTH_Q_1YR" hidden="1">"c1772"</definedName>
    <definedName name="IQ_EST_FFO_GROWTH_Q_1YR_THOM" hidden="1">"c5172"</definedName>
    <definedName name="IQ_EST_FFO_SEQ_GROWTH_Q" hidden="1">"c1773"</definedName>
    <definedName name="IQ_EST_FFO_SEQ_GROWTH_Q_THOM" hidden="1">"c5173"</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THOM" hidden="1">"c5187"</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THOM" hidden="1">"c5166"</definedName>
    <definedName name="IQ_EST_NUM_HIGHEST_REC" hidden="1">"c5648"</definedName>
    <definedName name="IQ_EST_NUM_HIGHEST_REC_THOM" hidden="1">"c5165"</definedName>
    <definedName name="IQ_EST_NUM_HOLD" hidden="1">"c1761"</definedName>
    <definedName name="IQ_EST_NUM_LOW_REC" hidden="1">"c5651"</definedName>
    <definedName name="IQ_EST_NUM_LOW_REC_THOM" hidden="1">"c5168"</definedName>
    <definedName name="IQ_EST_NUM_LOWEST_REC" hidden="1">"c5652"</definedName>
    <definedName name="IQ_EST_NUM_LOWEST_REC_THOM" hidden="1">"c5169"</definedName>
    <definedName name="IQ_EST_NUM_NEUTRAL_REC" hidden="1">"c5650"</definedName>
    <definedName name="IQ_EST_NUM_NEUTRAL_REC_THOM" hidden="1">"c5167"</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THOM" hidden="1">"c5182"</definedName>
    <definedName name="IQ_EST_REV_GROWTH_1YR" hidden="1">"c1638"</definedName>
    <definedName name="IQ_EST_REV_GROWTH_1YR_THOM" hidden="1">"c5157"</definedName>
    <definedName name="IQ_EST_REV_GROWTH_2YR" hidden="1">"c1639"</definedName>
    <definedName name="IQ_EST_REV_GROWTH_2YR_THOM" hidden="1">"c5158"</definedName>
    <definedName name="IQ_EST_REV_GROWTH_Q_1YR" hidden="1">"c1640"</definedName>
    <definedName name="IQ_EST_REV_GROWTH_Q_1YR_THOM" hidden="1">"c5159"</definedName>
    <definedName name="IQ_EST_REV_SEQ_GROWTH_Q" hidden="1">"c1765"</definedName>
    <definedName name="IQ_EST_REV_SEQ_GROWTH_Q_THOM" hidden="1">"c5160"</definedName>
    <definedName name="IQ_EST_REV_SURPRISE_PERCENT" hidden="1">"c1866"</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DET_EST" hidden="1">"c12059"</definedName>
    <definedName name="IQ_FFO_EST_DET_EST_CURRENCY" hidden="1">"c12466"</definedName>
    <definedName name="IQ_FFO_EST_DET_EST_CURRENCY_THOM" hidden="1">"c12487"</definedName>
    <definedName name="IQ_FFO_EST_DET_EST_DATE" hidden="1">"c12212"</definedName>
    <definedName name="IQ_FFO_EST_DET_EST_DATE_THOM" hidden="1">"c12238"</definedName>
    <definedName name="IQ_FFO_EST_DET_EST_INCL" hidden="1">"c12349"</definedName>
    <definedName name="IQ_FFO_EST_DET_EST_INCL_THOM" hidden="1">"c12370"</definedName>
    <definedName name="IQ_FFO_EST_DET_EST_ORIGIN" hidden="1">"c12722"</definedName>
    <definedName name="IQ_FFO_EST_DET_EST_ORIGIN_THOM" hidden="1">"c12608"</definedName>
    <definedName name="IQ_FFO_EST_DET_EST_THOM" hidden="1">"c12088"</definedName>
    <definedName name="IQ_FFO_EST_THOM" hidden="1">"c3999"</definedName>
    <definedName name="IQ_FFO_GUIDANCE" hidden="1">"c4443"</definedName>
    <definedName name="IQ_FFO_HIGH_EST" hidden="1">"c419"</definedName>
    <definedName name="IQ_FFO_HIGH_EST_THOM" hidden="1">"c4001"</definedName>
    <definedName name="IQ_FFO_HIGH_GUIDANCE" hidden="1">"c4184"</definedName>
    <definedName name="IQ_FFO_LOW_EST" hidden="1">"c420"</definedName>
    <definedName name="IQ_FFO_LOW_EST_THOM" hidden="1">"c4002"</definedName>
    <definedName name="IQ_FFO_LOW_GUIDANCE" hidden="1">"c4224"</definedName>
    <definedName name="IQ_FFO_MEDIAN_EST" hidden="1">"c1665"</definedName>
    <definedName name="IQ_FFO_MEDIAN_EST_THOM" hidden="1">"c4000"</definedName>
    <definedName name="IQ_FFO_NUM_EST" hidden="1">"c421"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THOM" hidden="1">"c4004"</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STDDEV_EST" hidden="1">"c5611"</definedName>
    <definedName name="IQ_NAV_STDDEV_EST" hidden="1">"c1756"</definedName>
    <definedName name="IQ_NAV_STDDEV_EST_THOM" hidden="1">"c5603"</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 hidden="1">"c4467"</definedName>
    <definedName name="IQ_NET_DEBT_HIGH_EST" hidden="1">"c3518"</definedName>
    <definedName name="IQ_NET_DEBT_HIGH_EST_THOM" hidden="1">"c4029"</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 hidden="1">"c4221"</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 hidden="1">"c4471"</definedName>
    <definedName name="IQ_NI_GW_HIGH_EST" hidden="1">"c1725"</definedName>
    <definedName name="IQ_NI_GW_HIGH_GUIDANCE" hidden="1">"c4178"</definedName>
    <definedName name="IQ_NI_GW_LOW_EST" hidden="1">"c1726"</definedName>
    <definedName name="IQ_NI_GW_LOW_GUIDANCE" hidden="1">"c4218"</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 hidden="1">"c4176"</definedName>
    <definedName name="IQ_NI_LOW_EST" hidden="1">"c1719"</definedName>
    <definedName name="IQ_NI_LOW_EST_THOM" hidden="1">"c5129"</definedName>
    <definedName name="IQ_NI_LOW_GUIDANCE" hidden="1">"c4216"</definedName>
    <definedName name="IQ_NI_MARGIN" hidden="1">"c794"</definedName>
    <definedName name="IQ_NI_MEDIAN_EST" hidden="1">"c1717"</definedName>
    <definedName name="IQ_NI_MEDIAN_EST_THOM" hidden="1">"c5127"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WEEK" hidden="1">"c1823"</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CIQ" hidden="1">"c3613"</definedName>
    <definedName name="IQ_PRICE_TARGET_REUT" hidden="1">"c3631"</definedName>
    <definedName name="IQ_PRICE_TARGET_THOM" hidden="1">"c3649"</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INDUSTRY" hidden="1">"c1070"</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THOM" hidden="1">"c4036"</definedName>
    <definedName name="IQ_RETURN_ASSETS_HIGH_GUIDANCE" hidden="1">"c4183"</definedName>
    <definedName name="IQ_RETURN_ASSETS_LOW_EST" hidden="1">"c3531"</definedName>
    <definedName name="IQ_RETURN_ASSETS_LOW_EST_THOM" hidden="1">"c4037"</definedName>
    <definedName name="IQ_RETURN_ASSETS_LOW_GUIDANCE" hidden="1">"c4223"</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THOM" hidden="1">"c5283"</definedName>
    <definedName name="IQ_RETURN_EQUITY_HIGH_GUIDANCE" hidden="1">"c4182"</definedName>
    <definedName name="IQ_RETURN_EQUITY_LOW_EST" hidden="1">"c3537"</definedName>
    <definedName name="IQ_RETURN_EQUITY_LOW_EST_THOM" hidden="1">"c5284"</definedName>
    <definedName name="IQ_RETURN_EQUITY_LOW_GUIDANCE" hidden="1">"c4222"</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EST" hidden="1">"c1126"</definedName>
    <definedName name="IQ_REVENUE_EST_BOTTOM_UP" hidden="1">"c5488"</definedName>
    <definedName name="IQ_REVENUE_EST_CIQ" hidden="1">"c3616"</definedName>
    <definedName name="IQ_REVENUE_EST_REUT" hidden="1">"c3634"</definedName>
    <definedName name="IQ_REVENUE_EST_THOM" hidden="1">"c3652"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ISION_DATE_" hidden="1">39420.5584027778</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K2_WBEVMODE" hidden="1">-1</definedName>
    <definedName name="l" localSheetId="3" hidden="1">#REF!</definedName>
    <definedName name="l" localSheetId="4" hidden="1">#REF!</definedName>
    <definedName name="l" localSheetId="6" hidden="1">#REF!</definedName>
    <definedName name="l" localSheetId="9" hidden="1">#REF!</definedName>
    <definedName name="l" localSheetId="10" hidden="1">#REF!</definedName>
    <definedName name="l" localSheetId="0" hidden="1">#REF!</definedName>
    <definedName name="l" localSheetId="24" hidden="1">#REF!</definedName>
    <definedName name="l" localSheetId="25" hidden="1">#REF!</definedName>
    <definedName name="l" localSheetId="21" hidden="1">#REF!</definedName>
    <definedName name="l" localSheetId="22" hidden="1">#REF!</definedName>
    <definedName name="l" localSheetId="7" hidden="1">#REF!</definedName>
    <definedName name="l" localSheetId="8" hidden="1">#REF!</definedName>
    <definedName name="l" localSheetId="12" hidden="1">#REF!</definedName>
    <definedName name="l" localSheetId="2" hidden="1">#REF!</definedName>
    <definedName name="l" localSheetId="1" hidden="1">#REF!</definedName>
    <definedName name="l" localSheetId="5" hidden="1">#REF!</definedName>
    <definedName name="l" hidden="1">#REF!</definedName>
    <definedName name="last" hidden="1">{"P&amp;L Monthly",#N/A,FALSE,"P&amp;L";"Rev Monthly",#N/A,FALSE,"DetRev";"Tech Monthly",#N/A,FALSE,"DetTech";"CSR Monthly",#N/A,FALSE,"DetCSR";"Marketing Monthly",#N/A,FALSE,"DetMrkt";"Ad Sales Monthly",#N/A,FALSE,"DetAdSales";"LO Monthly",#N/A,FALSE,"DETLO";"Admin Monthly",#N/A,FALSE,"DetAdmin";"Product Monthly",#N/A,FALSE,"DetProd"}</definedName>
    <definedName name="LATASize" hidden="1">[1]Equipment!$E$149:$DT$149</definedName>
    <definedName name="LATASizeInput" hidden="1">'[1]Capex Input'!$E$28:$DT$28</definedName>
    <definedName name="LegalOk" hidden="1">"No"</definedName>
    <definedName name="limcount" hidden="1">1</definedName>
    <definedName name="LinesPerFN" hidden="1">[1]Equipment!$E$15:$DT$15</definedName>
    <definedName name="LinesPerSubInput" hidden="1">[1]Model!$E$77:$DT$77</definedName>
    <definedName name="LIQUID_CHART_REACT">[2]Charts!$BB$6</definedName>
    <definedName name="LIQUID_LIST">[2]Charts!$BC$7:$BC$18</definedName>
    <definedName name="lll" localSheetId="3" hidden="1">{#N/A,#N/A,FALSE,"Statement of Ops";#N/A,#N/A,FALSE,"Trend Ops"}</definedName>
    <definedName name="lll" localSheetId="6" hidden="1">{#N/A,#N/A,FALSE,"Statement of Ops";#N/A,#N/A,FALSE,"Trend Ops"}</definedName>
    <definedName name="lll" localSheetId="9" hidden="1">{#N/A,#N/A,FALSE,"Statement of Ops";#N/A,#N/A,FALSE,"Trend Ops"}</definedName>
    <definedName name="lll" localSheetId="10" hidden="1">{#N/A,#N/A,FALSE,"Statement of Ops";#N/A,#N/A,FALSE,"Trend Ops"}</definedName>
    <definedName name="lll" localSheetId="0" hidden="1">{#N/A,#N/A,FALSE,"Statement of Ops";#N/A,#N/A,FALSE,"Trend Ops"}</definedName>
    <definedName name="lll" localSheetId="7" hidden="1">{#N/A,#N/A,FALSE,"Statement of Ops";#N/A,#N/A,FALSE,"Trend Ops"}</definedName>
    <definedName name="lll" localSheetId="8" hidden="1">{#N/A,#N/A,FALSE,"Statement of Ops";#N/A,#N/A,FALSE,"Trend Ops"}</definedName>
    <definedName name="lll" localSheetId="12" hidden="1">{#N/A,#N/A,FALSE,"Statement of Ops";#N/A,#N/A,FALSE,"Trend Ops"}</definedName>
    <definedName name="lll" localSheetId="2" hidden="1">{#N/A,#N/A,FALSE,"Statement of Ops";#N/A,#N/A,FALSE,"Trend Ops"}</definedName>
    <definedName name="lll" localSheetId="1" hidden="1">{#N/A,#N/A,FALSE,"Statement of Ops";#N/A,#N/A,FALSE,"Trend Ops"}</definedName>
    <definedName name="lll" hidden="1">{#N/A,#N/A,FALSE,"Statement of Ops";#N/A,#N/A,FALSE,"Trend Ops"}</definedName>
    <definedName name="llll" localSheetId="3" hidden="1">{#N/A,#N/A,FALSE,"Statement of Ops";#N/A,#N/A,FALSE,"Trend Ops"}</definedName>
    <definedName name="llll" localSheetId="6" hidden="1">{#N/A,#N/A,FALSE,"Statement of Ops";#N/A,#N/A,FALSE,"Trend Ops"}</definedName>
    <definedName name="llll" localSheetId="9" hidden="1">{#N/A,#N/A,FALSE,"Statement of Ops";#N/A,#N/A,FALSE,"Trend Ops"}</definedName>
    <definedName name="llll" localSheetId="10" hidden="1">{#N/A,#N/A,FALSE,"Statement of Ops";#N/A,#N/A,FALSE,"Trend Ops"}</definedName>
    <definedName name="llll" localSheetId="0" hidden="1">{#N/A,#N/A,FALSE,"Statement of Ops";#N/A,#N/A,FALSE,"Trend Ops"}</definedName>
    <definedName name="llll" localSheetId="7" hidden="1">{#N/A,#N/A,FALSE,"Statement of Ops";#N/A,#N/A,FALSE,"Trend Ops"}</definedName>
    <definedName name="llll" localSheetId="8" hidden="1">{#N/A,#N/A,FALSE,"Statement of Ops";#N/A,#N/A,FALSE,"Trend Ops"}</definedName>
    <definedName name="llll" localSheetId="12" hidden="1">{#N/A,#N/A,FALSE,"Statement of Ops";#N/A,#N/A,FALSE,"Trend Ops"}</definedName>
    <definedName name="llll" localSheetId="2" hidden="1">{#N/A,#N/A,FALSE,"Statement of Ops";#N/A,#N/A,FALSE,"Trend Ops"}</definedName>
    <definedName name="llll" localSheetId="1" hidden="1">{#N/A,#N/A,FALSE,"Statement of Ops";#N/A,#N/A,FALSE,"Trend Ops"}</definedName>
    <definedName name="llll" hidden="1">{#N/A,#N/A,FALSE,"Statement of Ops";#N/A,#N/A,FALSE,"Trend Ops"}</definedName>
    <definedName name="lllll" localSheetId="3" hidden="1">{#N/A,#N/A,FALSE,"Statement of Ops";#N/A,#N/A,FALSE,"Trend Ops"}</definedName>
    <definedName name="lllll" localSheetId="6" hidden="1">{#N/A,#N/A,FALSE,"Statement of Ops";#N/A,#N/A,FALSE,"Trend Ops"}</definedName>
    <definedName name="lllll" localSheetId="9" hidden="1">{#N/A,#N/A,FALSE,"Statement of Ops";#N/A,#N/A,FALSE,"Trend Ops"}</definedName>
    <definedName name="lllll" localSheetId="10" hidden="1">{#N/A,#N/A,FALSE,"Statement of Ops";#N/A,#N/A,FALSE,"Trend Ops"}</definedName>
    <definedName name="lllll" localSheetId="0" hidden="1">{#N/A,#N/A,FALSE,"Statement of Ops";#N/A,#N/A,FALSE,"Trend Ops"}</definedName>
    <definedName name="lllll" localSheetId="7" hidden="1">{#N/A,#N/A,FALSE,"Statement of Ops";#N/A,#N/A,FALSE,"Trend Ops"}</definedName>
    <definedName name="lllll" localSheetId="8" hidden="1">{#N/A,#N/A,FALSE,"Statement of Ops";#N/A,#N/A,FALSE,"Trend Ops"}</definedName>
    <definedName name="lllll" localSheetId="12" hidden="1">{#N/A,#N/A,FALSE,"Statement of Ops";#N/A,#N/A,FALSE,"Trend Ops"}</definedName>
    <definedName name="lllll" localSheetId="2" hidden="1">{#N/A,#N/A,FALSE,"Statement of Ops";#N/A,#N/A,FALSE,"Trend Ops"}</definedName>
    <definedName name="lllll" localSheetId="1" hidden="1">{#N/A,#N/A,FALSE,"Statement of Ops";#N/A,#N/A,FALSE,"Trend Ops"}</definedName>
    <definedName name="lllll" hidden="1">{#N/A,#N/A,FALSE,"Statement of Ops";#N/A,#N/A,FALSE,"Trend Ops"}</definedName>
    <definedName name="LNPPct" hidden="1">[1]Model!$E$120:$DT$120</definedName>
    <definedName name="LookupAppRTU" hidden="1">'[1]BTS Tables'!$B$30:$B$81</definedName>
    <definedName name="LookupCPS" hidden="1">'[1]BTS Tables'!$A$3:$A$27</definedName>
    <definedName name="LookupLines" hidden="1">'[1]BTS Tables'!$A$30:$A$81</definedName>
    <definedName name="LookupPlatRTU" hidden="1">'[1]BTS Tables'!$B$3:$B$27</definedName>
    <definedName name="loose" hidden="1">{"Headcount Annual",#N/A,FALSE,"Headcount";"Headcount Monthly",#N/A,FALSE,"Headcount"}</definedName>
    <definedName name="loosev" hidden="1">{"Headcount Annual",#N/A,FALSE,"Headcount";"Headcount Monthly",#N/A,FALSE,"Headcount"}</definedName>
    <definedName name="MandatoryRepay" localSheetId="10">'[3]Debt - Mandatory Repayments'!#REF!</definedName>
    <definedName name="MandatoryRepay" localSheetId="12">'[3]Debt - Mandatory Repayments'!#REF!</definedName>
    <definedName name="MandatoryRepay">'[3]Debt - Mandatory Repayments'!#REF!</definedName>
    <definedName name="MC16Data" hidden="1">[1]Equipment!$E$98:$DT$98</definedName>
    <definedName name="MC28Data" hidden="1">[1]Equipment!$E$95:$DT$95</definedName>
    <definedName name="md" hidden="1">[1]Model!$E$52</definedName>
    <definedName name="MGX" hidden="1">[1]Equipment!$E$161:$DT$161</definedName>
    <definedName name="MGXCapex" hidden="1">[1]Capex!$E$267:$DT$267</definedName>
    <definedName name="MGXLife" hidden="1">[1]Capex!$C$108</definedName>
    <definedName name="MGXMaint" hidden="1">[1]Capex!$E$292:$DT$292</definedName>
    <definedName name="MinPerLineLocal" hidden="1">[1]Model!$E$111:$DT$111</definedName>
    <definedName name="MinPerLineToll" hidden="1">[1]Model!$E$112:$DT$112</definedName>
    <definedName name="mon" hidden="1">{"P&amp;L Monthly",#N/A,FALSE,"P&amp;L";"Rev Monthly",#N/A,FALSE,"DetRev";"Tech Monthly",#N/A,FALSE,"DetTech";"CSR Monthly",#N/A,FALSE,"DetCSR";"Marketing Monthly",#N/A,FALSE,"DetMrkt";"Ad Sales Monthly",#N/A,FALSE,"DetAdSales";"LO Monthly",#N/A,FALSE,"DETLO";"Admin Monthly",#N/A,FALSE,"DetAdmin";"Product Monthly",#N/A,FALSE,"DetProd"}</definedName>
    <definedName name="mon_" hidden="1">{"P&amp;L Monthly",#N/A,FALSE,"P&amp;L";"Rev Monthly",#N/A,FALSE,"DetRev";"Tech Monthly",#N/A,FALSE,"DetTech";"CSR Monthly",#N/A,FALSE,"DetCSR";"Marketing Monthly",#N/A,FALSE,"DetMrkt";"Ad Sales Monthly",#N/A,FALSE,"DetAdSales";"LO Monthly",#N/A,FALSE,"DETLO";"Admin Monthly",#N/A,FALSE,"DetAdmin";"Product Monthly",#N/A,FALSE,"DetProd"}</definedName>
    <definedName name="mv" hidden="1">[1]Model!$E$51</definedName>
    <definedName name="NPA_EQ_Res" localSheetId="10">'[2]Peer Data'!#REF!</definedName>
    <definedName name="NPA_EQ_Res" localSheetId="12">'[2]Peer Data'!#REF!</definedName>
    <definedName name="NPA_EQ_Res">'[2]Peer Data'!#REF!</definedName>
    <definedName name="NPA_EQ_Res_T1" localSheetId="10">'[2]Peer Data'!#REF!</definedName>
    <definedName name="NPA_EQ_Res_T1" localSheetId="12">'[2]Peer Data'!#REF!</definedName>
    <definedName name="NPA_EQ_Res_T1">'[2]Peer Data'!#REF!</definedName>
    <definedName name="NPA_LO" localSheetId="10">'[2]Peer Data'!#REF!</definedName>
    <definedName name="NPA_LO" localSheetId="12">'[2]Peer Data'!#REF!</definedName>
    <definedName name="NPA_LO">'[2]Peer Data'!#REF!</definedName>
    <definedName name="NPA_LO_T1" localSheetId="10">'[2]Peer Data'!#REF!</definedName>
    <definedName name="NPA_LO_T1" localSheetId="12">'[2]Peer Data'!#REF!</definedName>
    <definedName name="NPA_LO_T1">'[2]Peer Data'!#REF!</definedName>
    <definedName name="o" localSheetId="3" hidden="1">#REF!</definedName>
    <definedName name="o" localSheetId="4" hidden="1">#REF!</definedName>
    <definedName name="o" localSheetId="6" hidden="1">#REF!</definedName>
    <definedName name="o" localSheetId="9" hidden="1">#REF!</definedName>
    <definedName name="o" localSheetId="10" hidden="1">#REF!</definedName>
    <definedName name="o" localSheetId="0" hidden="1">#REF!</definedName>
    <definedName name="o" localSheetId="24" hidden="1">#REF!</definedName>
    <definedName name="o" localSheetId="25" hidden="1">#REF!</definedName>
    <definedName name="o" localSheetId="21" hidden="1">#REF!</definedName>
    <definedName name="o" localSheetId="22" hidden="1">#REF!</definedName>
    <definedName name="o" localSheetId="7" hidden="1">#REF!</definedName>
    <definedName name="o" localSheetId="8" hidden="1">#REF!</definedName>
    <definedName name="o" localSheetId="12" hidden="1">#REF!</definedName>
    <definedName name="o" localSheetId="2" hidden="1">#REF!</definedName>
    <definedName name="o" localSheetId="1" hidden="1">#REF!</definedName>
    <definedName name="o" localSheetId="5" hidden="1">#REF!</definedName>
    <definedName name="o" hidden="1">#REF!</definedName>
    <definedName name="OCFAdj_Refresh" localSheetId="10">#REF!</definedName>
    <definedName name="OCFAdj_Refresh" localSheetId="0">#REF!</definedName>
    <definedName name="OCFAdj_Refresh" localSheetId="12">#REF!</definedName>
    <definedName name="OCFAdj_Refresh">#REF!</definedName>
    <definedName name="Offset_Num" localSheetId="10">#REF!</definedName>
    <definedName name="Offset_Num" localSheetId="12">#REF!</definedName>
    <definedName name="Offset_Num">#REF!</definedName>
    <definedName name="ohf" hidden="1">{"Online Headcount Annual",#N/A,FALSE,"Headcount";"Online Headcount Monthly",#N/A,FALSE,"Headcount"}</definedName>
    <definedName name="ol" hidden="1">{"Online Headcount Annual",#N/A,FALSE,"Headcount";"Online Headcount Monthly",#N/A,FALSE,"Headcount"}</definedName>
    <definedName name="OnNetMaxInput" hidden="1">'[1]Capex Input'!$E$29:$DT$29</definedName>
    <definedName name="Operations" hidden="1">[1]Model!$A$269:$A$412</definedName>
    <definedName name="OSSInput" hidden="1">'[1]Capex Input'!$E$144:$DT$144</definedName>
    <definedName name="p" localSheetId="3" hidden="1">#REF!</definedName>
    <definedName name="p" localSheetId="4" hidden="1">#REF!</definedName>
    <definedName name="p" localSheetId="6" hidden="1">#REF!</definedName>
    <definedName name="p" localSheetId="9" hidden="1">#REF!</definedName>
    <definedName name="p" localSheetId="10" hidden="1">#REF!</definedName>
    <definedName name="p" localSheetId="0" hidden="1">#REF!</definedName>
    <definedName name="p" localSheetId="24" hidden="1">#REF!</definedName>
    <definedName name="p" localSheetId="25" hidden="1">#REF!</definedName>
    <definedName name="p" localSheetId="21" hidden="1">#REF!</definedName>
    <definedName name="p" localSheetId="22" hidden="1">#REF!</definedName>
    <definedName name="p" localSheetId="7" hidden="1">#REF!</definedName>
    <definedName name="p" localSheetId="8" hidden="1">#REF!</definedName>
    <definedName name="p" localSheetId="12" hidden="1">#REF!</definedName>
    <definedName name="p" localSheetId="2" hidden="1">#REF!</definedName>
    <definedName name="p" localSheetId="1" hidden="1">#REF!</definedName>
    <definedName name="p" localSheetId="5" hidden="1">#REF!</definedName>
    <definedName name="p" hidden="1">#REF!</definedName>
    <definedName name="Paste">'[3]Debt - Assumed_Transferred'!$D$325,'[3]Debt - Assumed_Transferred'!$D$328,'[3]Debt - Assumed_Transferred'!$D$331,'[3]Debt - Assumed_Transferred'!$D$334,'[3]Debt - Assumed_Transferred'!$D$337,'[3]Debt - Assumed_Transferred'!$D$340,'[3]Debt - Assumed_Transferred'!$D$343,'[3]Debt - Assumed_Transferred'!$D$346,'[3]Debt - Assumed_Transferred'!$D$349,'[3]Debt - Assumed_Transferred'!$D$352,'[3]Debt - Assumed_Transferred'!$D$355,'[3]Debt - Assumed_Transferred'!$D$358,'[3]Debt - Assumed_Transferred'!$D$361,'[3]Debt - Assumed_Transferred'!$D$364,'[3]Debt - Assumed_Transferred'!$D$367,'[3]Debt - Assumed_Transferred'!$D$370</definedName>
    <definedName name="PentrData" hidden="1">[1]Equipment!$E$4:$DT$4</definedName>
    <definedName name="PentrDataInput" hidden="1">[1]Model!$E$76:$DT$76</definedName>
    <definedName name="PentrVoice" hidden="1">[1]Equipment!$E$2:$DT$2</definedName>
    <definedName name="PentrVoiceInput" hidden="1">[1]Model!$E$75:$DT$75</definedName>
    <definedName name="PHSInput" hidden="1">'[1]Capex Input'!$E$35:$DT$35</definedName>
    <definedName name="pie_sky" hidden="1">{"Online Headcount Annual",#N/A,FALSE,"Headcount";"Online Headcount Monthly",#N/A,FALSE,"Headcount"}</definedName>
    <definedName name="pie_skyv" hidden="1">{"Online Headcount Annual",#N/A,FALSE,"Headcount";"Online Headcount Monthly",#N/A,FALSE,"Headcount"}</definedName>
    <definedName name="PlatformInput" hidden="1">'[1]Capex Input'!$E$47:$DT$47</definedName>
    <definedName name="_xlnm.Print_Area" localSheetId="3">'Adjusted EBITDA + Dep and Amort'!$A$1:$R$61</definedName>
    <definedName name="_xlnm.Print_Area" localSheetId="4">'Cable Customer Metrics'!$A$1:$R$68</definedName>
    <definedName name="_xlnm.Print_Area" localSheetId="6">Capex!$A$1:$R$48</definedName>
    <definedName name="_xlnm.Print_Area" localSheetId="9">'Consol Breakdown - Dep and Amor'!$A$1:$R$57</definedName>
    <definedName name="_xlnm.Print_Area" localSheetId="10">'Consol Breakdown- AE DA opt 1'!$A$1:$S$113</definedName>
    <definedName name="_xlnm.Print_Area" localSheetId="0">'DRAFT EBITDA DA OP v2'!$A$1:$R$97</definedName>
    <definedName name="_xlnm.Print_Area" localSheetId="21">'Essbase OCF - Round (PF)'!$A$1:$O$77</definedName>
    <definedName name="_xlnm.Print_Area" localSheetId="23">'Essbase Oper Inc - Round (PF)'!$A$1:$O$77</definedName>
    <definedName name="_xlnm.Print_Area" localSheetId="22">'Essbase Opex Exp'!$A$1:$S$22</definedName>
    <definedName name="_xlnm.Print_Area" localSheetId="7">'Free Cash Flow'!$A$1:$R$29</definedName>
    <definedName name="_xlnm.Print_Area" localSheetId="13">'HFM NGOperating Income Round'!$A$1:$V$70</definedName>
    <definedName name="_xlnm.Print_Area" localSheetId="8">Notes!$A$1:$S$104</definedName>
    <definedName name="_xlnm.Print_Area" localSheetId="12">'Notes -OLD'!$A$1:$S$100</definedName>
    <definedName name="_xlnm.Print_Area" localSheetId="2">Opex!$A$1:$R$51</definedName>
    <definedName name="_xlnm.Print_Area" localSheetId="1">Revenue!$A$1:$R$52</definedName>
    <definedName name="_xlnm.Print_Area" localSheetId="5">'Sky Customer Metrics'!$A$1:$R$15</definedName>
    <definedName name="_xlnm.Print_Titles" localSheetId="8">Notes!$1:$4</definedName>
    <definedName name="_xlnm.Print_Titles" localSheetId="12">'Notes -OLD'!$1:$5</definedName>
    <definedName name="PROFIT_CHART_REACT">[2]Charts!$AM$6</definedName>
    <definedName name="PROFIT_LIST">[2]Charts!$AN$7:$AN$16</definedName>
    <definedName name="q" hidden="1">[1]Model!$E$54</definedName>
    <definedName name="reahreghre" hidden="1">{"Capital Summary",#N/A,FALSE,"CapSum";"Other Capital",#N/A,FALSE,"CapDet";"Construction Report",#N/A,FALSE,"ConstRep"}</definedName>
    <definedName name="rearegare" hidden="1">{"Headcount Annual",#N/A,FALSE,"Headcount";"Headcount Monthly",#N/A,FALSE,"Headcount"}</definedName>
    <definedName name="RedundantCMTSDataInput" hidden="1">'[1]Capex Input'!$E$55:$DT$55</definedName>
    <definedName name="RedundantCMTSInput" hidden="1">'[1]Capex Input'!$E$50:$DT$50</definedName>
    <definedName name="RedundantCoreDataInput" hidden="1">'[1]Capex Input'!$E$57:$DT$57</definedName>
    <definedName name="RedundantCoreInput" hidden="1">'[1]Capex Input'!$E$52:$DT$52</definedName>
    <definedName name="RedundantEdgeDataInput" hidden="1">'[1]Capex Input'!$E$56:$DT$56</definedName>
    <definedName name="RedundantEdgeInput" hidden="1">'[1]Capex Input'!$E$51:$DT$51</definedName>
    <definedName name="RedundantGWInput" hidden="1">'[1]Capex Input'!$E$53:$DT$53</definedName>
    <definedName name="RedundNInput" hidden="1">'[1]Capex Input'!$E$58:$DT$58</definedName>
    <definedName name="Resv_NPA" localSheetId="10">'[2]Peer Data'!#REF!</definedName>
    <definedName name="Resv_NPA" localSheetId="12">'[2]Peer Data'!#REF!</definedName>
    <definedName name="Resv_NPA">'[2]Peer Data'!#REF!</definedName>
    <definedName name="Resv_NPA_T1" localSheetId="10">'[2]Peer Data'!#REF!</definedName>
    <definedName name="Resv_NPA_T1" localSheetId="12">'[2]Peer Data'!#REF!</definedName>
    <definedName name="Resv_NPA_T1">'[2]Peer Data'!#REF!</definedName>
    <definedName name="Rev_Round_PF" localSheetId="24">'Essbase Capex - Round (EXT)'!$A$5:$T$78</definedName>
    <definedName name="Rev_Round_PF" localSheetId="25">'Essbase Capex - Whole (EXT)'!$B$5:$T$16</definedName>
    <definedName name="Rev_Round_PF" localSheetId="21">'Essbase OCF - Round (PF)'!$A$5:$T$78</definedName>
    <definedName name="Rev_Round_PF" localSheetId="22">'Essbase Opex Exp'!$A$4:$T$60</definedName>
    <definedName name="Rev_Round_PF" localSheetId="12">#REF!</definedName>
    <definedName name="RF" hidden="1">[1]Equipment!$E$92:$DT$92</definedName>
    <definedName name="RFData" hidden="1">[1]Equipment!$E$110:$DT$110</definedName>
    <definedName name="rich" hidden="1">{"Headcount Annual",#N/A,FALSE,"Headcount";"Headcount Monthly",#N/A,FALSE,"Headcount"}</definedName>
    <definedName name="richv" hidden="1">{"Headcount Annual",#N/A,FALSE,"Headcount";"Headcount Monthly",#N/A,FALSE,"Headcount"}</definedName>
    <definedName name="right" hidden="1">{"Capital Summary",#N/A,FALSE,"CapSum";"Other Capital",#N/A,FALSE,"CapDet";"Construction Report",#N/A,FALSE,"ConstRep"}</definedName>
    <definedName name="rightv" hidden="1">{"Capital Summary",#N/A,FALSE,"CapSum";"Other Capital",#N/A,FALSE,"CapDet";"Construction Report",#N/A,FALSE,"ConstRep"}</definedName>
    <definedName name="RoutesPerLATA" hidden="1">[1]Model!$E$114:$DT$114</definedName>
    <definedName name="RSH" localSheetId="10" hidden="1">#REF!</definedName>
    <definedName name="RSH" localSheetId="12" hidden="1">#REF!</definedName>
    <definedName name="RSH" hidden="1">#REF!</definedName>
    <definedName name="rt" hidden="1">{"Capital Summary",#N/A,FALSE,"CapSum";"Other Capital",#N/A,FALSE,"CapDet";"Construction Report",#N/A,FALSE,"ConstRep"}</definedName>
    <definedName name="SalvagePct" hidden="1">[1]Model!$E$38</definedName>
    <definedName name="SampleInput" hidden="1">'[1]Capex Input'!$E$34:$DT$34</definedName>
    <definedName name="sdsdsd" hidden="1">{#N/A,#N/A,FALSE,"Statement of Ops";#N/A,#N/A,FALSE,"Trend Ops"}</definedName>
    <definedName name="sencount" hidden="1">2</definedName>
    <definedName name="ServerHWCapex" hidden="1">[1]Capex!$E$268:$DT$268</definedName>
    <definedName name="ServerHWMaint" hidden="1">[1]Capex!$E$293:$DT$293</definedName>
    <definedName name="Services_and_Revenue" hidden="1">[1]Model!$A$126:$A$195</definedName>
    <definedName name="sfsdf" hidden="1">{#N/A,#N/A,FALSE,"Statement of Ops";#N/A,#N/A,FALSE,"Trend Ops"}</definedName>
    <definedName name="shout" hidden="1">{"Online Headcount Annual",#N/A,FALSE,"Headcount";"Online Headcount Monthly",#N/A,FALSE,"Headcount"}</definedName>
    <definedName name="shoutv" hidden="1">{"Online Headcount Annual",#N/A,FALSE,"Headcount";"Online Headcount Monthly",#N/A,FALSE,"Headcount"}</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ubs1" localSheetId="3"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9"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1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7"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8"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1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mmary_Results" hidden="1">[1]Results!$A$26:$A$45</definedName>
    <definedName name="T1_Cap" localSheetId="10">'[2]Peer Data'!#REF!</definedName>
    <definedName name="T1_Cap" localSheetId="12">'[2]Peer Data'!#REF!</definedName>
    <definedName name="T1_Cap">'[2]Peer Data'!#REF!</definedName>
    <definedName name="T1_Cap_T1" localSheetId="10">'[2]Peer Data'!#REF!</definedName>
    <definedName name="T1_Cap_T1" localSheetId="12">'[2]Peer Data'!#REF!</definedName>
    <definedName name="T1_Cap_T1">'[2]Peer Data'!#REF!</definedName>
    <definedName name="tas" hidden="1">{"P&amp;L Monthly",#N/A,FALSE,"P&amp;L";"Rev Monthly",#N/A,FALSE,"DetRev";"Tech Monthly",#N/A,FALSE,"DetTech";"CSR Monthly",#N/A,FALSE,"DetCSR";"Marketing Monthly",#N/A,FALSE,"DetMrkt";"Ad Sales Monthly",#N/A,FALSE,"DetAdSales";"LO Monthly",#N/A,FALSE,"DETLO";"Admin Monthly",#N/A,FALSE,"DetAdmin";"Product Monthly",#N/A,FALSE,"DetProd"}</definedName>
    <definedName name="temp" hidden="1">{"P&amp;L Annual",#N/A,FALSE,"P&amp;L";"Rev Annual",#N/A,FALSE,"DetRev";"Tech Annual",#N/A,FALSE,"DetTech";"CSR Annual",#N/A,FALSE,"DetCSR";"Marketing Annual",#N/A,FALSE,"DetMrkt";"Ad Sales Annual",#N/A,FALSE,"DetAdSales";"LO Annual",#N/A,FALSE,"DETLO";"Admin Annual",#N/A,FALSE,"DetAdmin";"Product Annual",#N/A,FALSE,"DetProd"}</definedName>
    <definedName name="tempv" hidden="1">{"P&amp;L Annual",#N/A,FALSE,"P&amp;L";"Rev Annual",#N/A,FALSE,"DetRev";"Tech Annual",#N/A,FALSE,"DetTech";"CSR Annual",#N/A,FALSE,"DetCSR";"Marketing Annual",#N/A,FALSE,"DetMrkt";"Ad Sales Annual",#N/A,FALSE,"DetAdSales";"LO Annual",#N/A,FALSE,"DETLO";"Admin Annual",#N/A,FALSE,"DetAdmin";"Product Annual",#N/A,FALSE,"DetProd"}</definedName>
    <definedName name="tent" hidden="1">{"Capital Summary",#N/A,FALSE,"CapSum";"Other Capital",#N/A,FALSE,"CapDet";"Construction Report",#N/A,FALSE,"ConstRep"}</definedName>
    <definedName name="tentv" hidden="1">{"Capital Summary",#N/A,FALSE,"CapSum";"Other Capital",#N/A,FALSE,"CapDet";"Construction Report",#N/A,FALSE,"ConstRep"}</definedName>
    <definedName name="TickerR1C1" localSheetId="10">'[2]Peer Data'!#REF!</definedName>
    <definedName name="TickerR1C1" localSheetId="12">'[2]Peer Data'!#REF!</definedName>
    <definedName name="TickerR1C1">'[2]Peer Data'!#REF!</definedName>
    <definedName name="Toggle" localSheetId="10">#REF!</definedName>
    <definedName name="Toggle" localSheetId="12">#REF!</definedName>
    <definedName name="TollFreePct" hidden="1">[1]Model!$E$115:$DT$115</definedName>
    <definedName name="Total_CAPEX" hidden="1">[1]Model!$E$263:$DT$263</definedName>
    <definedName name="Total_OPEX" hidden="1">[1]Model!$E$410:$DT$410</definedName>
    <definedName name="Total_Revenue" hidden="1">[1]Model!$E$190:$DT$190</definedName>
    <definedName name="trs" hidden="1">{"P&amp;L Annual",#N/A,FALSE,"P&amp;L";"Rev Annual",#N/A,FALSE,"DetRev";"Tech Annual",#N/A,FALSE,"DetTech";"CSR Annual",#N/A,FALSE,"DetCSR";"Marketing Annual",#N/A,FALSE,"DetMrkt";"Ad Sales Annual",#N/A,FALSE,"DetAdSales";"LO Annual",#N/A,FALSE,"DETLO";"Admin Annual",#N/A,FALSE,"DetAdmin";"Product Annual",#N/A,FALSE,"DetProd"}</definedName>
    <definedName name="tsn" hidden="1">{"P&amp;L Annual",#N/A,FALSE,"P&amp;L";"Rev Annual",#N/A,FALSE,"DetRev";"Tech Annual",#N/A,FALSE,"DetTech";"CSR Annual",#N/A,FALSE,"DetCSR";"Marketing Annual",#N/A,FALSE,"DetMrkt";"Ad Sales Annual",#N/A,FALSE,"DetAdSales";"LO Annual",#N/A,FALSE,"DETLO";"Admin Annual",#N/A,FALSE,"DetAdmin";"Product Annual",#N/A,FALSE,"DetProd"}</definedName>
    <definedName name="uBR10Data" hidden="1">[1]Equipment!$E$100:$DT$100</definedName>
    <definedName name="uBR1OC12" hidden="1">[1]Equipment!$E$91:$DT$91</definedName>
    <definedName name="uBR1OC12Data" hidden="1">[1]Equipment!$E$109:$DT$109</definedName>
    <definedName name="uBR1OC3" hidden="1">[1]Equipment!$E$88:$DT$88</definedName>
    <definedName name="uBR1OC3Data" hidden="1">[1]Equipment!$E$106:$DT$106</definedName>
    <definedName name="uBR7Data" hidden="1">[1]Equipment!$E$103:$DT$103</definedName>
    <definedName name="uBRCapex" hidden="1">[1]Capex!$E$265:$DT$265</definedName>
    <definedName name="uBRLife" hidden="1">[1]Capex!$C$92</definedName>
    <definedName name="uBRMaint" hidden="1">[1]Capex!$E$290:$DT$290</definedName>
    <definedName name="uOne" hidden="1">[1]Equipment!$E$259:$DT$259</definedName>
    <definedName name="USBandwidth" hidden="1">[1]Equipment!$E$54:$DT$54</definedName>
    <definedName name="UsefulLife" hidden="1">[1]Model!$E$37</definedName>
    <definedName name="USPerDataSub" hidden="1">[1]Equipment!$E$31:$DT$31</definedName>
    <definedName name="USPerDataSubInput" hidden="1">'[1]Capex Input'!$E$43:$DT$43</definedName>
    <definedName name="USPerDom" hidden="1">[1]Equipment!$E$47:$DT$47</definedName>
    <definedName name="USPerDS0" hidden="1">[1]Equipment!$E$25:$DT$25</definedName>
    <definedName name="USUtil" hidden="1">[1]Equipment!$E$61:$DT$61</definedName>
    <definedName name="USUtilData" hidden="1">[1]Equipment!$E$66:$DT$66</definedName>
    <definedName name="v" hidden="1">{"Capital Summary",#N/A,FALSE,"CapSum";"Other Capital",#N/A,FALSE,"CapDet";"Construction Report",#N/A,FALSE,"ConstRep"}</definedName>
    <definedName name="VerintFixed" hidden="1">[1]Equipment!$E$244:$DT$244</definedName>
    <definedName name="VerintVar" hidden="1">[1]Equipment!$E$250:$DT$250</definedName>
    <definedName name="very" hidden="1">{"Capital Summary",#N/A,FALSE,"CapSum";"Other Capital",#N/A,FALSE,"CapDet";"Construction Report",#N/A,FALSE,"ConstRep"}</definedName>
    <definedName name="veryv" hidden="1">{"Capital Summary",#N/A,FALSE,"CapSum";"Other Capital",#N/A,FALSE,"CapDet";"Construction Report",#N/A,FALSE,"ConstRep"}</definedName>
    <definedName name="VISM" hidden="1">[1]Equipment!$E$159:$DT$159</definedName>
    <definedName name="VoiceLines" hidden="1">[1]Model!$E$83:$DT$83</definedName>
    <definedName name="VoiceSubs" hidden="1">[1]Model!$E$81:$DT$81</definedName>
    <definedName name="vsb" hidden="1">{"Headcount Annual",#N/A,FALSE,"Headcount";"Headcount Monthly",#N/A,FALSE,"Headcount"}</definedName>
    <definedName name="WANBandwidth" hidden="1">[1]Equipment!$E$55:$DT$55</definedName>
    <definedName name="WANPerDataSub" hidden="1">[1]Equipment!$E$32:$DT$32</definedName>
    <definedName name="WANPerDS0" hidden="1">[1]Equipment!$E$26:$DT$26</definedName>
    <definedName name="WANUtil" hidden="1">[1]Equipment!$E$62:$DT$62</definedName>
    <definedName name="WANUtilData" hidden="1">[1]Equipment!$E$67:$DT$67</definedName>
    <definedName name="WhoIs" hidden="1">"Developed by Cisco Systems, August 2002"</definedName>
    <definedName name="wrn.4Q._.Report." localSheetId="3" hidden="1">{"Summary OCF",#N/A,FALSE,"Summary OCF";"Rev &amp; OCF",#N/A,FALSE,"Revenue and OCF";"Exp",#N/A,FALSE,"Expenses";"Subs",#N/A,FALSE,"Subscribers"}</definedName>
    <definedName name="wrn.4Q._.Report." localSheetId="6" hidden="1">{"Summary OCF",#N/A,FALSE,"Summary OCF";"Rev &amp; OCF",#N/A,FALSE,"Revenue and OCF";"Exp",#N/A,FALSE,"Expenses";"Subs",#N/A,FALSE,"Subscribers"}</definedName>
    <definedName name="wrn.4Q._.Report." localSheetId="9" hidden="1">{"Summary OCF",#N/A,FALSE,"Summary OCF";"Rev &amp; OCF",#N/A,FALSE,"Revenue and OCF";"Exp",#N/A,FALSE,"Expenses";"Subs",#N/A,FALSE,"Subscribers"}</definedName>
    <definedName name="wrn.4Q._.Report." localSheetId="10" hidden="1">{"Summary OCF",#N/A,FALSE,"Summary OCF";"Rev &amp; OCF",#N/A,FALSE,"Revenue and OCF";"Exp",#N/A,FALSE,"Expenses";"Subs",#N/A,FALSE,"Subscribers"}</definedName>
    <definedName name="wrn.4Q._.Report." localSheetId="0" hidden="1">{"Summary OCF",#N/A,FALSE,"Summary OCF";"Rev &amp; OCF",#N/A,FALSE,"Revenue and OCF";"Exp",#N/A,FALSE,"Expenses";"Subs",#N/A,FALSE,"Subscribers"}</definedName>
    <definedName name="wrn.4Q._.Report." localSheetId="7" hidden="1">{"Summary OCF",#N/A,FALSE,"Summary OCF";"Rev &amp; OCF",#N/A,FALSE,"Revenue and OCF";"Exp",#N/A,FALSE,"Expenses";"Subs",#N/A,FALSE,"Subscribers"}</definedName>
    <definedName name="wrn.4Q._.Report." localSheetId="8" hidden="1">{"Summary OCF",#N/A,FALSE,"Summary OCF";"Rev &amp; OCF",#N/A,FALSE,"Revenue and OCF";"Exp",#N/A,FALSE,"Expenses";"Subs",#N/A,FALSE,"Subscribers"}</definedName>
    <definedName name="wrn.4Q._.Report." localSheetId="12" hidden="1">{"Summary OCF",#N/A,FALSE,"Summary OCF";"Rev &amp; OCF",#N/A,FALSE,"Revenue and OCF";"Exp",#N/A,FALSE,"Expenses";"Subs",#N/A,FALSE,"Subscribers"}</definedName>
    <definedName name="wrn.4Q._.Report." localSheetId="2" hidden="1">{"Summary OCF",#N/A,FALSE,"Summary OCF";"Rev &amp; OCF",#N/A,FALSE,"Revenue and OCF";"Exp",#N/A,FALSE,"Expenses";"Subs",#N/A,FALSE,"Subscribers"}</definedName>
    <definedName name="wrn.4Q._.Report." localSheetId="1" hidden="1">{"Summary OCF",#N/A,FALSE,"Summary OCF";"Rev &amp; OCF",#N/A,FALSE,"Revenue and OCF";"Exp",#N/A,FALSE,"Expenses";"Subs",#N/A,FALSE,"Subscribers"}</definedName>
    <definedName name="wrn.4Q._.Report." hidden="1">{"Summary OCF",#N/A,FALSE,"Summary OCF";"Rev &amp; OCF",#N/A,FALSE,"Revenue and OCF";"Exp",#N/A,FALSE,"Expenses";"Subs",#N/A,FALSE,"Subscribers"}</definedName>
    <definedName name="wrn.Annual._.Financial._.Reports." hidden="1">{"Annual P&amp;L",#N/A,FALSE,"P&amp;L";"Annual Rev",#N/A,FALSE,"DetRev";"Annual Tech",#N/A,FALSE,"DetTech";"Annual CSR",#N/A,FALSE,"DetCSR";"Annual Mrkt",#N/A,FALSE,"DetMrkt";"Annual Online",#N/A,FALSE,"DetOnline";"Annual AdSales",#N/A,FALSE,"DetAdSales";"Annual LO",#N/A,FALSE,"DETLO";"Annual Admin",#N/A,FALSE,"DetAdmin";"Annual Prod",#N/A,FALSE,"DetProd";"Qtr Bud",#N/A,FALSE,"Qtr Sum"}</definedName>
    <definedName name="wrn.Annual._.Reports." hidden="1">{"P&amp;L Annual",#N/A,TRUE,"P&amp;L";"Revenue Annual",#N/A,TRUE,"DetRev";"Tech Annual",#N/A,TRUE,"DetTech";"Customer Service Annual",#N/A,TRUE,"DetCSR";"Marketing Annual",#N/A,TRUE,"DetMrkt";"Online Annual",#N/A,TRUE,"DetOnline";"Telephony Annual",#N/A,TRUE,"DetTelephony";"Adsales Annual",#N/A,TRUE,"DetAdSales";"LO Annual",#N/A,TRUE,"DETLO";"Admin Annual",#N/A,TRUE,"DetAdmin";"Product Annual",#N/A,TRUE,"DetProd"}</definedName>
    <definedName name="wrn.Basic._.Sub._.Detail." hidden="1">{"Basic Detail",#N/A,FALSE,"Basic"}</definedName>
    <definedName name="wrn.Budget._.Annual." localSheetId="3"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6"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9"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10"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0"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7"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8"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12"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2"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localSheetId="1"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Trend." localSheetId="3"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6"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9"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10"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0"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7"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8"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12"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2"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localSheetId="1"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Cable._.Headcount._.Reports." localSheetId="3" hidden="1">{"Headcount Annual",#N/A,FALSE,"Headcount";"Headcount Monthly",#N/A,FALSE,"Headcount"}</definedName>
    <definedName name="wrn.Cable._.Headcount._.Reports." localSheetId="6" hidden="1">{"Headcount Annual",#N/A,FALSE,"Headcount";"Headcount Monthly",#N/A,FALSE,"Headcount"}</definedName>
    <definedName name="wrn.Cable._.Headcount._.Reports." localSheetId="9" hidden="1">{"Headcount Annual",#N/A,FALSE,"Headcount";"Headcount Monthly",#N/A,FALSE,"Headcount"}</definedName>
    <definedName name="wrn.Cable._.Headcount._.Reports." localSheetId="10" hidden="1">{"Headcount Annual",#N/A,FALSE,"Headcount";"Headcount Monthly",#N/A,FALSE,"Headcount"}</definedName>
    <definedName name="wrn.Cable._.Headcount._.Reports." localSheetId="0" hidden="1">{"Headcount Annual",#N/A,FALSE,"Headcount";"Headcount Monthly",#N/A,FALSE,"Headcount"}</definedName>
    <definedName name="wrn.Cable._.Headcount._.Reports." localSheetId="7" hidden="1">{"Headcount Annual",#N/A,FALSE,"Headcount";"Headcount Monthly",#N/A,FALSE,"Headcount"}</definedName>
    <definedName name="wrn.Cable._.Headcount._.Reports." localSheetId="8" hidden="1">{"Headcount Annual",#N/A,FALSE,"Headcount";"Headcount Monthly",#N/A,FALSE,"Headcount"}</definedName>
    <definedName name="wrn.Cable._.Headcount._.Reports." localSheetId="12" hidden="1">{"Headcount Annual",#N/A,FALSE,"Headcount";"Headcount Monthly",#N/A,FALSE,"Headcount"}</definedName>
    <definedName name="wrn.Cable._.Headcount._.Reports." localSheetId="2" hidden="1">{"Headcount Annual",#N/A,FALSE,"Headcount";"Headcount Monthly",#N/A,FALSE,"Headcount"}</definedName>
    <definedName name="wrn.Cable._.Headcount._.Reports." localSheetId="1" hidden="1">{"Headcount Annual",#N/A,FALSE,"Headcount";"Headcount Monthly",#N/A,FALSE,"Headcount"}</definedName>
    <definedName name="wrn.Cable._.Headcount._.Reports." hidden="1">{"Headcount Annual",#N/A,FALSE,"Headcount";"Headcount Monthly",#N/A,FALSE,"Headcount"}</definedName>
    <definedName name="wrn.Capital." localSheetId="3" hidden="1">{"Capital",#N/A,FALSE,"CapSum"}</definedName>
    <definedName name="wrn.Capital." localSheetId="6" hidden="1">{"Capital",#N/A,FALSE,"CapSum"}</definedName>
    <definedName name="wrn.Capital." localSheetId="9" hidden="1">{"Capital",#N/A,FALSE,"CapSum"}</definedName>
    <definedName name="wrn.Capital." localSheetId="10" hidden="1">{"Capital",#N/A,FALSE,"CapSum"}</definedName>
    <definedName name="wrn.Capital." localSheetId="0" hidden="1">{"Capital",#N/A,FALSE,"CapSum"}</definedName>
    <definedName name="wrn.Capital." localSheetId="7" hidden="1">{"Capital",#N/A,FALSE,"CapSum"}</definedName>
    <definedName name="wrn.Capital." localSheetId="8" hidden="1">{"Capital",#N/A,FALSE,"CapSum"}</definedName>
    <definedName name="wrn.Capital." localSheetId="12" hidden="1">{"Capital",#N/A,FALSE,"CapSum"}</definedName>
    <definedName name="wrn.Capital." localSheetId="2" hidden="1">{"Capital",#N/A,FALSE,"CapSum"}</definedName>
    <definedName name="wrn.Capital." localSheetId="1" hidden="1">{"Capital",#N/A,FALSE,"CapSum"}</definedName>
    <definedName name="wrn.Capital." hidden="1">{"Capital",#N/A,FALSE,"CapSum"}</definedName>
    <definedName name="wrn.Capital._.Report." localSheetId="3" hidden="1">{"Capital",#N/A,FALSE,"CapSum"}</definedName>
    <definedName name="wrn.Capital._.Report." localSheetId="6" hidden="1">{"Capital",#N/A,FALSE,"CapSum"}</definedName>
    <definedName name="wrn.Capital._.Report." localSheetId="9" hidden="1">{"Capital",#N/A,FALSE,"CapSum"}</definedName>
    <definedName name="wrn.Capital._.Report." localSheetId="10" hidden="1">{"Capital",#N/A,FALSE,"CapSum"}</definedName>
    <definedName name="wrn.Capital._.Report." localSheetId="0" hidden="1">{"Capital",#N/A,FALSE,"CapSum"}</definedName>
    <definedName name="wrn.Capital._.Report." localSheetId="7" hidden="1">{"Capital",#N/A,FALSE,"CapSum"}</definedName>
    <definedName name="wrn.Capital._.Report." localSheetId="8" hidden="1">{"Capital",#N/A,FALSE,"CapSum"}</definedName>
    <definedName name="wrn.Capital._.Report." localSheetId="12" hidden="1">{"Capital",#N/A,FALSE,"CapSum"}</definedName>
    <definedName name="wrn.Capital._.Report." localSheetId="2" hidden="1">{"Capital",#N/A,FALSE,"CapSum"}</definedName>
    <definedName name="wrn.Capital._.Report." localSheetId="1" hidden="1">{"Capital",#N/A,FALSE,"CapSum"}</definedName>
    <definedName name="wrn.Capital._.Report." hidden="1">{"Capital",#N/A,FALSE,"CapSum"}</definedName>
    <definedName name="wrn.Capital._.Reports." localSheetId="3" hidden="1">{"Capital Summary",#N/A,FALSE,"CapSum";"Other Capital",#N/A,FALSE,"CapDet";"Construction Report",#N/A,FALSE,"ConstRep"}</definedName>
    <definedName name="wrn.Capital._.Reports." localSheetId="6" hidden="1">{"Capital Summary",#N/A,FALSE,"CapSum";"Other Capital",#N/A,FALSE,"CapDet";"Construction Report",#N/A,FALSE,"ConstRep"}</definedName>
    <definedName name="wrn.Capital._.Reports." localSheetId="9" hidden="1">{"Capital Summary",#N/A,FALSE,"CapSum";"Other Capital",#N/A,FALSE,"CapDet";"Construction Report",#N/A,FALSE,"ConstRep"}</definedName>
    <definedName name="wrn.Capital._.Reports." localSheetId="10" hidden="1">{"Capital Summary",#N/A,FALSE,"CapSum";"Other Capital",#N/A,FALSE,"CapDet";"Construction Report",#N/A,FALSE,"ConstRep"}</definedName>
    <definedName name="wrn.Capital._.Reports." localSheetId="0" hidden="1">{"Capital Summary",#N/A,FALSE,"CapSum";"Other Capital",#N/A,FALSE,"CapDet";"Construction Report",#N/A,FALSE,"ConstRep"}</definedName>
    <definedName name="wrn.Capital._.Reports." localSheetId="7" hidden="1">{"Capital Summary",#N/A,FALSE,"CapSum";"Other Capital",#N/A,FALSE,"CapDet";"Construction Report",#N/A,FALSE,"ConstRep"}</definedName>
    <definedName name="wrn.Capital._.Reports." localSheetId="8" hidden="1">{"Capital Summary",#N/A,FALSE,"CapSum";"Other Capital",#N/A,FALSE,"CapDet";"Construction Report",#N/A,FALSE,"ConstRep"}</definedName>
    <definedName name="wrn.Capital._.Reports." localSheetId="12" hidden="1">{"Capital Summary",#N/A,FALSE,"CapSum";"Other Capital",#N/A,FALSE,"CapDet";"Construction Report",#N/A,FALSE,"ConstRep"}</definedName>
    <definedName name="wrn.Capital._.Reports." localSheetId="2" hidden="1">{"Capital Summary",#N/A,FALSE,"CapSum";"Other Capital",#N/A,FALSE,"CapDet";"Construction Report",#N/A,FALSE,"ConstRep"}</definedName>
    <definedName name="wrn.Capital._.Reports." localSheetId="1" hidden="1">{"Capital Summary",#N/A,FALSE,"CapSum";"Other Capital",#N/A,FALSE,"CapDet";"Construction Report",#N/A,FALSE,"ConstRep"}</definedName>
    <definedName name="wrn.Capital._.Reports." hidden="1">{"Capital Summary",#N/A,FALSE,"CapSum";"Other Capital",#N/A,FALSE,"CapDet";"Construction Report",#N/A,FALSE,"ConstRep"}</definedName>
    <definedName name="wrn.Capital._.Summary." localSheetId="3" hidden="1">{"Capital",#N/A,FALSE,"CapSum"}</definedName>
    <definedName name="wrn.Capital._.Summary." localSheetId="6" hidden="1">{"Capital",#N/A,FALSE,"CapSum"}</definedName>
    <definedName name="wrn.Capital._.Summary." localSheetId="9" hidden="1">{"Capital",#N/A,FALSE,"CapSum"}</definedName>
    <definedName name="wrn.Capital._.Summary." localSheetId="10" hidden="1">{"Capital",#N/A,FALSE,"CapSum"}</definedName>
    <definedName name="wrn.Capital._.Summary." localSheetId="0" hidden="1">{"Capital",#N/A,FALSE,"CapSum"}</definedName>
    <definedName name="wrn.Capital._.Summary." localSheetId="7" hidden="1">{"Capital",#N/A,FALSE,"CapSum"}</definedName>
    <definedName name="wrn.Capital._.Summary." localSheetId="8" hidden="1">{"Capital",#N/A,FALSE,"CapSum"}</definedName>
    <definedName name="wrn.Capital._.Summary." localSheetId="12" hidden="1">{"Capital",#N/A,FALSE,"CapSum"}</definedName>
    <definedName name="wrn.Capital._.Summary." localSheetId="2" hidden="1">{"Capital",#N/A,FALSE,"CapSum"}</definedName>
    <definedName name="wrn.Capital._.Summary." localSheetId="1" hidden="1">{"Capital",#N/A,FALSE,"CapSum"}</definedName>
    <definedName name="wrn.Capital._.Summary." hidden="1">{"Capital",#N/A,FALSE,"CapSum"}</definedName>
    <definedName name="wrn.Current._.Month." localSheetId="3" hidden="1">{"current month",#N/A,FALSE,"Capitalization"}</definedName>
    <definedName name="wrn.Current._.Month." localSheetId="6" hidden="1">{"current month",#N/A,FALSE,"Capitalization"}</definedName>
    <definedName name="wrn.Current._.Month." localSheetId="9" hidden="1">{"current month",#N/A,FALSE,"Capitalization"}</definedName>
    <definedName name="wrn.Current._.Month." localSheetId="10" hidden="1">{"current month",#N/A,FALSE,"Capitalization"}</definedName>
    <definedName name="wrn.Current._.Month." localSheetId="0" hidden="1">{"current month",#N/A,FALSE,"Capitalization"}</definedName>
    <definedName name="wrn.Current._.Month." localSheetId="7" hidden="1">{"current month",#N/A,FALSE,"Capitalization"}</definedName>
    <definedName name="wrn.Current._.Month." localSheetId="8" hidden="1">{"current month",#N/A,FALSE,"Capitalization"}</definedName>
    <definedName name="wrn.Current._.Month." localSheetId="12" hidden="1">{"current month",#N/A,FALSE,"Capitalization"}</definedName>
    <definedName name="wrn.Current._.Month." localSheetId="2" hidden="1">{"current month",#N/A,FALSE,"Capitalization"}</definedName>
    <definedName name="wrn.Current._.Month." localSheetId="1" hidden="1">{"current month",#N/A,FALSE,"Capitalization"}</definedName>
    <definedName name="wrn.Current._.Month." hidden="1">{"current month",#N/A,FALSE,"Capitalization"}</definedName>
    <definedName name="wrn.Digital._.Sub._.Detail." localSheetId="3" hidden="1">{"Digital Detail",#N/A,FALSE,"Digital"}</definedName>
    <definedName name="wrn.Digital._.Sub._.Detail." localSheetId="6" hidden="1">{"Digital Detail",#N/A,FALSE,"Digital"}</definedName>
    <definedName name="wrn.Digital._.Sub._.Detail." localSheetId="9" hidden="1">{"Digital Detail",#N/A,FALSE,"Digital"}</definedName>
    <definedName name="wrn.Digital._.Sub._.Detail." localSheetId="10" hidden="1">{"Digital Detail",#N/A,FALSE,"Digital"}</definedName>
    <definedName name="wrn.Digital._.Sub._.Detail." localSheetId="0" hidden="1">{"Digital Detail",#N/A,FALSE,"Digital"}</definedName>
    <definedName name="wrn.Digital._.Sub._.Detail." localSheetId="7" hidden="1">{"Digital Detail",#N/A,FALSE,"Digital"}</definedName>
    <definedName name="wrn.Digital._.Sub._.Detail." localSheetId="8" hidden="1">{"Digital Detail",#N/A,FALSE,"Digital"}</definedName>
    <definedName name="wrn.Digital._.Sub._.Detail." localSheetId="12" hidden="1">{"Digital Detail",#N/A,FALSE,"Digital"}</definedName>
    <definedName name="wrn.Digital._.Sub._.Detail." localSheetId="2" hidden="1">{"Digital Detail",#N/A,FALSE,"Digital"}</definedName>
    <definedName name="wrn.Digital._.Sub._.Detail." localSheetId="1" hidden="1">{"Digital Detail",#N/A,FALSE,"Digital"}</definedName>
    <definedName name="wrn.Digital._.Sub._.Detail." hidden="1">{"Digital Detail",#N/A,FALSE,"Digital"}</definedName>
    <definedName name="wrn.Financial._.Reports." localSheetId="3"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6"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9"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10"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0"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7"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8"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12"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2"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localSheetId="1"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orecast._.Reports." hidden="1">{"Forecast",#N/A,FALSE,"Forecast";"Forecast vs Bud",#N/A,FALSE,"Forecast"}</definedName>
    <definedName name="wrn.Headcount." hidden="1">{"Annual Head",#N/A,TRUE,"Headcount";"Monthly Head",#N/A,TRUE,"Headcount"}</definedName>
    <definedName name="wrn.Headcount._.Reports." hidden="1">{"Trend Heads",#N/A,TRUE,"Headcount";"Annual Heads",#N/A,TRUE,"Headcount"}</definedName>
    <definedName name="wrn.Monthly._.Financial._.Reports." localSheetId="3"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6"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9"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1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0"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7"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8"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1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2"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localSheetId="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No._.Ad._.Sales._.Reports." localSheetId="3" hidden="1">{"Annual P&amp;L NoAd",#N/A,FALSE,"P&amp;L No Ad Sales";"Annual Rev NoAd",#N/A,FALSE,"DetRev No Ad Sales";"Monthly P&amp;L NoAd",#N/A,FALSE,"P&amp;L No Ad Sales";"Monthly Rev NoAd",#N/A,FALSE,"DetRev No Ad Sales"}</definedName>
    <definedName name="wrn.No._.Ad._.Sales._.Reports." localSheetId="6" hidden="1">{"Annual P&amp;L NoAd",#N/A,FALSE,"P&amp;L No Ad Sales";"Annual Rev NoAd",#N/A,FALSE,"DetRev No Ad Sales";"Monthly P&amp;L NoAd",#N/A,FALSE,"P&amp;L No Ad Sales";"Monthly Rev NoAd",#N/A,FALSE,"DetRev No Ad Sales"}</definedName>
    <definedName name="wrn.No._.Ad._.Sales._.Reports." localSheetId="9" hidden="1">{"Annual P&amp;L NoAd",#N/A,FALSE,"P&amp;L No Ad Sales";"Annual Rev NoAd",#N/A,FALSE,"DetRev No Ad Sales";"Monthly P&amp;L NoAd",#N/A,FALSE,"P&amp;L No Ad Sales";"Monthly Rev NoAd",#N/A,FALSE,"DetRev No Ad Sales"}</definedName>
    <definedName name="wrn.No._.Ad._.Sales._.Reports." localSheetId="10" hidden="1">{"Annual P&amp;L NoAd",#N/A,FALSE,"P&amp;L No Ad Sales";"Annual Rev NoAd",#N/A,FALSE,"DetRev No Ad Sales";"Monthly P&amp;L NoAd",#N/A,FALSE,"P&amp;L No Ad Sales";"Monthly Rev NoAd",#N/A,FALSE,"DetRev No Ad Sales"}</definedName>
    <definedName name="wrn.No._.Ad._.Sales._.Reports." localSheetId="0" hidden="1">{"Annual P&amp;L NoAd",#N/A,FALSE,"P&amp;L No Ad Sales";"Annual Rev NoAd",#N/A,FALSE,"DetRev No Ad Sales";"Monthly P&amp;L NoAd",#N/A,FALSE,"P&amp;L No Ad Sales";"Monthly Rev NoAd",#N/A,FALSE,"DetRev No Ad Sales"}</definedName>
    <definedName name="wrn.No._.Ad._.Sales._.Reports." localSheetId="7" hidden="1">{"Annual P&amp;L NoAd",#N/A,FALSE,"P&amp;L No Ad Sales";"Annual Rev NoAd",#N/A,FALSE,"DetRev No Ad Sales";"Monthly P&amp;L NoAd",#N/A,FALSE,"P&amp;L No Ad Sales";"Monthly Rev NoAd",#N/A,FALSE,"DetRev No Ad Sales"}</definedName>
    <definedName name="wrn.No._.Ad._.Sales._.Reports." localSheetId="8" hidden="1">{"Annual P&amp;L NoAd",#N/A,FALSE,"P&amp;L No Ad Sales";"Annual Rev NoAd",#N/A,FALSE,"DetRev No Ad Sales";"Monthly P&amp;L NoAd",#N/A,FALSE,"P&amp;L No Ad Sales";"Monthly Rev NoAd",#N/A,FALSE,"DetRev No Ad Sales"}</definedName>
    <definedName name="wrn.No._.Ad._.Sales._.Reports." localSheetId="12" hidden="1">{"Annual P&amp;L NoAd",#N/A,FALSE,"P&amp;L No Ad Sales";"Annual Rev NoAd",#N/A,FALSE,"DetRev No Ad Sales";"Monthly P&amp;L NoAd",#N/A,FALSE,"P&amp;L No Ad Sales";"Monthly Rev NoAd",#N/A,FALSE,"DetRev No Ad Sales"}</definedName>
    <definedName name="wrn.No._.Ad._.Sales._.Reports." localSheetId="2" hidden="1">{"Annual P&amp;L NoAd",#N/A,FALSE,"P&amp;L No Ad Sales";"Annual Rev NoAd",#N/A,FALSE,"DetRev No Ad Sales";"Monthly P&amp;L NoAd",#N/A,FALSE,"P&amp;L No Ad Sales";"Monthly Rev NoAd",#N/A,FALSE,"DetRev No Ad Sales"}</definedName>
    <definedName name="wrn.No._.Ad._.Sales._.Reports." localSheetId="1" hidden="1">{"Annual P&amp;L NoAd",#N/A,FALSE,"P&amp;L No Ad Sales";"Annual Rev NoAd",#N/A,FALSE,"DetRev No Ad Sales";"Monthly P&amp;L NoAd",#N/A,FALSE,"P&amp;L No Ad Sales";"Monthly Rev NoAd",#N/A,FALSE,"DetRev No Ad Sales"}</definedName>
    <definedName name="wrn.No._.Ad._.Sales._.Reports." hidden="1">{"Annual P&amp;L NoAd",#N/A,FALSE,"P&amp;L No Ad Sales";"Annual Rev NoAd",#N/A,FALSE,"DetRev No Ad Sales";"Monthly P&amp;L NoAd",#N/A,FALSE,"P&amp;L No Ad Sales";"Monthly Rev NoAd",#N/A,FALSE,"DetRev No Ad Sales"}</definedName>
    <definedName name="wrn.No._.AdSales._.Annual." localSheetId="3" hidden="1">{"P&amp;L No Ads Annual",#N/A,TRUE,"P&amp;L No Ad Sales";"Revenue No Ads Annual",#N/A,TRUE,"DetRev No Ad Sales"}</definedName>
    <definedName name="wrn.No._.AdSales._.Annual." localSheetId="6" hidden="1">{"P&amp;L No Ads Annual",#N/A,TRUE,"P&amp;L No Ad Sales";"Revenue No Ads Annual",#N/A,TRUE,"DetRev No Ad Sales"}</definedName>
    <definedName name="wrn.No._.AdSales._.Annual." localSheetId="9" hidden="1">{"P&amp;L No Ads Annual",#N/A,TRUE,"P&amp;L No Ad Sales";"Revenue No Ads Annual",#N/A,TRUE,"DetRev No Ad Sales"}</definedName>
    <definedName name="wrn.No._.AdSales._.Annual." localSheetId="10" hidden="1">{"P&amp;L No Ads Annual",#N/A,TRUE,"P&amp;L No Ad Sales";"Revenue No Ads Annual",#N/A,TRUE,"DetRev No Ad Sales"}</definedName>
    <definedName name="wrn.No._.AdSales._.Annual." localSheetId="0" hidden="1">{"P&amp;L No Ads Annual",#N/A,TRUE,"P&amp;L No Ad Sales";"Revenue No Ads Annual",#N/A,TRUE,"DetRev No Ad Sales"}</definedName>
    <definedName name="wrn.No._.AdSales._.Annual." localSheetId="7" hidden="1">{"P&amp;L No Ads Annual",#N/A,TRUE,"P&amp;L No Ad Sales";"Revenue No Ads Annual",#N/A,TRUE,"DetRev No Ad Sales"}</definedName>
    <definedName name="wrn.No._.AdSales._.Annual." localSheetId="8" hidden="1">{"P&amp;L No Ads Annual",#N/A,TRUE,"P&amp;L No Ad Sales";"Revenue No Ads Annual",#N/A,TRUE,"DetRev No Ad Sales"}</definedName>
    <definedName name="wrn.No._.AdSales._.Annual." localSheetId="12" hidden="1">{"P&amp;L No Ads Annual",#N/A,TRUE,"P&amp;L No Ad Sales";"Revenue No Ads Annual",#N/A,TRUE,"DetRev No Ad Sales"}</definedName>
    <definedName name="wrn.No._.AdSales._.Annual." localSheetId="2" hidden="1">{"P&amp;L No Ads Annual",#N/A,TRUE,"P&amp;L No Ad Sales";"Revenue No Ads Annual",#N/A,TRUE,"DetRev No Ad Sales"}</definedName>
    <definedName name="wrn.No._.AdSales._.Annual." localSheetId="1" hidden="1">{"P&amp;L No Ads Annual",#N/A,TRUE,"P&amp;L No Ad Sales";"Revenue No Ads Annual",#N/A,TRUE,"DetRev No Ad Sales"}</definedName>
    <definedName name="wrn.No._.AdSales._.Annual." hidden="1">{"P&amp;L No Ads Annual",#N/A,TRUE,"P&amp;L No Ad Sales";"Revenue No Ads Annual",#N/A,TRUE,"DetRev No Ad Sales"}</definedName>
    <definedName name="wrn.No._.AdSales._.Financial." localSheetId="3" hidden="1">{"Annual P&amp;L No Ads",#N/A,TRUE,"Trend No AdSales";"Monthly P&amp;L No Ads",#N/A,TRUE,"Trend No AdSales";"Annual Rev no Ads",#N/A,TRUE,"Trend Rev No AdSales";"Monthly Rev No Ads",#N/A,TRUE,"Trend Rev No AdSales"}</definedName>
    <definedName name="wrn.No._.AdSales._.Financial." localSheetId="6" hidden="1">{"Annual P&amp;L No Ads",#N/A,TRUE,"Trend No AdSales";"Monthly P&amp;L No Ads",#N/A,TRUE,"Trend No AdSales";"Annual Rev no Ads",#N/A,TRUE,"Trend Rev No AdSales";"Monthly Rev No Ads",#N/A,TRUE,"Trend Rev No AdSales"}</definedName>
    <definedName name="wrn.No._.AdSales._.Financial." localSheetId="9" hidden="1">{"Annual P&amp;L No Ads",#N/A,TRUE,"Trend No AdSales";"Monthly P&amp;L No Ads",#N/A,TRUE,"Trend No AdSales";"Annual Rev no Ads",#N/A,TRUE,"Trend Rev No AdSales";"Monthly Rev No Ads",#N/A,TRUE,"Trend Rev No AdSales"}</definedName>
    <definedName name="wrn.No._.AdSales._.Financial." localSheetId="10" hidden="1">{"Annual P&amp;L No Ads",#N/A,TRUE,"Trend No AdSales";"Monthly P&amp;L No Ads",#N/A,TRUE,"Trend No AdSales";"Annual Rev no Ads",#N/A,TRUE,"Trend Rev No AdSales";"Monthly Rev No Ads",#N/A,TRUE,"Trend Rev No AdSales"}</definedName>
    <definedName name="wrn.No._.AdSales._.Financial." localSheetId="0" hidden="1">{"Annual P&amp;L No Ads",#N/A,TRUE,"Trend No AdSales";"Monthly P&amp;L No Ads",#N/A,TRUE,"Trend No AdSales";"Annual Rev no Ads",#N/A,TRUE,"Trend Rev No AdSales";"Monthly Rev No Ads",#N/A,TRUE,"Trend Rev No AdSales"}</definedName>
    <definedName name="wrn.No._.AdSales._.Financial." localSheetId="7" hidden="1">{"Annual P&amp;L No Ads",#N/A,TRUE,"Trend No AdSales";"Monthly P&amp;L No Ads",#N/A,TRUE,"Trend No AdSales";"Annual Rev no Ads",#N/A,TRUE,"Trend Rev No AdSales";"Monthly Rev No Ads",#N/A,TRUE,"Trend Rev No AdSales"}</definedName>
    <definedName name="wrn.No._.AdSales._.Financial." localSheetId="8" hidden="1">{"Annual P&amp;L No Ads",#N/A,TRUE,"Trend No AdSales";"Monthly P&amp;L No Ads",#N/A,TRUE,"Trend No AdSales";"Annual Rev no Ads",#N/A,TRUE,"Trend Rev No AdSales";"Monthly Rev No Ads",#N/A,TRUE,"Trend Rev No AdSales"}</definedName>
    <definedName name="wrn.No._.AdSales._.Financial." localSheetId="12" hidden="1">{"Annual P&amp;L No Ads",#N/A,TRUE,"Trend No AdSales";"Monthly P&amp;L No Ads",#N/A,TRUE,"Trend No AdSales";"Annual Rev no Ads",#N/A,TRUE,"Trend Rev No AdSales";"Monthly Rev No Ads",#N/A,TRUE,"Trend Rev No AdSales"}</definedName>
    <definedName name="wrn.No._.AdSales._.Financial." localSheetId="2" hidden="1">{"Annual P&amp;L No Ads",#N/A,TRUE,"Trend No AdSales";"Monthly P&amp;L No Ads",#N/A,TRUE,"Trend No AdSales";"Annual Rev no Ads",#N/A,TRUE,"Trend Rev No AdSales";"Monthly Rev No Ads",#N/A,TRUE,"Trend Rev No AdSales"}</definedName>
    <definedName name="wrn.No._.AdSales._.Financial." localSheetId="1" hidden="1">{"Annual P&amp;L No Ads",#N/A,TRUE,"Trend No AdSales";"Monthly P&amp;L No Ads",#N/A,TRUE,"Trend No AdSales";"Annual Rev no Ads",#N/A,TRUE,"Trend Rev No AdSales";"Monthly Rev No Ads",#N/A,TRUE,"Trend Rev No AdSales"}</definedName>
    <definedName name="wrn.No._.AdSales._.Financial." hidden="1">{"Annual P&amp;L No Ads",#N/A,TRUE,"Trend No AdSales";"Monthly P&amp;L No Ads",#N/A,TRUE,"Trend No AdSales";"Annual Rev no Ads",#N/A,TRUE,"Trend Rev No AdSales";"Monthly Rev No Ads",#N/A,TRUE,"Trend Rev No AdSales"}</definedName>
    <definedName name="wrn.No._.Adsales._.Reports." localSheetId="3" hidden="1">{"Trend P&amp;L No Adsales",#N/A,TRUE,"P&amp;L No Ad Sales";"Annual P&amp;L No Adsales",#N/A,TRUE,"P&amp;L No Ad Sales";"Trend Revenue no Adsales",#N/A,TRUE,"DetRev No AdSales";"Annual Revenue No AdSales",#N/A,TRUE,"DetRev No AdSales"}</definedName>
    <definedName name="wrn.No._.Adsales._.Reports." localSheetId="6" hidden="1">{"Trend P&amp;L No Adsales",#N/A,TRUE,"P&amp;L No Ad Sales";"Annual P&amp;L No Adsales",#N/A,TRUE,"P&amp;L No Ad Sales";"Trend Revenue no Adsales",#N/A,TRUE,"DetRev No AdSales";"Annual Revenue No AdSales",#N/A,TRUE,"DetRev No AdSales"}</definedName>
    <definedName name="wrn.No._.Adsales._.Reports." localSheetId="9" hidden="1">{"Trend P&amp;L No Adsales",#N/A,TRUE,"P&amp;L No Ad Sales";"Annual P&amp;L No Adsales",#N/A,TRUE,"P&amp;L No Ad Sales";"Trend Revenue no Adsales",#N/A,TRUE,"DetRev No AdSales";"Annual Revenue No AdSales",#N/A,TRUE,"DetRev No AdSales"}</definedName>
    <definedName name="wrn.No._.Adsales._.Reports." localSheetId="10" hidden="1">{"Trend P&amp;L No Adsales",#N/A,TRUE,"P&amp;L No Ad Sales";"Annual P&amp;L No Adsales",#N/A,TRUE,"P&amp;L No Ad Sales";"Trend Revenue no Adsales",#N/A,TRUE,"DetRev No AdSales";"Annual Revenue No AdSales",#N/A,TRUE,"DetRev No AdSales"}</definedName>
    <definedName name="wrn.No._.Adsales._.Reports." localSheetId="0" hidden="1">{"Trend P&amp;L No Adsales",#N/A,TRUE,"P&amp;L No Ad Sales";"Annual P&amp;L No Adsales",#N/A,TRUE,"P&amp;L No Ad Sales";"Trend Revenue no Adsales",#N/A,TRUE,"DetRev No AdSales";"Annual Revenue No AdSales",#N/A,TRUE,"DetRev No AdSales"}</definedName>
    <definedName name="wrn.No._.Adsales._.Reports." localSheetId="7" hidden="1">{"Trend P&amp;L No Adsales",#N/A,TRUE,"P&amp;L No Ad Sales";"Annual P&amp;L No Adsales",#N/A,TRUE,"P&amp;L No Ad Sales";"Trend Revenue no Adsales",#N/A,TRUE,"DetRev No AdSales";"Annual Revenue No AdSales",#N/A,TRUE,"DetRev No AdSales"}</definedName>
    <definedName name="wrn.No._.Adsales._.Reports." localSheetId="8" hidden="1">{"Trend P&amp;L No Adsales",#N/A,TRUE,"P&amp;L No Ad Sales";"Annual P&amp;L No Adsales",#N/A,TRUE,"P&amp;L No Ad Sales";"Trend Revenue no Adsales",#N/A,TRUE,"DetRev No AdSales";"Annual Revenue No AdSales",#N/A,TRUE,"DetRev No AdSales"}</definedName>
    <definedName name="wrn.No._.Adsales._.Reports." localSheetId="12" hidden="1">{"Trend P&amp;L No Adsales",#N/A,TRUE,"P&amp;L No Ad Sales";"Annual P&amp;L No Adsales",#N/A,TRUE,"P&amp;L No Ad Sales";"Trend Revenue no Adsales",#N/A,TRUE,"DetRev No AdSales";"Annual Revenue No AdSales",#N/A,TRUE,"DetRev No AdSales"}</definedName>
    <definedName name="wrn.No._.Adsales._.Reports." localSheetId="2" hidden="1">{"Trend P&amp;L No Adsales",#N/A,TRUE,"P&amp;L No Ad Sales";"Annual P&amp;L No Adsales",#N/A,TRUE,"P&amp;L No Ad Sales";"Trend Revenue no Adsales",#N/A,TRUE,"DetRev No AdSales";"Annual Revenue No AdSales",#N/A,TRUE,"DetRev No AdSales"}</definedName>
    <definedName name="wrn.No._.Adsales._.Reports." localSheetId="1" hidden="1">{"Trend P&amp;L No Adsales",#N/A,TRUE,"P&amp;L No Ad Sales";"Annual P&amp;L No Adsales",#N/A,TRUE,"P&amp;L No Ad Sales";"Trend Revenue no Adsales",#N/A,TRUE,"DetRev No AdSales";"Annual Revenue No AdSales",#N/A,TRUE,"DetRev No AdSales"}</definedName>
    <definedName name="wrn.No._.Adsales._.Reports." hidden="1">{"Trend P&amp;L No Adsales",#N/A,TRUE,"P&amp;L No Ad Sales";"Annual P&amp;L No Adsales",#N/A,TRUE,"P&amp;L No Ad Sales";"Trend Revenue no Adsales",#N/A,TRUE,"DetRev No AdSales";"Annual Revenue No AdSales",#N/A,TRUE,"DetRev No AdSales"}</definedName>
    <definedName name="wrn.No._.AdSales._.Trend." localSheetId="3" hidden="1">{"P&amp;L No Ads Trend",#N/A,TRUE,"P&amp;L No Ad Sales";"Revenue No Ads Trend",#N/A,TRUE,"DetRev No Ad Sales"}</definedName>
    <definedName name="wrn.No._.AdSales._.Trend." localSheetId="6" hidden="1">{"P&amp;L No Ads Trend",#N/A,TRUE,"P&amp;L No Ad Sales";"Revenue No Ads Trend",#N/A,TRUE,"DetRev No Ad Sales"}</definedName>
    <definedName name="wrn.No._.AdSales._.Trend." localSheetId="9" hidden="1">{"P&amp;L No Ads Trend",#N/A,TRUE,"P&amp;L No Ad Sales";"Revenue No Ads Trend",#N/A,TRUE,"DetRev No Ad Sales"}</definedName>
    <definedName name="wrn.No._.AdSales._.Trend." localSheetId="10" hidden="1">{"P&amp;L No Ads Trend",#N/A,TRUE,"P&amp;L No Ad Sales";"Revenue No Ads Trend",#N/A,TRUE,"DetRev No Ad Sales"}</definedName>
    <definedName name="wrn.No._.AdSales._.Trend." localSheetId="0" hidden="1">{"P&amp;L No Ads Trend",#N/A,TRUE,"P&amp;L No Ad Sales";"Revenue No Ads Trend",#N/A,TRUE,"DetRev No Ad Sales"}</definedName>
    <definedName name="wrn.No._.AdSales._.Trend." localSheetId="7" hidden="1">{"P&amp;L No Ads Trend",#N/A,TRUE,"P&amp;L No Ad Sales";"Revenue No Ads Trend",#N/A,TRUE,"DetRev No Ad Sales"}</definedName>
    <definedName name="wrn.No._.AdSales._.Trend." localSheetId="8" hidden="1">{"P&amp;L No Ads Trend",#N/A,TRUE,"P&amp;L No Ad Sales";"Revenue No Ads Trend",#N/A,TRUE,"DetRev No Ad Sales"}</definedName>
    <definedName name="wrn.No._.AdSales._.Trend." localSheetId="12" hidden="1">{"P&amp;L No Ads Trend",#N/A,TRUE,"P&amp;L No Ad Sales";"Revenue No Ads Trend",#N/A,TRUE,"DetRev No Ad Sales"}</definedName>
    <definedName name="wrn.No._.AdSales._.Trend." localSheetId="2" hidden="1">{"P&amp;L No Ads Trend",#N/A,TRUE,"P&amp;L No Ad Sales";"Revenue No Ads Trend",#N/A,TRUE,"DetRev No Ad Sales"}</definedName>
    <definedName name="wrn.No._.AdSales._.Trend." localSheetId="1" hidden="1">{"P&amp;L No Ads Trend",#N/A,TRUE,"P&amp;L No Ad Sales";"Revenue No Ads Trend",#N/A,TRUE,"DetRev No Ad Sales"}</definedName>
    <definedName name="wrn.No._.AdSales._.Trend." hidden="1">{"P&amp;L No Ads Trend",#N/A,TRUE,"P&amp;L No Ad Sales";"Revenue No Ads Trend",#N/A,TRUE,"DetRev No Ad Sales"}</definedName>
    <definedName name="wrn.Online._.Headcount._.Reports." localSheetId="3" hidden="1">{"Online Headcount Annual",#N/A,FALSE,"Headcount";"Online Headcount Monthly",#N/A,FALSE,"Headcount"}</definedName>
    <definedName name="wrn.Online._.Headcount._.Reports." localSheetId="6" hidden="1">{"Online Headcount Annual",#N/A,FALSE,"Headcount";"Online Headcount Monthly",#N/A,FALSE,"Headcount"}</definedName>
    <definedName name="wrn.Online._.Headcount._.Reports." localSheetId="9" hidden="1">{"Online Headcount Annual",#N/A,FALSE,"Headcount";"Online Headcount Monthly",#N/A,FALSE,"Headcount"}</definedName>
    <definedName name="wrn.Online._.Headcount._.Reports." localSheetId="10" hidden="1">{"Online Headcount Annual",#N/A,FALSE,"Headcount";"Online Headcount Monthly",#N/A,FALSE,"Headcount"}</definedName>
    <definedName name="wrn.Online._.Headcount._.Reports." localSheetId="0" hidden="1">{"Online Headcount Annual",#N/A,FALSE,"Headcount";"Online Headcount Monthly",#N/A,FALSE,"Headcount"}</definedName>
    <definedName name="wrn.Online._.Headcount._.Reports." localSheetId="7" hidden="1">{"Online Headcount Annual",#N/A,FALSE,"Headcount";"Online Headcount Monthly",#N/A,FALSE,"Headcount"}</definedName>
    <definedName name="wrn.Online._.Headcount._.Reports." localSheetId="8" hidden="1">{"Online Headcount Annual",#N/A,FALSE,"Headcount";"Online Headcount Monthly",#N/A,FALSE,"Headcount"}</definedName>
    <definedName name="wrn.Online._.Headcount._.Reports." localSheetId="12" hidden="1">{"Online Headcount Annual",#N/A,FALSE,"Headcount";"Online Headcount Monthly",#N/A,FALSE,"Headcount"}</definedName>
    <definedName name="wrn.Online._.Headcount._.Reports." localSheetId="2" hidden="1">{"Online Headcount Annual",#N/A,FALSE,"Headcount";"Online Headcount Monthly",#N/A,FALSE,"Headcount"}</definedName>
    <definedName name="wrn.Online._.Headcount._.Reports." localSheetId="1" hidden="1">{"Online Headcount Annual",#N/A,FALSE,"Headcount";"Online Headcount Monthly",#N/A,FALSE,"Headcount"}</definedName>
    <definedName name="wrn.Online._.Headcount._.Reports." hidden="1">{"Online Headcount Annual",#N/A,FALSE,"Headcount";"Online Headcount Monthly",#N/A,FALSE,"Headcount"}</definedName>
    <definedName name="wrn.Online._.Sub._.Detail." localSheetId="3" hidden="1">{"Online Detail",#N/A,FALSE,"OnLine"}</definedName>
    <definedName name="wrn.Online._.Sub._.Detail." localSheetId="6" hidden="1">{"Online Detail",#N/A,FALSE,"OnLine"}</definedName>
    <definedName name="wrn.Online._.Sub._.Detail." localSheetId="9" hidden="1">{"Online Detail",#N/A,FALSE,"OnLine"}</definedName>
    <definedName name="wrn.Online._.Sub._.Detail." localSheetId="10" hidden="1">{"Online Detail",#N/A,FALSE,"OnLine"}</definedName>
    <definedName name="wrn.Online._.Sub._.Detail." localSheetId="0" hidden="1">{"Online Detail",#N/A,FALSE,"OnLine"}</definedName>
    <definedName name="wrn.Online._.Sub._.Detail." localSheetId="7" hidden="1">{"Online Detail",#N/A,FALSE,"OnLine"}</definedName>
    <definedName name="wrn.Online._.Sub._.Detail." localSheetId="8" hidden="1">{"Online Detail",#N/A,FALSE,"OnLine"}</definedName>
    <definedName name="wrn.Online._.Sub._.Detail." localSheetId="12" hidden="1">{"Online Detail",#N/A,FALSE,"OnLine"}</definedName>
    <definedName name="wrn.Online._.Sub._.Detail." localSheetId="2" hidden="1">{"Online Detail",#N/A,FALSE,"OnLine"}</definedName>
    <definedName name="wrn.Online._.Sub._.Detail." localSheetId="1" hidden="1">{"Online Detail",#N/A,FALSE,"OnLine"}</definedName>
    <definedName name="wrn.Online._.Sub._.Detail." hidden="1">{"Online Detail",#N/A,FALSE,"OnLine"}</definedName>
    <definedName name="wrn.Pay._.Sub._.Detail." localSheetId="3" hidden="1">{"Pay Detail",#N/A,FALSE,"Pay"}</definedName>
    <definedName name="wrn.Pay._.Sub._.Detail." localSheetId="6" hidden="1">{"Pay Detail",#N/A,FALSE,"Pay"}</definedName>
    <definedName name="wrn.Pay._.Sub._.Detail." localSheetId="9" hidden="1">{"Pay Detail",#N/A,FALSE,"Pay"}</definedName>
    <definedName name="wrn.Pay._.Sub._.Detail." localSheetId="10" hidden="1">{"Pay Detail",#N/A,FALSE,"Pay"}</definedName>
    <definedName name="wrn.Pay._.Sub._.Detail." localSheetId="0" hidden="1">{"Pay Detail",#N/A,FALSE,"Pay"}</definedName>
    <definedName name="wrn.Pay._.Sub._.Detail." localSheetId="7" hidden="1">{"Pay Detail",#N/A,FALSE,"Pay"}</definedName>
    <definedName name="wrn.Pay._.Sub._.Detail." localSheetId="8" hidden="1">{"Pay Detail",#N/A,FALSE,"Pay"}</definedName>
    <definedName name="wrn.Pay._.Sub._.Detail." localSheetId="12" hidden="1">{"Pay Detail",#N/A,FALSE,"Pay"}</definedName>
    <definedName name="wrn.Pay._.Sub._.Detail." localSheetId="2" hidden="1">{"Pay Detail",#N/A,FALSE,"Pay"}</definedName>
    <definedName name="wrn.Pay._.Sub._.Detail." localSheetId="1" hidden="1">{"Pay Detail",#N/A,FALSE,"Pay"}</definedName>
    <definedName name="wrn.Pay._.Sub._.Detail." hidden="1">{"Pay Detail",#N/A,FALSE,"Pay"}</definedName>
    <definedName name="wrn.Trend." hidden="1">{"trend",#N/A,TRUE,"Capitalization"}</definedName>
    <definedName name="wrn.Trend._.Reports."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r" hidden="1">{"P&amp;L Annual",#N/A,FALSE,"P&amp;L";"Rev Annual",#N/A,FALSE,"DetRev";"Tech Annual",#N/A,FALSE,"DetTech";"CSR Annual",#N/A,FALSE,"DetCSR";"Marketing Annual",#N/A,FALSE,"DetMrkt";"Ad Sales Annual",#N/A,FALSE,"DetAdSales";"LO Annual",#N/A,FALSE,"DETLO";"Admin Annual",#N/A,FALSE,"DetAdmin";"Product Annual",#N/A,FALSE,"DetProd"}</definedName>
    <definedName name="wwwwwwwwwwwww" hidden="1">{#N/A,#N/A,FALSE,"Statement of Ops";#N/A,#N/A,FALSE,"Trend Ops"}</definedName>
    <definedName name="xrx" hidden="1">{"Online Headcount Annual",#N/A,FALSE,"Headcount";"Online Headcount Monthly",#N/A,FALSE,"Headcount"}</definedName>
    <definedName name="xxx" hidden="1">{"P&amp;L Annual",#N/A,FALSE,"P&amp;L";"Rev Annual",#N/A,FALSE,"DetRev";"Tech Annual",#N/A,FALSE,"DetTech";"CSR Annual",#N/A,FALSE,"DetCSR";"Marketing Annual",#N/A,FALSE,"DetMrkt";"Ad Sales Annual",#N/A,FALSE,"DetAdSales";"LO Annual",#N/A,FALSE,"DETLO";"Admin Annual",#N/A,FALSE,"DetAdmin";"Product Annual",#N/A,FALSE,"DetProd"}</definedName>
    <definedName name="xxxchr" hidden="1">{"Headcount Annual",#N/A,FALSE,"Headcount";"Headcount Monthly",#N/A,FALSE,"Headcount"}</definedName>
    <definedName name="xxxx" localSheetId="3"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6"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9"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10"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0"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7"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8"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12"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2" hidden="1">{"P&amp;L Annual",#N/A,FALSE,"P&amp;L";"Rev Annual",#N/A,FALSE,"DetRev";"Tech Annual",#N/A,FALSE,"DetTech";"CSR Annual",#N/A,FALSE,"DetCSR";"Marketing Annual",#N/A,FALSE,"DetMrkt";"Ad Sales Annual",#N/A,FALSE,"DetAdSales";"LO Annual",#N/A,FALSE,"DETLO";"Admin Annual",#N/A,FALSE,"DetAdmin";"Product Annual",#N/A,FALSE,"DetProd"}</definedName>
    <definedName name="xxxx" localSheetId="1" hidden="1">{"P&amp;L Annual",#N/A,FALSE,"P&amp;L";"Rev Annual",#N/A,FALSE,"DetRev";"Tech Annual",#N/A,FALSE,"DetTech";"CSR Annual",#N/A,FALSE,"DetCSR";"Marketing Annual",#N/A,FALSE,"DetMrkt";"Ad Sales Annual",#N/A,FALSE,"DetAdSales";"LO Annual",#N/A,FALSE,"DETLO";"Admin Annual",#N/A,FALSE,"DetAdmin";"Product Annual",#N/A,FALSE,"DetProd"}</definedName>
    <definedName name="xxxx" hidden="1">{"P&amp;L Annual",#N/A,FALSE,"P&amp;L";"Rev Annual",#N/A,FALSE,"DetRev";"Tech Annual",#N/A,FALSE,"DetTech";"CSR Annual",#N/A,FALSE,"DetCSR";"Marketing Annual",#N/A,FALSE,"DetMrkt";"Ad Sales Annual",#N/A,FALSE,"DetAdSales";"LO Annual",#N/A,FALSE,"DETLO";"Admin Annual",#N/A,FALSE,"DetAdmin";"Product Annual",#N/A,FALSE,"DetProd"}</definedName>
    <definedName name="xyx" hidden="1">{"P&amp;L Annual",#N/A,FALSE,"P&amp;L";"Rev Annual",#N/A,FALSE,"DetRev";"Tech Annual",#N/A,FALSE,"DetTech";"CSR Annual",#N/A,FALSE,"DetCSR";"Marketing Annual",#N/A,FALSE,"DetMrkt";"Ad Sales Annual",#N/A,FALSE,"DetAdSales";"LO Annual",#N/A,FALSE,"DETLO";"Admin Annual",#N/A,FALSE,"DetAdmin";"Product Annual",#N/A,FALSE,"DetProd"}</definedName>
    <definedName name="xzz" hidden="1">{"Capital Summary",#N/A,FALSE,"CapSum";"Other Capital",#N/A,FALSE,"CapDet";"Construction Report",#N/A,FALSE,"ConstRep"}</definedName>
    <definedName name="YEAR1999" localSheetId="10">#REF!</definedName>
    <definedName name="YEAR1999" localSheetId="12">#REF!</definedName>
    <definedName name="yss" hidden="1">{"P&amp;L Monthly",#N/A,FALSE,"P&amp;L";"Rev Monthly",#N/A,FALSE,"DetRev";"Tech Monthly",#N/A,FALSE,"DetTech";"CSR Monthly",#N/A,FALSE,"DetCSR";"Marketing Monthly",#N/A,FALSE,"DetMrkt";"Ad Sales Monthly",#N/A,FALSE,"DetAdSales";"LO Monthly",#N/A,FALSE,"DETLO";"Admin Monthly",#N/A,FALSE,"DetAdmin";"Product Monthly",#N/A,FALSE,"DetProd"}</definedName>
    <definedName name="yyy" hidden="1">{"Headcount Annual",#N/A,FALSE,"Headcount";"Headcount Monthly",#N/A,FALSE,"Headcount"}</definedName>
    <definedName name="Z_3CC9A9B0_8C32_47E6_8EC4_3AB51E827079_.wvu.PrintArea" localSheetId="3" hidden="1">'Adjusted EBITDA + Dep and Amort'!$A$1:$N$79</definedName>
    <definedName name="Z_3CC9A9B0_8C32_47E6_8EC4_3AB51E827079_.wvu.PrintArea" localSheetId="4" hidden="1">'Cable Customer Metrics'!$A$1:$N$69</definedName>
    <definedName name="Z_3CC9A9B0_8C32_47E6_8EC4_3AB51E827079_.wvu.PrintArea" localSheetId="6" hidden="1">Capex!$A$1:$N$40</definedName>
    <definedName name="Z_3CC9A9B0_8C32_47E6_8EC4_3AB51E827079_.wvu.PrintArea" localSheetId="9" hidden="1">'Consol Breakdown - Dep and Amor'!$A$1:$N$77</definedName>
    <definedName name="Z_3CC9A9B0_8C32_47E6_8EC4_3AB51E827079_.wvu.PrintArea" localSheetId="10" hidden="1">'Consol Breakdown- AE DA opt 1'!$A$1:$N$126</definedName>
    <definedName name="Z_3CC9A9B0_8C32_47E6_8EC4_3AB51E827079_.wvu.PrintArea" localSheetId="0" hidden="1">'DRAFT EBITDA DA OP v2'!$A$1:$N$117</definedName>
    <definedName name="Z_3CC9A9B0_8C32_47E6_8EC4_3AB51E827079_.wvu.PrintArea" localSheetId="21" hidden="1">'Essbase OCF - Round (PF)'!$A$1:$O$77</definedName>
    <definedName name="Z_3CC9A9B0_8C32_47E6_8EC4_3AB51E827079_.wvu.PrintArea" localSheetId="23" hidden="1">'Essbase Oper Inc - Round (PF)'!$A$1:$O$77</definedName>
    <definedName name="Z_3CC9A9B0_8C32_47E6_8EC4_3AB51E827079_.wvu.PrintArea" localSheetId="22" hidden="1">'Essbase Opex Exp'!$A$1:$O$22</definedName>
    <definedName name="Z_3CC9A9B0_8C32_47E6_8EC4_3AB51E827079_.wvu.PrintArea" localSheetId="7" hidden="1">'Free Cash Flow'!$A$1:$N$33</definedName>
    <definedName name="Z_3CC9A9B0_8C32_47E6_8EC4_3AB51E827079_.wvu.PrintArea" localSheetId="8" hidden="1">Notes!$A$1:$B$19</definedName>
    <definedName name="Z_3CC9A9B0_8C32_47E6_8EC4_3AB51E827079_.wvu.PrintArea" localSheetId="12" hidden="1">'Notes -OLD'!$A$1:$B$18</definedName>
    <definedName name="Z_3CC9A9B0_8C32_47E6_8EC4_3AB51E827079_.wvu.PrintArea" localSheetId="2" hidden="1">Opex!$A$1:$N$56</definedName>
    <definedName name="Z_3CC9A9B0_8C32_47E6_8EC4_3AB51E827079_.wvu.PrintArea" localSheetId="1" hidden="1">Revenue!$A$1:$N$59</definedName>
    <definedName name="Z_3CC9A9B0_8C32_47E6_8EC4_3AB51E827079_.wvu.PrintArea" localSheetId="5" hidden="1">'Sky Customer Metrics'!$A$1:$N$17</definedName>
    <definedName name="Z_3CC9A9B0_8C32_47E6_8EC4_3AB51E827079_.wvu.Rows" localSheetId="3" hidden="1">'Adjusted EBITDA + Dep and Amort'!#REF!</definedName>
    <definedName name="Z_3CC9A9B0_8C32_47E6_8EC4_3AB51E827079_.wvu.Rows" localSheetId="4" hidden="1">'Cable Customer Metrics'!#REF!</definedName>
    <definedName name="Z_3CC9A9B0_8C32_47E6_8EC4_3AB51E827079_.wvu.Rows" localSheetId="9" hidden="1">'Consol Breakdown - Dep and Amor'!#REF!</definedName>
    <definedName name="Z_3CC9A9B0_8C32_47E6_8EC4_3AB51E827079_.wvu.Rows" localSheetId="10" hidden="1">'Consol Breakdown- AE DA opt 1'!#REF!</definedName>
    <definedName name="Z_3CC9A9B0_8C32_47E6_8EC4_3AB51E827079_.wvu.Rows" localSheetId="0" hidden="1">'DRAFT EBITDA DA OP v2'!#REF!</definedName>
    <definedName name="Z_3CC9A9B0_8C32_47E6_8EC4_3AB51E827079_.wvu.Rows" localSheetId="21" hidden="1">'Essbase OCF - Round (PF)'!$8:$13</definedName>
    <definedName name="Z_3CC9A9B0_8C32_47E6_8EC4_3AB51E827079_.wvu.Rows" localSheetId="23" hidden="1">'Essbase Oper Inc - Round (PF)'!$8:$13</definedName>
    <definedName name="Z_3CC9A9B0_8C32_47E6_8EC4_3AB51E827079_.wvu.Rows" localSheetId="8" hidden="1">Notes!#REF!</definedName>
    <definedName name="Z_3CC9A9B0_8C32_47E6_8EC4_3AB51E827079_.wvu.Rows" localSheetId="12" hidden="1">'Notes -OLD'!#REF!</definedName>
    <definedName name="Z_3CC9A9B0_8C32_47E6_8EC4_3AB51E827079_.wvu.Rows" localSheetId="2" hidden="1">Opex!#REF!</definedName>
    <definedName name="Z_3CC9A9B0_8C32_47E6_8EC4_3AB51E827079_.wvu.Rows" localSheetId="5" hidden="1">'Sky Customer Metrics'!#REF!</definedName>
    <definedName name="Z_7DB216E5_3E9A_45C8_95BA_08FAF5984042_.wvu.PrintArea" localSheetId="3" hidden="1">'Adjusted EBITDA + Dep and Amort'!$A$1:$O$58</definedName>
    <definedName name="Z_7DB216E5_3E9A_45C8_95BA_08FAF5984042_.wvu.PrintArea" localSheetId="4" hidden="1">'Cable Customer Metrics'!$A$1:$O$65</definedName>
    <definedName name="Z_7DB216E5_3E9A_45C8_95BA_08FAF5984042_.wvu.PrintArea" localSheetId="6" hidden="1">Capex!$A$1:$O$49</definedName>
    <definedName name="Z_7DB216E5_3E9A_45C8_95BA_08FAF5984042_.wvu.PrintArea" localSheetId="9" hidden="1">'Consol Breakdown - Dep and Amor'!$A$1:$O$56</definedName>
    <definedName name="Z_7DB216E5_3E9A_45C8_95BA_08FAF5984042_.wvu.PrintArea" localSheetId="10" hidden="1">'Consol Breakdown- AE DA opt 1'!$A$1:$O$105</definedName>
    <definedName name="Z_7DB216E5_3E9A_45C8_95BA_08FAF5984042_.wvu.PrintArea" localSheetId="0" hidden="1">'DRAFT EBITDA DA OP v2'!$A$1:$O$96</definedName>
    <definedName name="Z_7DB216E5_3E9A_45C8_95BA_08FAF5984042_.wvu.PrintArea" localSheetId="21" hidden="1">'Essbase OCF - Round (PF)'!$A$1:$O$77</definedName>
    <definedName name="Z_7DB216E5_3E9A_45C8_95BA_08FAF5984042_.wvu.PrintArea" localSheetId="23" hidden="1">'Essbase Oper Inc - Round (PF)'!$A$1:$O$77</definedName>
    <definedName name="Z_7DB216E5_3E9A_45C8_95BA_08FAF5984042_.wvu.PrintArea" localSheetId="22" hidden="1">'Essbase Opex Exp'!$A$1:$S$22</definedName>
    <definedName name="Z_7DB216E5_3E9A_45C8_95BA_08FAF5984042_.wvu.PrintArea" localSheetId="7" hidden="1">'Free Cash Flow'!$A$1:$O$29</definedName>
    <definedName name="Z_7DB216E5_3E9A_45C8_95BA_08FAF5984042_.wvu.PrintArea" localSheetId="8" hidden="1">Notes!$A$1:$S$104</definedName>
    <definedName name="Z_7DB216E5_3E9A_45C8_95BA_08FAF5984042_.wvu.PrintArea" localSheetId="12" hidden="1">'Notes -OLD'!$A$1:$S$100</definedName>
    <definedName name="Z_7DB216E5_3E9A_45C8_95BA_08FAF5984042_.wvu.PrintArea" localSheetId="2" hidden="1">Opex!$A$1:$O$51</definedName>
    <definedName name="Z_7DB216E5_3E9A_45C8_95BA_08FAF5984042_.wvu.PrintArea" localSheetId="1" hidden="1">Revenue!$A$1:$O$51</definedName>
    <definedName name="Z_7DB216E5_3E9A_45C8_95BA_08FAF5984042_.wvu.PrintArea" localSheetId="5" hidden="1">'Sky Customer Metrics'!$A$1:$O$14</definedName>
    <definedName name="Z_FB9FEF07_E23D_4093_B787_DA7C6E65880F_.wvu.PrintTitles" hidden="1">'[4]Inputs - Debt Roll'!$A$1:$F$65536,'[4]Inputs - Debt Roll'!$A$1:$IV$9</definedName>
    <definedName name="zzzz" hidden="1">{"Headcount Annual",#N/A,FALSE,"Headcount";"Headcount Monthly",#N/A,FALSE,"Headcount"}</definedName>
  </definedNames>
  <calcPr calcId="191028"/>
  <customWorkbookViews>
    <customWorkbookView name="Sylvia DiEnno - Personal View" guid="{3CC9A9B0-8C32-47E6-8EC4-3AB51E827079}" mergeInterval="0" personalView="1" maximized="1" xWindow="1" yWindow="1" windowWidth="1280" windowHeight="806" tabRatio="924" activeSheetId="2" showComments="commIndAndComment"/>
    <customWorkbookView name="Latham, Hillary - Personal View" guid="{7DB216E5-3E9A-45C8-95BA-08FAF5984042}" mergeInterval="0" personalView="1" maximized="1" xWindow="2869" yWindow="-11" windowWidth="2902" windowHeight="1582"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5" i="22" l="1"/>
  <c r="AA5" i="22" s="1"/>
  <c r="X5" i="22"/>
  <c r="AB5" i="22" s="1"/>
  <c r="Y5" i="22"/>
  <c r="AC5" i="22" s="1"/>
  <c r="W6" i="22"/>
  <c r="X6" i="22" s="1"/>
  <c r="Y6" i="22" s="1"/>
  <c r="AB6" i="22"/>
  <c r="AC6" i="22" s="1"/>
  <c r="W7" i="22"/>
  <c r="X7" i="22"/>
  <c r="Y7" i="22"/>
  <c r="AB8" i="22"/>
  <c r="AC8" i="22" s="1"/>
  <c r="W9" i="22"/>
  <c r="AA9" i="22" s="1"/>
  <c r="X9" i="22"/>
  <c r="AB9" i="22" s="1"/>
  <c r="Y9" i="22"/>
  <c r="AC9" i="22" s="1"/>
  <c r="P6" i="23"/>
  <c r="Q6" i="23" s="1"/>
  <c r="R6" i="23" s="1"/>
  <c r="S6" i="23" s="1"/>
  <c r="T6" i="23" s="1"/>
  <c r="N24" i="47"/>
  <c r="S110" i="47"/>
  <c r="N104" i="49"/>
  <c r="L104" i="49"/>
  <c r="K104" i="49"/>
  <c r="J104" i="49"/>
  <c r="I104" i="49"/>
  <c r="H104" i="49"/>
  <c r="F104" i="49"/>
  <c r="E104" i="49"/>
  <c r="D104" i="49"/>
  <c r="C104" i="49"/>
  <c r="B104" i="49"/>
  <c r="N103" i="49"/>
  <c r="L103" i="49"/>
  <c r="K103" i="49"/>
  <c r="J103" i="49"/>
  <c r="I103" i="49"/>
  <c r="H103" i="49"/>
  <c r="F103" i="49"/>
  <c r="E103" i="49"/>
  <c r="D103" i="49"/>
  <c r="C103" i="49"/>
  <c r="B103" i="49"/>
  <c r="N102" i="49"/>
  <c r="L102" i="49"/>
  <c r="K102" i="49"/>
  <c r="J102" i="49"/>
  <c r="I102" i="49"/>
  <c r="H102" i="49"/>
  <c r="F102" i="49"/>
  <c r="E102" i="49"/>
  <c r="D102" i="49"/>
  <c r="C102" i="49"/>
  <c r="B102" i="49"/>
  <c r="N101" i="49"/>
  <c r="L101" i="49"/>
  <c r="K101" i="49"/>
  <c r="J101" i="49"/>
  <c r="I101" i="49"/>
  <c r="H101" i="49"/>
  <c r="F101" i="49"/>
  <c r="E101" i="49"/>
  <c r="D101" i="49"/>
  <c r="C101" i="49"/>
  <c r="B101" i="49"/>
  <c r="N100" i="49"/>
  <c r="L100" i="49"/>
  <c r="K100" i="49"/>
  <c r="J100" i="49"/>
  <c r="I100" i="49"/>
  <c r="H100" i="49"/>
  <c r="F100" i="49"/>
  <c r="E100" i="49"/>
  <c r="D100" i="49"/>
  <c r="C100" i="49"/>
  <c r="B100" i="49"/>
  <c r="N99" i="49"/>
  <c r="L99" i="49"/>
  <c r="K99" i="49"/>
  <c r="J99" i="49"/>
  <c r="I99" i="49"/>
  <c r="H99" i="49"/>
  <c r="F99" i="49"/>
  <c r="E99" i="49"/>
  <c r="D99" i="49"/>
  <c r="C99" i="49"/>
  <c r="B99" i="49"/>
  <c r="N98" i="49"/>
  <c r="L98" i="49"/>
  <c r="K98" i="49"/>
  <c r="J98" i="49"/>
  <c r="I98" i="49"/>
  <c r="H98" i="49"/>
  <c r="F98" i="49"/>
  <c r="E98" i="49"/>
  <c r="D98" i="49"/>
  <c r="C98" i="49"/>
  <c r="B98" i="49"/>
  <c r="N97" i="49"/>
  <c r="L97" i="49"/>
  <c r="K97" i="49"/>
  <c r="J97" i="49"/>
  <c r="I97" i="49"/>
  <c r="H97" i="49"/>
  <c r="F97" i="49"/>
  <c r="E97" i="49"/>
  <c r="D97" i="49"/>
  <c r="C97" i="49"/>
  <c r="B97" i="49"/>
  <c r="N96" i="49"/>
  <c r="L96" i="49"/>
  <c r="K96" i="49"/>
  <c r="J96" i="49"/>
  <c r="I96" i="49"/>
  <c r="H96" i="49"/>
  <c r="F96" i="49"/>
  <c r="E96" i="49"/>
  <c r="D96" i="49"/>
  <c r="C96" i="49"/>
  <c r="B96" i="49"/>
  <c r="N95" i="49"/>
  <c r="L95" i="49"/>
  <c r="K95" i="49"/>
  <c r="J95" i="49"/>
  <c r="I95" i="49"/>
  <c r="H95" i="49"/>
  <c r="F95" i="49"/>
  <c r="E95" i="49"/>
  <c r="D95" i="49"/>
  <c r="C95" i="49"/>
  <c r="B95" i="49"/>
  <c r="N94" i="49"/>
  <c r="L94" i="49"/>
  <c r="K94" i="49"/>
  <c r="J94" i="49"/>
  <c r="I94" i="49"/>
  <c r="H94" i="49"/>
  <c r="F94" i="49"/>
  <c r="E94" i="49"/>
  <c r="D94" i="49"/>
  <c r="C94" i="49"/>
  <c r="B94" i="49"/>
  <c r="N93" i="49"/>
  <c r="L93" i="49"/>
  <c r="K93" i="49"/>
  <c r="J93" i="49"/>
  <c r="I93" i="49"/>
  <c r="H93" i="49"/>
  <c r="F93" i="49"/>
  <c r="E93" i="49"/>
  <c r="D93" i="49"/>
  <c r="C93" i="49"/>
  <c r="B93" i="49"/>
  <c r="N92" i="49"/>
  <c r="L92" i="49"/>
  <c r="K92" i="49"/>
  <c r="J92" i="49"/>
  <c r="I92" i="49"/>
  <c r="H92" i="49"/>
  <c r="F92" i="49"/>
  <c r="E92" i="49"/>
  <c r="D92" i="49"/>
  <c r="C92" i="49"/>
  <c r="B92" i="49"/>
  <c r="N91" i="49"/>
  <c r="L91" i="49"/>
  <c r="K91" i="49"/>
  <c r="J91" i="49"/>
  <c r="I91" i="49"/>
  <c r="H91" i="49"/>
  <c r="F91" i="49"/>
  <c r="E91" i="49"/>
  <c r="D91" i="49"/>
  <c r="C91" i="49"/>
  <c r="B91" i="49"/>
  <c r="N90" i="49"/>
  <c r="L90" i="49"/>
  <c r="K90" i="49"/>
  <c r="J90" i="49"/>
  <c r="I90" i="49"/>
  <c r="H90" i="49"/>
  <c r="F90" i="49"/>
  <c r="E90" i="49"/>
  <c r="D90" i="49"/>
  <c r="C90" i="49"/>
  <c r="B90" i="49"/>
  <c r="N89" i="49"/>
  <c r="L89" i="49"/>
  <c r="K89" i="49"/>
  <c r="J89" i="49"/>
  <c r="I89" i="49"/>
  <c r="H89" i="49"/>
  <c r="F89" i="49"/>
  <c r="E89" i="49"/>
  <c r="D89" i="49"/>
  <c r="C89" i="49"/>
  <c r="B89" i="49"/>
  <c r="N88" i="49"/>
  <c r="L88" i="49"/>
  <c r="K88" i="49"/>
  <c r="J88" i="49"/>
  <c r="I88" i="49"/>
  <c r="H88" i="49"/>
  <c r="F88" i="49"/>
  <c r="E88" i="49"/>
  <c r="D88" i="49"/>
  <c r="C88" i="49"/>
  <c r="B88" i="49"/>
  <c r="N87" i="49"/>
  <c r="L87" i="49"/>
  <c r="K87" i="49"/>
  <c r="J87" i="49"/>
  <c r="I87" i="49"/>
  <c r="H87" i="49"/>
  <c r="F87" i="49"/>
  <c r="E87" i="49"/>
  <c r="D87" i="49"/>
  <c r="C87" i="49"/>
  <c r="B87" i="49"/>
  <c r="N86" i="49"/>
  <c r="L86" i="49"/>
  <c r="K86" i="49"/>
  <c r="J86" i="49"/>
  <c r="I86" i="49"/>
  <c r="H86" i="49"/>
  <c r="F86" i="49"/>
  <c r="E86" i="49"/>
  <c r="D86" i="49"/>
  <c r="C86" i="49"/>
  <c r="B86" i="49"/>
  <c r="N85" i="49"/>
  <c r="L85" i="49"/>
  <c r="K85" i="49"/>
  <c r="J85" i="49"/>
  <c r="I85" i="49"/>
  <c r="H85" i="49"/>
  <c r="F85" i="49"/>
  <c r="E85" i="49"/>
  <c r="D85" i="49"/>
  <c r="C85" i="49"/>
  <c r="B85" i="49"/>
  <c r="N84" i="49"/>
  <c r="L84" i="49"/>
  <c r="K84" i="49"/>
  <c r="J84" i="49"/>
  <c r="I84" i="49"/>
  <c r="H84" i="49"/>
  <c r="F84" i="49"/>
  <c r="E84" i="49"/>
  <c r="D84" i="49"/>
  <c r="C84" i="49"/>
  <c r="B84" i="49"/>
  <c r="N83" i="49"/>
  <c r="K83" i="49"/>
  <c r="J83" i="49"/>
  <c r="I83" i="49"/>
  <c r="H83" i="49"/>
  <c r="E83" i="49"/>
  <c r="D83" i="49"/>
  <c r="C83" i="49"/>
  <c r="B83" i="49"/>
  <c r="N82" i="49"/>
  <c r="L82" i="49"/>
  <c r="K82" i="49"/>
  <c r="J82" i="49"/>
  <c r="I82" i="49"/>
  <c r="H82" i="49"/>
  <c r="F82" i="49"/>
  <c r="E82" i="49"/>
  <c r="D82" i="49"/>
  <c r="C82" i="49"/>
  <c r="B82" i="49"/>
  <c r="N81" i="49"/>
  <c r="L81" i="49"/>
  <c r="K81" i="49"/>
  <c r="J81" i="49"/>
  <c r="I81" i="49"/>
  <c r="H81" i="49"/>
  <c r="F81" i="49"/>
  <c r="E81" i="49"/>
  <c r="D81" i="49"/>
  <c r="C81" i="49"/>
  <c r="B81" i="49"/>
  <c r="N80" i="49"/>
  <c r="L80" i="49"/>
  <c r="K80" i="49"/>
  <c r="J80" i="49"/>
  <c r="I80" i="49"/>
  <c r="H80" i="49"/>
  <c r="F80" i="49"/>
  <c r="E80" i="49"/>
  <c r="D80" i="49"/>
  <c r="C80" i="49"/>
  <c r="B80" i="49"/>
  <c r="N78" i="49"/>
  <c r="L78" i="49"/>
  <c r="K78" i="49"/>
  <c r="J78" i="49"/>
  <c r="I78" i="49"/>
  <c r="H78" i="49"/>
  <c r="F78" i="49"/>
  <c r="E78" i="49"/>
  <c r="D78" i="49"/>
  <c r="C78" i="49"/>
  <c r="B78" i="49"/>
  <c r="N77" i="49"/>
  <c r="L77" i="49"/>
  <c r="K77" i="49"/>
  <c r="J77" i="49"/>
  <c r="I77" i="49"/>
  <c r="H77" i="49"/>
  <c r="F77" i="49"/>
  <c r="E77" i="49"/>
  <c r="D77" i="49"/>
  <c r="C77" i="49"/>
  <c r="B77" i="49"/>
  <c r="N76" i="49"/>
  <c r="L76" i="49"/>
  <c r="K76" i="49"/>
  <c r="J76" i="49"/>
  <c r="I76" i="49"/>
  <c r="H76" i="49"/>
  <c r="F76" i="49"/>
  <c r="E76" i="49"/>
  <c r="D76" i="49"/>
  <c r="C76" i="49"/>
  <c r="B76" i="49"/>
  <c r="N74" i="49"/>
  <c r="L74" i="49"/>
  <c r="K74" i="49"/>
  <c r="J74" i="49"/>
  <c r="I74" i="49"/>
  <c r="H74" i="49"/>
  <c r="F74" i="49"/>
  <c r="E74" i="49"/>
  <c r="D74" i="49"/>
  <c r="C74" i="49"/>
  <c r="B74" i="49"/>
  <c r="N73" i="49"/>
  <c r="L73" i="49"/>
  <c r="K73" i="49"/>
  <c r="J73" i="49"/>
  <c r="I73" i="49"/>
  <c r="H73" i="49"/>
  <c r="F73" i="49"/>
  <c r="E73" i="49"/>
  <c r="D73" i="49"/>
  <c r="C73" i="49"/>
  <c r="B73" i="49"/>
  <c r="N72" i="49"/>
  <c r="L72" i="49"/>
  <c r="K72" i="49"/>
  <c r="J72" i="49"/>
  <c r="I72" i="49"/>
  <c r="H72" i="49"/>
  <c r="F72" i="49"/>
  <c r="E72" i="49"/>
  <c r="D72" i="49"/>
  <c r="C72" i="49"/>
  <c r="B72" i="49"/>
  <c r="N65" i="49"/>
  <c r="L65" i="49"/>
  <c r="K65" i="49"/>
  <c r="J65" i="49"/>
  <c r="I65" i="49"/>
  <c r="H65" i="49"/>
  <c r="F65" i="49"/>
  <c r="E65" i="49"/>
  <c r="D65" i="49"/>
  <c r="C65" i="49"/>
  <c r="B65" i="49"/>
  <c r="N64" i="49"/>
  <c r="L64" i="49"/>
  <c r="K64" i="49"/>
  <c r="J64" i="49"/>
  <c r="I64" i="49"/>
  <c r="H64" i="49"/>
  <c r="F64" i="49"/>
  <c r="E64" i="49"/>
  <c r="D64" i="49"/>
  <c r="C64" i="49"/>
  <c r="B64" i="49"/>
  <c r="N63" i="49"/>
  <c r="L63" i="49"/>
  <c r="K63" i="49"/>
  <c r="J63" i="49"/>
  <c r="I63" i="49"/>
  <c r="H63" i="49"/>
  <c r="F63" i="49"/>
  <c r="E63" i="49"/>
  <c r="D63" i="49"/>
  <c r="C63" i="49"/>
  <c r="B63" i="49"/>
  <c r="N60" i="49"/>
  <c r="L60" i="49"/>
  <c r="K60" i="49"/>
  <c r="J60" i="49"/>
  <c r="I60" i="49"/>
  <c r="H60" i="49"/>
  <c r="F60" i="49"/>
  <c r="E60" i="49"/>
  <c r="D60" i="49"/>
  <c r="C60" i="49"/>
  <c r="B60" i="49"/>
  <c r="N58" i="49"/>
  <c r="L58" i="49"/>
  <c r="K58" i="49"/>
  <c r="J58" i="49"/>
  <c r="I58" i="49"/>
  <c r="H58" i="49"/>
  <c r="F58" i="49"/>
  <c r="E58" i="49"/>
  <c r="D58" i="49"/>
  <c r="C58" i="49"/>
  <c r="B58" i="49"/>
  <c r="N6" i="49"/>
  <c r="L105" i="47"/>
  <c r="N88" i="48"/>
  <c r="BL105" i="47"/>
  <c r="BK105" i="47"/>
  <c r="BJ105" i="47"/>
  <c r="BI105" i="47"/>
  <c r="BH105" i="47"/>
  <c r="BG105" i="47"/>
  <c r="BF105" i="47"/>
  <c r="BE105" i="47"/>
  <c r="BD105" i="47"/>
  <c r="BC105" i="47"/>
  <c r="AZ105" i="47"/>
  <c r="AY105" i="47"/>
  <c r="AX105" i="47"/>
  <c r="AW105" i="47"/>
  <c r="AU105" i="47"/>
  <c r="AT105" i="47"/>
  <c r="AS105" i="47"/>
  <c r="AR105" i="47"/>
  <c r="AQ105" i="47"/>
  <c r="BH104" i="47"/>
  <c r="N104" i="47"/>
  <c r="L104" i="47"/>
  <c r="BM104" i="47" s="1"/>
  <c r="K104" i="47"/>
  <c r="AZ104" i="47" s="1"/>
  <c r="J104" i="47"/>
  <c r="AY104" i="47" s="1"/>
  <c r="I104" i="47"/>
  <c r="BJ104" i="47" s="1"/>
  <c r="H104" i="47"/>
  <c r="BI104" i="47" s="1"/>
  <c r="F104" i="47"/>
  <c r="AU104" i="47" s="1"/>
  <c r="E104" i="47"/>
  <c r="D104" i="47"/>
  <c r="BE104" i="47" s="1"/>
  <c r="C104" i="47"/>
  <c r="BD104" i="47" s="1"/>
  <c r="B104" i="47"/>
  <c r="AQ104" i="47" s="1"/>
  <c r="BH103" i="47"/>
  <c r="N103" i="47"/>
  <c r="L103" i="47"/>
  <c r="K103" i="47"/>
  <c r="AZ103" i="47" s="1"/>
  <c r="J103" i="47"/>
  <c r="BK103" i="47" s="1"/>
  <c r="I103" i="47"/>
  <c r="H103" i="47"/>
  <c r="BI103" i="47" s="1"/>
  <c r="F103" i="47"/>
  <c r="AU103" i="47" s="1"/>
  <c r="E103" i="47"/>
  <c r="AT103" i="47" s="1"/>
  <c r="D103" i="47"/>
  <c r="BE103" i="47" s="1"/>
  <c r="C103" i="47"/>
  <c r="B103" i="47"/>
  <c r="AQ103" i="47" s="1"/>
  <c r="BH102" i="47"/>
  <c r="N102" i="47"/>
  <c r="L102" i="47"/>
  <c r="BM102" i="47" s="1"/>
  <c r="K102" i="47"/>
  <c r="AZ102" i="47" s="1"/>
  <c r="J102" i="47"/>
  <c r="AY102" i="47" s="1"/>
  <c r="I102" i="47"/>
  <c r="AX102" i="47" s="1"/>
  <c r="H102" i="47"/>
  <c r="BI102" i="47" s="1"/>
  <c r="F102" i="47"/>
  <c r="BG102" i="47" s="1"/>
  <c r="E102" i="47"/>
  <c r="BF102" i="47" s="1"/>
  <c r="D102" i="47"/>
  <c r="C102" i="47"/>
  <c r="BD102" i="47" s="1"/>
  <c r="B102" i="47"/>
  <c r="AQ102" i="47" s="1"/>
  <c r="BH101" i="47"/>
  <c r="N101" i="47"/>
  <c r="L101" i="47"/>
  <c r="BM101" i="47" s="1"/>
  <c r="K101" i="47"/>
  <c r="AZ101" i="47" s="1"/>
  <c r="J101" i="47"/>
  <c r="BK101" i="47" s="1"/>
  <c r="I101" i="47"/>
  <c r="AX101" i="47" s="1"/>
  <c r="H101" i="47"/>
  <c r="F101" i="47"/>
  <c r="AU101" i="47" s="1"/>
  <c r="E101" i="47"/>
  <c r="BF101" i="47" s="1"/>
  <c r="D101" i="47"/>
  <c r="C101" i="47"/>
  <c r="BD101" i="47" s="1"/>
  <c r="B101" i="47"/>
  <c r="BC101" i="47" s="1"/>
  <c r="BH100" i="47"/>
  <c r="N100" i="47"/>
  <c r="L100" i="47"/>
  <c r="BM100" i="47" s="1"/>
  <c r="K100" i="47"/>
  <c r="AZ100" i="47" s="1"/>
  <c r="J100" i="47"/>
  <c r="BK100" i="47" s="1"/>
  <c r="I100" i="47"/>
  <c r="H100" i="47"/>
  <c r="BI100" i="47" s="1"/>
  <c r="F100" i="47"/>
  <c r="AU100" i="47" s="1"/>
  <c r="E100" i="47"/>
  <c r="D100" i="47"/>
  <c r="BE100" i="47" s="1"/>
  <c r="C100" i="47"/>
  <c r="BD100" i="47" s="1"/>
  <c r="B100" i="47"/>
  <c r="AQ100" i="47" s="1"/>
  <c r="BH99" i="47"/>
  <c r="N99" i="47"/>
  <c r="L99" i="47"/>
  <c r="K99" i="47"/>
  <c r="AZ99" i="47" s="1"/>
  <c r="J99" i="47"/>
  <c r="AY99" i="47" s="1"/>
  <c r="I99" i="47"/>
  <c r="H99" i="47"/>
  <c r="BI99" i="47" s="1"/>
  <c r="F99" i="47"/>
  <c r="AU99" i="47" s="1"/>
  <c r="E99" i="47"/>
  <c r="AT99" i="47" s="1"/>
  <c r="D99" i="47"/>
  <c r="AS99" i="47" s="1"/>
  <c r="C99" i="47"/>
  <c r="B99" i="47"/>
  <c r="AQ99" i="47" s="1"/>
  <c r="BH98" i="47"/>
  <c r="N98" i="47"/>
  <c r="L98" i="47"/>
  <c r="BM98" i="47" s="1"/>
  <c r="K98" i="47"/>
  <c r="AZ98" i="47" s="1"/>
  <c r="J98" i="47"/>
  <c r="BK98" i="47" s="1"/>
  <c r="I98" i="47"/>
  <c r="AX98" i="47" s="1"/>
  <c r="H98" i="47"/>
  <c r="BI98" i="47" s="1"/>
  <c r="F98" i="47"/>
  <c r="AU98" i="47" s="1"/>
  <c r="E98" i="47"/>
  <c r="AT98" i="47" s="1"/>
  <c r="D98" i="47"/>
  <c r="AS98" i="47" s="1"/>
  <c r="C98" i="47"/>
  <c r="B98" i="47"/>
  <c r="AQ98" i="47" s="1"/>
  <c r="BH97" i="47"/>
  <c r="N97" i="47"/>
  <c r="L97" i="47"/>
  <c r="K97" i="47"/>
  <c r="BL97" i="47" s="1"/>
  <c r="J97" i="47"/>
  <c r="I97" i="47"/>
  <c r="AX97" i="47" s="1"/>
  <c r="H97" i="47"/>
  <c r="BI97" i="47" s="1"/>
  <c r="F97" i="47"/>
  <c r="E97" i="47"/>
  <c r="BF97" i="47" s="1"/>
  <c r="D97" i="47"/>
  <c r="BE97" i="47" s="1"/>
  <c r="C97" i="47"/>
  <c r="BD97" i="47" s="1"/>
  <c r="B97" i="47"/>
  <c r="BC97" i="47" s="1"/>
  <c r="BH96" i="47"/>
  <c r="N96" i="47"/>
  <c r="L96" i="47"/>
  <c r="BM96" i="47" s="1"/>
  <c r="K96" i="47"/>
  <c r="J96" i="47"/>
  <c r="BK96" i="47" s="1"/>
  <c r="I96" i="47"/>
  <c r="BJ96" i="47" s="1"/>
  <c r="H96" i="47"/>
  <c r="F96" i="47"/>
  <c r="AU96" i="47" s="1"/>
  <c r="E96" i="47"/>
  <c r="AT96" i="47" s="1"/>
  <c r="D96" i="47"/>
  <c r="BE96" i="47" s="1"/>
  <c r="C96" i="47"/>
  <c r="BD96" i="47" s="1"/>
  <c r="B96" i="47"/>
  <c r="BH95" i="47"/>
  <c r="N95" i="47"/>
  <c r="L95" i="47"/>
  <c r="BM95" i="47" s="1"/>
  <c r="K95" i="47"/>
  <c r="J95" i="47"/>
  <c r="BK95" i="47" s="1"/>
  <c r="I95" i="47"/>
  <c r="BJ95" i="47" s="1"/>
  <c r="H95" i="47"/>
  <c r="BI95" i="47" s="1"/>
  <c r="F95" i="47"/>
  <c r="AU95" i="47" s="1"/>
  <c r="E95" i="47"/>
  <c r="D95" i="47"/>
  <c r="AS95" i="47" s="1"/>
  <c r="C95" i="47"/>
  <c r="B95" i="47"/>
  <c r="BH94" i="47"/>
  <c r="N94" i="47"/>
  <c r="L94" i="47"/>
  <c r="K94" i="47"/>
  <c r="AZ94" i="47" s="1"/>
  <c r="J94" i="47"/>
  <c r="BK94" i="47" s="1"/>
  <c r="I94" i="47"/>
  <c r="BJ94" i="47" s="1"/>
  <c r="H94" i="47"/>
  <c r="BI94" i="47" s="1"/>
  <c r="F94" i="47"/>
  <c r="E94" i="47"/>
  <c r="AT94" i="47" s="1"/>
  <c r="D94" i="47"/>
  <c r="AS94" i="47" s="1"/>
  <c r="C94" i="47"/>
  <c r="B94" i="47"/>
  <c r="AQ94" i="47" s="1"/>
  <c r="BH93" i="47"/>
  <c r="N93" i="47"/>
  <c r="L93" i="47"/>
  <c r="K93" i="47"/>
  <c r="AZ93" i="47" s="1"/>
  <c r="J93" i="47"/>
  <c r="I93" i="47"/>
  <c r="BJ93" i="47" s="1"/>
  <c r="H93" i="47"/>
  <c r="BI93" i="47" s="1"/>
  <c r="F93" i="47"/>
  <c r="E93" i="47"/>
  <c r="BF93" i="47" s="1"/>
  <c r="D93" i="47"/>
  <c r="AS93" i="47" s="1"/>
  <c r="C93" i="47"/>
  <c r="B93" i="47"/>
  <c r="BC93" i="47" s="1"/>
  <c r="BH92" i="47"/>
  <c r="N92" i="47"/>
  <c r="L92" i="47"/>
  <c r="BM92" i="47" s="1"/>
  <c r="K92" i="47"/>
  <c r="BL92" i="47" s="1"/>
  <c r="J92" i="47"/>
  <c r="BK92" i="47" s="1"/>
  <c r="I92" i="47"/>
  <c r="BJ92" i="47" s="1"/>
  <c r="H92" i="47"/>
  <c r="BI92" i="47" s="1"/>
  <c r="F92" i="47"/>
  <c r="AU92" i="47" s="1"/>
  <c r="E92" i="47"/>
  <c r="BF92" i="47" s="1"/>
  <c r="D92" i="47"/>
  <c r="AS92" i="47" s="1"/>
  <c r="C92" i="47"/>
  <c r="BD92" i="47" s="1"/>
  <c r="B92" i="47"/>
  <c r="AQ92" i="47" s="1"/>
  <c r="BH91" i="47"/>
  <c r="N91" i="47"/>
  <c r="L91" i="47"/>
  <c r="BA91" i="47" s="1"/>
  <c r="K91" i="47"/>
  <c r="J91" i="47"/>
  <c r="AY91" i="47" s="1"/>
  <c r="I91" i="47"/>
  <c r="H91" i="47"/>
  <c r="F91" i="47"/>
  <c r="AU91" i="47" s="1"/>
  <c r="E91" i="47"/>
  <c r="AT91" i="47" s="1"/>
  <c r="D91" i="47"/>
  <c r="BE91" i="47" s="1"/>
  <c r="C91" i="47"/>
  <c r="BD91" i="47" s="1"/>
  <c r="B91" i="47"/>
  <c r="BH90" i="47"/>
  <c r="N90" i="47"/>
  <c r="L90" i="47"/>
  <c r="BM90" i="47" s="1"/>
  <c r="K90" i="47"/>
  <c r="J90" i="47"/>
  <c r="BK90" i="47" s="1"/>
  <c r="I90" i="47"/>
  <c r="BJ90" i="47" s="1"/>
  <c r="H90" i="47"/>
  <c r="AW90" i="47" s="1"/>
  <c r="F90" i="47"/>
  <c r="BG90" i="47" s="1"/>
  <c r="E90" i="47"/>
  <c r="AT90" i="47" s="1"/>
  <c r="D90" i="47"/>
  <c r="BE90" i="47" s="1"/>
  <c r="C90" i="47"/>
  <c r="AR90" i="47" s="1"/>
  <c r="B90" i="47"/>
  <c r="AQ90" i="47" s="1"/>
  <c r="BH89" i="47"/>
  <c r="N89" i="47"/>
  <c r="L89" i="47"/>
  <c r="BM89" i="47" s="1"/>
  <c r="K89" i="47"/>
  <c r="AZ89" i="47" s="1"/>
  <c r="J89" i="47"/>
  <c r="AY89" i="47" s="1"/>
  <c r="I89" i="47"/>
  <c r="BJ89" i="47" s="1"/>
  <c r="H89" i="47"/>
  <c r="BI89" i="47" s="1"/>
  <c r="F89" i="47"/>
  <c r="BG89" i="47" s="1"/>
  <c r="E89" i="47"/>
  <c r="AT89" i="47" s="1"/>
  <c r="D89" i="47"/>
  <c r="BE89" i="47" s="1"/>
  <c r="C89" i="47"/>
  <c r="BD89" i="47" s="1"/>
  <c r="B89" i="47"/>
  <c r="BC89" i="47" s="1"/>
  <c r="BH88" i="47"/>
  <c r="N88" i="47"/>
  <c r="L88" i="47"/>
  <c r="BM88" i="47" s="1"/>
  <c r="K88" i="47"/>
  <c r="BL88" i="47" s="1"/>
  <c r="J88" i="47"/>
  <c r="AY88" i="47" s="1"/>
  <c r="I88" i="47"/>
  <c r="BJ88" i="47" s="1"/>
  <c r="H88" i="47"/>
  <c r="BI88" i="47" s="1"/>
  <c r="F88" i="47"/>
  <c r="AU88" i="47" s="1"/>
  <c r="E88" i="47"/>
  <c r="BF88" i="47" s="1"/>
  <c r="D88" i="47"/>
  <c r="AS88" i="47" s="1"/>
  <c r="C88" i="47"/>
  <c r="BD88" i="47" s="1"/>
  <c r="B88" i="47"/>
  <c r="BC88" i="47" s="1"/>
  <c r="BH87" i="47"/>
  <c r="N87" i="47"/>
  <c r="L87" i="47"/>
  <c r="BA87" i="47" s="1"/>
  <c r="K87" i="47"/>
  <c r="AZ87" i="47" s="1"/>
  <c r="J87" i="47"/>
  <c r="BK87" i="47" s="1"/>
  <c r="I87" i="47"/>
  <c r="BJ87" i="47" s="1"/>
  <c r="H87" i="47"/>
  <c r="BI87" i="47" s="1"/>
  <c r="F87" i="47"/>
  <c r="E87" i="47"/>
  <c r="D87" i="47"/>
  <c r="BE87" i="47" s="1"/>
  <c r="C87" i="47"/>
  <c r="B87" i="47"/>
  <c r="AQ87" i="47" s="1"/>
  <c r="BH86" i="47"/>
  <c r="N86" i="47"/>
  <c r="L86" i="47"/>
  <c r="BM86" i="47" s="1"/>
  <c r="K86" i="47"/>
  <c r="J86" i="47"/>
  <c r="AY86" i="47" s="1"/>
  <c r="I86" i="47"/>
  <c r="AX86" i="47" s="1"/>
  <c r="H86" i="47"/>
  <c r="F86" i="47"/>
  <c r="AU86" i="47" s="1"/>
  <c r="E86" i="47"/>
  <c r="AT86" i="47" s="1"/>
  <c r="D86" i="47"/>
  <c r="BE86" i="47" s="1"/>
  <c r="C86" i="47"/>
  <c r="BD86" i="47" s="1"/>
  <c r="B86" i="47"/>
  <c r="AQ86" i="47" s="1"/>
  <c r="BH85" i="47"/>
  <c r="N85" i="47"/>
  <c r="L85" i="47"/>
  <c r="BA85" i="47" s="1"/>
  <c r="K85" i="47"/>
  <c r="AZ85" i="47" s="1"/>
  <c r="J85" i="47"/>
  <c r="BK85" i="47" s="1"/>
  <c r="I85" i="47"/>
  <c r="BJ85" i="47" s="1"/>
  <c r="H85" i="47"/>
  <c r="BI85" i="47" s="1"/>
  <c r="F85" i="47"/>
  <c r="AU85" i="47" s="1"/>
  <c r="E85" i="47"/>
  <c r="BF85" i="47" s="1"/>
  <c r="D85" i="47"/>
  <c r="BE85" i="47" s="1"/>
  <c r="C85" i="47"/>
  <c r="AR85" i="47" s="1"/>
  <c r="B85" i="47"/>
  <c r="AQ85" i="47" s="1"/>
  <c r="BH84" i="47"/>
  <c r="N84" i="47"/>
  <c r="L84" i="47"/>
  <c r="BM84" i="47" s="1"/>
  <c r="K84" i="47"/>
  <c r="BL84" i="47" s="1"/>
  <c r="J84" i="47"/>
  <c r="AY84" i="47" s="1"/>
  <c r="I84" i="47"/>
  <c r="AX84" i="47" s="1"/>
  <c r="H84" i="47"/>
  <c r="BI84" i="47" s="1"/>
  <c r="F84" i="47"/>
  <c r="BG84" i="47" s="1"/>
  <c r="E84" i="47"/>
  <c r="AT84" i="47" s="1"/>
  <c r="D84" i="47"/>
  <c r="BE84" i="47" s="1"/>
  <c r="C84" i="47"/>
  <c r="BD84" i="47" s="1"/>
  <c r="B84" i="47"/>
  <c r="BC84" i="47" s="1"/>
  <c r="BH83" i="47"/>
  <c r="N83" i="47"/>
  <c r="K83" i="47"/>
  <c r="BL83" i="47" s="1"/>
  <c r="J83" i="47"/>
  <c r="BK83" i="47" s="1"/>
  <c r="I83" i="47"/>
  <c r="AX83" i="47" s="1"/>
  <c r="H83" i="47"/>
  <c r="AW83" i="47" s="1"/>
  <c r="E83" i="47"/>
  <c r="AT83" i="47" s="1"/>
  <c r="D83" i="47"/>
  <c r="BE83" i="47" s="1"/>
  <c r="C83" i="47"/>
  <c r="BD83" i="47" s="1"/>
  <c r="B83" i="47"/>
  <c r="N82" i="47"/>
  <c r="L82" i="47"/>
  <c r="K82" i="47"/>
  <c r="J82" i="47"/>
  <c r="I82" i="47"/>
  <c r="H82" i="47"/>
  <c r="F82" i="47"/>
  <c r="E82" i="47"/>
  <c r="D82" i="47"/>
  <c r="C82" i="47"/>
  <c r="B82" i="47"/>
  <c r="N81" i="47"/>
  <c r="L81" i="47"/>
  <c r="BA81" i="47" s="1"/>
  <c r="K81" i="47"/>
  <c r="AZ81" i="47" s="1"/>
  <c r="J81" i="47"/>
  <c r="AY81" i="47" s="1"/>
  <c r="I81" i="47"/>
  <c r="AX81" i="47" s="1"/>
  <c r="H81" i="47"/>
  <c r="AW81" i="47" s="1"/>
  <c r="F81" i="47"/>
  <c r="AU81" i="47" s="1"/>
  <c r="E81" i="47"/>
  <c r="AT81" i="47" s="1"/>
  <c r="D81" i="47"/>
  <c r="AS81" i="47" s="1"/>
  <c r="C81" i="47"/>
  <c r="AR81" i="47" s="1"/>
  <c r="B81" i="47"/>
  <c r="AQ81" i="47" s="1"/>
  <c r="BH80" i="47"/>
  <c r="N80" i="47"/>
  <c r="L80" i="47"/>
  <c r="BM80" i="47" s="1"/>
  <c r="K80" i="47"/>
  <c r="BL80" i="47" s="1"/>
  <c r="J80" i="47"/>
  <c r="AY80" i="47" s="1"/>
  <c r="I80" i="47"/>
  <c r="AX80" i="47" s="1"/>
  <c r="H80" i="47"/>
  <c r="BI80" i="47" s="1"/>
  <c r="F80" i="47"/>
  <c r="AU80" i="47" s="1"/>
  <c r="E80" i="47"/>
  <c r="AT80" i="47" s="1"/>
  <c r="D80" i="47"/>
  <c r="C80" i="47"/>
  <c r="BD80" i="47" s="1"/>
  <c r="B80" i="47"/>
  <c r="AQ80" i="47" s="1"/>
  <c r="BH79" i="47"/>
  <c r="BH78" i="47"/>
  <c r="N78" i="47"/>
  <c r="L78" i="47"/>
  <c r="BM78" i="47" s="1"/>
  <c r="K78" i="47"/>
  <c r="AZ78" i="47" s="1"/>
  <c r="J78" i="47"/>
  <c r="BK78" i="47" s="1"/>
  <c r="I78" i="47"/>
  <c r="H78" i="47"/>
  <c r="AW78" i="47" s="1"/>
  <c r="F78" i="47"/>
  <c r="E78" i="47"/>
  <c r="BF78" i="47" s="1"/>
  <c r="D78" i="47"/>
  <c r="BE78" i="47" s="1"/>
  <c r="C78" i="47"/>
  <c r="BD78" i="47" s="1"/>
  <c r="B78" i="47"/>
  <c r="AQ78" i="47" s="1"/>
  <c r="BH77" i="47"/>
  <c r="N77" i="47"/>
  <c r="L77" i="47"/>
  <c r="BM77" i="47" s="1"/>
  <c r="K77" i="47"/>
  <c r="J77" i="47"/>
  <c r="BK77" i="47" s="1"/>
  <c r="I77" i="47"/>
  <c r="AX77" i="47" s="1"/>
  <c r="H77" i="47"/>
  <c r="BI77" i="47" s="1"/>
  <c r="F77" i="47"/>
  <c r="BG77" i="47" s="1"/>
  <c r="E77" i="47"/>
  <c r="BF77" i="47" s="1"/>
  <c r="D77" i="47"/>
  <c r="BE77" i="47" s="1"/>
  <c r="C77" i="47"/>
  <c r="BD77" i="47" s="1"/>
  <c r="B77" i="47"/>
  <c r="BH76" i="47"/>
  <c r="N76" i="47"/>
  <c r="L76" i="47"/>
  <c r="BM76" i="47" s="1"/>
  <c r="K76" i="47"/>
  <c r="J76" i="47"/>
  <c r="BK76" i="47" s="1"/>
  <c r="I76" i="47"/>
  <c r="BJ76" i="47" s="1"/>
  <c r="H76" i="47"/>
  <c r="BI76" i="47" s="1"/>
  <c r="F76" i="47"/>
  <c r="AU76" i="47" s="1"/>
  <c r="E76" i="47"/>
  <c r="D76" i="47"/>
  <c r="BE76" i="47" s="1"/>
  <c r="C76" i="47"/>
  <c r="BD76" i="47" s="1"/>
  <c r="B76" i="47"/>
  <c r="BH75" i="47"/>
  <c r="BH74" i="47"/>
  <c r="N74" i="47"/>
  <c r="L74" i="47"/>
  <c r="BM74" i="47" s="1"/>
  <c r="K74" i="47"/>
  <c r="BL74" i="47" s="1"/>
  <c r="J74" i="47"/>
  <c r="AY74" i="47" s="1"/>
  <c r="I74" i="47"/>
  <c r="AX74" i="47" s="1"/>
  <c r="H74" i="47"/>
  <c r="BI74" i="47" s="1"/>
  <c r="F74" i="47"/>
  <c r="AU74" i="47" s="1"/>
  <c r="E74" i="47"/>
  <c r="AT74" i="47" s="1"/>
  <c r="D74" i="47"/>
  <c r="BE74" i="47" s="1"/>
  <c r="C74" i="47"/>
  <c r="BD74" i="47" s="1"/>
  <c r="B74" i="47"/>
  <c r="AQ74" i="47" s="1"/>
  <c r="BH73" i="47"/>
  <c r="N73" i="47"/>
  <c r="L73" i="47"/>
  <c r="BM73" i="47" s="1"/>
  <c r="K73" i="47"/>
  <c r="AZ73" i="47" s="1"/>
  <c r="J73" i="47"/>
  <c r="BK73" i="47" s="1"/>
  <c r="I73" i="47"/>
  <c r="H73" i="47"/>
  <c r="BI73" i="47" s="1"/>
  <c r="F73" i="47"/>
  <c r="AU73" i="47" s="1"/>
  <c r="E73" i="47"/>
  <c r="AT73" i="47" s="1"/>
  <c r="D73" i="47"/>
  <c r="BE73" i="47" s="1"/>
  <c r="C73" i="47"/>
  <c r="B73" i="47"/>
  <c r="AQ73" i="47" s="1"/>
  <c r="BH72" i="47"/>
  <c r="R72" i="47"/>
  <c r="Q72" i="47"/>
  <c r="P72" i="47"/>
  <c r="O72" i="47"/>
  <c r="N72" i="47"/>
  <c r="L72" i="47"/>
  <c r="BA72" i="47" s="1"/>
  <c r="K72" i="47"/>
  <c r="BL72" i="47" s="1"/>
  <c r="J72" i="47"/>
  <c r="I72" i="47"/>
  <c r="AX72" i="47" s="1"/>
  <c r="H72" i="47"/>
  <c r="BI72" i="47" s="1"/>
  <c r="F72" i="47"/>
  <c r="E72" i="47"/>
  <c r="BF72" i="47" s="1"/>
  <c r="D72" i="47"/>
  <c r="C72" i="47"/>
  <c r="AR72" i="47" s="1"/>
  <c r="B72" i="47"/>
  <c r="BH71" i="47"/>
  <c r="BH70" i="47"/>
  <c r="BH69" i="47"/>
  <c r="BH68" i="47"/>
  <c r="R68" i="47"/>
  <c r="Q68" i="47"/>
  <c r="P68" i="47"/>
  <c r="O68" i="47"/>
  <c r="BH67" i="47"/>
  <c r="BH66" i="47"/>
  <c r="R66" i="47"/>
  <c r="Q66" i="47"/>
  <c r="P66" i="47"/>
  <c r="O66" i="47"/>
  <c r="BH65" i="47"/>
  <c r="R65" i="47"/>
  <c r="Q65" i="47"/>
  <c r="P65" i="47"/>
  <c r="O65" i="47"/>
  <c r="N65" i="47"/>
  <c r="L65" i="47"/>
  <c r="BM65" i="47" s="1"/>
  <c r="K65" i="47"/>
  <c r="AZ65" i="47" s="1"/>
  <c r="J65" i="47"/>
  <c r="BK65" i="47" s="1"/>
  <c r="I65" i="47"/>
  <c r="BJ65" i="47" s="1"/>
  <c r="H65" i="47"/>
  <c r="BI65" i="47" s="1"/>
  <c r="F65" i="47"/>
  <c r="AU65" i="47" s="1"/>
  <c r="E65" i="47"/>
  <c r="BF65" i="47" s="1"/>
  <c r="D65" i="47"/>
  <c r="BE65" i="47" s="1"/>
  <c r="C65" i="47"/>
  <c r="B65" i="47"/>
  <c r="AQ65" i="47" s="1"/>
  <c r="BH64" i="47"/>
  <c r="N64" i="47"/>
  <c r="L64" i="47"/>
  <c r="BM64" i="47" s="1"/>
  <c r="K64" i="47"/>
  <c r="AZ64" i="47" s="1"/>
  <c r="J64" i="47"/>
  <c r="AY64" i="47" s="1"/>
  <c r="I64" i="47"/>
  <c r="BJ64" i="47" s="1"/>
  <c r="H64" i="47"/>
  <c r="BI64" i="47" s="1"/>
  <c r="F64" i="47"/>
  <c r="AU64" i="47" s="1"/>
  <c r="E64" i="47"/>
  <c r="BF64" i="47" s="1"/>
  <c r="D64" i="47"/>
  <c r="AS64" i="47" s="1"/>
  <c r="C64" i="47"/>
  <c r="B64" i="47"/>
  <c r="AQ64" i="47" s="1"/>
  <c r="BH63" i="47"/>
  <c r="R63" i="47"/>
  <c r="Q63" i="47"/>
  <c r="P63" i="47"/>
  <c r="O63" i="47"/>
  <c r="N63" i="47"/>
  <c r="L63" i="47"/>
  <c r="BM63" i="47" s="1"/>
  <c r="K63" i="47"/>
  <c r="AZ63" i="47" s="1"/>
  <c r="J63" i="47"/>
  <c r="I63" i="47"/>
  <c r="AX63" i="47" s="1"/>
  <c r="H63" i="47"/>
  <c r="BI63" i="47" s="1"/>
  <c r="F63" i="47"/>
  <c r="E63" i="47"/>
  <c r="BF63" i="47" s="1"/>
  <c r="D63" i="47"/>
  <c r="BE63" i="47" s="1"/>
  <c r="C63" i="47"/>
  <c r="BD63" i="47" s="1"/>
  <c r="B63" i="47"/>
  <c r="AQ63" i="47" s="1"/>
  <c r="BH62" i="47"/>
  <c r="BH61" i="47"/>
  <c r="N61" i="47"/>
  <c r="L61" i="47"/>
  <c r="BA61" i="47" s="1"/>
  <c r="K61" i="47"/>
  <c r="AZ61" i="47" s="1"/>
  <c r="J61" i="47"/>
  <c r="BK61" i="47" s="1"/>
  <c r="I61" i="47"/>
  <c r="BJ61" i="47" s="1"/>
  <c r="H61" i="47"/>
  <c r="AW61" i="47" s="1"/>
  <c r="F61" i="47"/>
  <c r="AU61" i="47" s="1"/>
  <c r="E61" i="47"/>
  <c r="BF61" i="47" s="1"/>
  <c r="D61" i="47"/>
  <c r="AS61" i="47" s="1"/>
  <c r="C61" i="47"/>
  <c r="AR61" i="47" s="1"/>
  <c r="B61" i="47"/>
  <c r="AQ61" i="47" s="1"/>
  <c r="BH60" i="47"/>
  <c r="N60" i="47"/>
  <c r="L60" i="47"/>
  <c r="BM60" i="47" s="1"/>
  <c r="K60" i="47"/>
  <c r="AZ60" i="47" s="1"/>
  <c r="J60" i="47"/>
  <c r="BK60" i="47" s="1"/>
  <c r="I60" i="47"/>
  <c r="BJ60" i="47" s="1"/>
  <c r="H60" i="47"/>
  <c r="F60" i="47"/>
  <c r="BG60" i="47" s="1"/>
  <c r="E60" i="47"/>
  <c r="BF60" i="47" s="1"/>
  <c r="D60" i="47"/>
  <c r="C60" i="47"/>
  <c r="BD60" i="47" s="1"/>
  <c r="B60" i="47"/>
  <c r="AQ60" i="47" s="1"/>
  <c r="BH59" i="47"/>
  <c r="R59" i="47"/>
  <c r="Q59" i="47"/>
  <c r="P59" i="47"/>
  <c r="O59" i="47"/>
  <c r="N58" i="47"/>
  <c r="L58" i="47"/>
  <c r="K58" i="47"/>
  <c r="J58" i="47"/>
  <c r="I58" i="47"/>
  <c r="H58" i="47"/>
  <c r="F58" i="47"/>
  <c r="E58" i="47"/>
  <c r="D58" i="47"/>
  <c r="C58" i="47"/>
  <c r="B58" i="47"/>
  <c r="BH57" i="47"/>
  <c r="BH53" i="47"/>
  <c r="BH49" i="47"/>
  <c r="BH45" i="47"/>
  <c r="Q45" i="47"/>
  <c r="P45" i="47"/>
  <c r="O45" i="47"/>
  <c r="BH36" i="47"/>
  <c r="N6" i="47"/>
  <c r="G107" i="44"/>
  <c r="M107" i="44"/>
  <c r="G106" i="44"/>
  <c r="M106" i="44"/>
  <c r="G105" i="44"/>
  <c r="M105" i="44"/>
  <c r="G104" i="44"/>
  <c r="M104" i="44"/>
  <c r="G103" i="44"/>
  <c r="M103" i="44"/>
  <c r="G102" i="44"/>
  <c r="M102" i="44"/>
  <c r="G99" i="44"/>
  <c r="G100" i="44" s="1"/>
  <c r="M99" i="44"/>
  <c r="M100" i="44" s="1"/>
  <c r="L71" i="44"/>
  <c r="L83" i="49" s="1"/>
  <c r="F71" i="44"/>
  <c r="F83" i="47" s="1"/>
  <c r="AU83" i="47" s="1"/>
  <c r="BM46" i="44"/>
  <c r="BL46" i="44"/>
  <c r="BK46" i="44"/>
  <c r="BJ46" i="44"/>
  <c r="BI46" i="44"/>
  <c r="BH46" i="44"/>
  <c r="BG46" i="44"/>
  <c r="BF46" i="44"/>
  <c r="BE46" i="44"/>
  <c r="BD46" i="44"/>
  <c r="BC46" i="44"/>
  <c r="BA46" i="44"/>
  <c r="AZ46" i="44"/>
  <c r="AY46" i="44"/>
  <c r="AX46" i="44"/>
  <c r="AW46" i="44"/>
  <c r="AU46" i="44"/>
  <c r="AT46" i="44"/>
  <c r="AS46" i="44"/>
  <c r="AR46" i="44"/>
  <c r="AQ46" i="44"/>
  <c r="R46" i="44"/>
  <c r="R105" i="47" s="1"/>
  <c r="Q46" i="44"/>
  <c r="Q105" i="47" s="1"/>
  <c r="P46" i="44"/>
  <c r="P105" i="47" s="1"/>
  <c r="O46" i="44"/>
  <c r="O105" i="47" s="1"/>
  <c r="BA72" i="44"/>
  <c r="AZ72" i="44"/>
  <c r="AY72" i="44"/>
  <c r="AX72" i="44"/>
  <c r="AW72" i="44"/>
  <c r="AU72" i="44"/>
  <c r="AT72" i="44"/>
  <c r="AS72" i="44"/>
  <c r="AR72" i="44"/>
  <c r="AQ72" i="44"/>
  <c r="BH71" i="44"/>
  <c r="BM70" i="44"/>
  <c r="BL70" i="44"/>
  <c r="BK70" i="44"/>
  <c r="BJ70" i="44"/>
  <c r="BI70" i="44"/>
  <c r="BH70" i="44"/>
  <c r="BG70" i="44"/>
  <c r="BF70" i="44"/>
  <c r="BE70" i="44"/>
  <c r="BD70" i="44"/>
  <c r="BC70" i="44"/>
  <c r="BA70" i="44"/>
  <c r="AZ70" i="44"/>
  <c r="AY70" i="44"/>
  <c r="AX70" i="44"/>
  <c r="AW70" i="44"/>
  <c r="AU70" i="44"/>
  <c r="AT70" i="44"/>
  <c r="AS70" i="44"/>
  <c r="AR70" i="44"/>
  <c r="AQ70" i="44"/>
  <c r="BM69" i="44"/>
  <c r="BL69" i="44"/>
  <c r="BK69" i="44"/>
  <c r="BJ69" i="44"/>
  <c r="BI69" i="44"/>
  <c r="BH69" i="44"/>
  <c r="BG69" i="44"/>
  <c r="BF69" i="44"/>
  <c r="BE69" i="44"/>
  <c r="BD69" i="44"/>
  <c r="BC69" i="44"/>
  <c r="BA69" i="44"/>
  <c r="AZ69" i="44"/>
  <c r="AY69" i="44"/>
  <c r="AX69" i="44"/>
  <c r="AW69" i="44"/>
  <c r="AU69" i="44"/>
  <c r="AT69" i="44"/>
  <c r="AS69" i="44"/>
  <c r="AR69" i="44"/>
  <c r="AQ69" i="44"/>
  <c r="BM68" i="44"/>
  <c r="BL68" i="44"/>
  <c r="BK68" i="44"/>
  <c r="BJ68" i="44"/>
  <c r="BI68" i="44"/>
  <c r="BH68" i="44"/>
  <c r="BG68" i="44"/>
  <c r="BF68" i="44"/>
  <c r="BE68" i="44"/>
  <c r="BD68" i="44"/>
  <c r="BC68" i="44"/>
  <c r="BA68" i="44"/>
  <c r="AZ68" i="44"/>
  <c r="AY68" i="44"/>
  <c r="AX68" i="44"/>
  <c r="AW68" i="44"/>
  <c r="AU68" i="44"/>
  <c r="AT68" i="44"/>
  <c r="AS68" i="44"/>
  <c r="AR68" i="44"/>
  <c r="AQ68" i="44"/>
  <c r="BH67" i="44"/>
  <c r="BM66" i="44"/>
  <c r="BL66" i="44"/>
  <c r="BK66" i="44"/>
  <c r="BJ66" i="44"/>
  <c r="BI66" i="44"/>
  <c r="BH66" i="44"/>
  <c r="BG66" i="44"/>
  <c r="BF66" i="44"/>
  <c r="BE66" i="44"/>
  <c r="BD66" i="44"/>
  <c r="BC66" i="44"/>
  <c r="BA66" i="44"/>
  <c r="AZ66" i="44"/>
  <c r="AY66" i="44"/>
  <c r="AX66" i="44"/>
  <c r="AW66" i="44"/>
  <c r="AU66" i="44"/>
  <c r="AT66" i="44"/>
  <c r="AS66" i="44"/>
  <c r="AR66" i="44"/>
  <c r="AQ66" i="44"/>
  <c r="BM65" i="44"/>
  <c r="BL65" i="44"/>
  <c r="BK65" i="44"/>
  <c r="BJ65" i="44"/>
  <c r="BI65" i="44"/>
  <c r="BH65" i="44"/>
  <c r="BG65" i="44"/>
  <c r="BF65" i="44"/>
  <c r="BE65" i="44"/>
  <c r="BD65" i="44"/>
  <c r="BC65" i="44"/>
  <c r="BA65" i="44"/>
  <c r="AZ65" i="44"/>
  <c r="AY65" i="44"/>
  <c r="AX65" i="44"/>
  <c r="AW65" i="44"/>
  <c r="AU65" i="44"/>
  <c r="AT65" i="44"/>
  <c r="AS65" i="44"/>
  <c r="AR65" i="44"/>
  <c r="AQ65" i="44"/>
  <c r="BM64" i="44"/>
  <c r="BL64" i="44"/>
  <c r="BK64" i="44"/>
  <c r="BJ64" i="44"/>
  <c r="BI64" i="44"/>
  <c r="BH64" i="44"/>
  <c r="BG64" i="44"/>
  <c r="BF64" i="44"/>
  <c r="BE64" i="44"/>
  <c r="BD64" i="44"/>
  <c r="BC64" i="44"/>
  <c r="BA64" i="44"/>
  <c r="AZ64" i="44"/>
  <c r="AY64" i="44"/>
  <c r="AX64" i="44"/>
  <c r="AW64" i="44"/>
  <c r="AU64" i="44"/>
  <c r="AT64" i="44"/>
  <c r="AS64" i="44"/>
  <c r="AR64" i="44"/>
  <c r="AQ64" i="44"/>
  <c r="BH63" i="44"/>
  <c r="R63" i="44"/>
  <c r="Q63" i="44"/>
  <c r="P63" i="44"/>
  <c r="O63" i="44"/>
  <c r="N63" i="44"/>
  <c r="N75" i="49" s="1"/>
  <c r="L63" i="44"/>
  <c r="BM63" i="44" s="1"/>
  <c r="K63" i="44"/>
  <c r="AZ63" i="44" s="1"/>
  <c r="J63" i="44"/>
  <c r="I63" i="44"/>
  <c r="AX63" i="44" s="1"/>
  <c r="H63" i="44"/>
  <c r="H75" i="49" s="1"/>
  <c r="F63" i="44"/>
  <c r="F75" i="49" s="1"/>
  <c r="E63" i="44"/>
  <c r="AT63" i="44" s="1"/>
  <c r="D63" i="44"/>
  <c r="BE63" i="44" s="1"/>
  <c r="C63" i="44"/>
  <c r="BD63" i="44" s="1"/>
  <c r="B63" i="44"/>
  <c r="BC63" i="44" s="1"/>
  <c r="BM62" i="44"/>
  <c r="BL62" i="44"/>
  <c r="BK62" i="44"/>
  <c r="BJ62" i="44"/>
  <c r="BI62" i="44"/>
  <c r="BH62" i="44"/>
  <c r="BG62" i="44"/>
  <c r="BF62" i="44"/>
  <c r="BE62" i="44"/>
  <c r="BD62" i="44"/>
  <c r="BC62" i="44"/>
  <c r="BA62" i="44"/>
  <c r="AZ62" i="44"/>
  <c r="AY62" i="44"/>
  <c r="AX62" i="44"/>
  <c r="AW62" i="44"/>
  <c r="AU62" i="44"/>
  <c r="AT62" i="44"/>
  <c r="AS62" i="44"/>
  <c r="AR62" i="44"/>
  <c r="AQ62" i="44"/>
  <c r="BM61" i="44"/>
  <c r="BL61" i="44"/>
  <c r="BK61" i="44"/>
  <c r="BJ61" i="44"/>
  <c r="BI61" i="44"/>
  <c r="BH61" i="44"/>
  <c r="BG61" i="44"/>
  <c r="BF61" i="44"/>
  <c r="BE61" i="44"/>
  <c r="BD61" i="44"/>
  <c r="BC61" i="44"/>
  <c r="BA61" i="44"/>
  <c r="AZ61" i="44"/>
  <c r="AY61" i="44"/>
  <c r="AX61" i="44"/>
  <c r="AW61" i="44"/>
  <c r="AU61" i="44"/>
  <c r="AT61" i="44"/>
  <c r="AS61" i="44"/>
  <c r="AR61" i="44"/>
  <c r="AQ61" i="44"/>
  <c r="BM60" i="44"/>
  <c r="BL60" i="44"/>
  <c r="BK60" i="44"/>
  <c r="BJ60" i="44"/>
  <c r="BI60" i="44"/>
  <c r="BH60" i="44"/>
  <c r="BG60" i="44"/>
  <c r="BF60" i="44"/>
  <c r="BE60" i="44"/>
  <c r="BD60" i="44"/>
  <c r="BC60" i="44"/>
  <c r="BA60" i="44"/>
  <c r="AZ60" i="44"/>
  <c r="AY60" i="44"/>
  <c r="AX60" i="44"/>
  <c r="AW60" i="44"/>
  <c r="AU60" i="44"/>
  <c r="AT60" i="44"/>
  <c r="AS60" i="44"/>
  <c r="AR60" i="44"/>
  <c r="AQ60" i="44"/>
  <c r="BH59" i="44"/>
  <c r="R59" i="44"/>
  <c r="Q59" i="44"/>
  <c r="P59" i="44"/>
  <c r="O59" i="44"/>
  <c r="N59" i="44"/>
  <c r="N71" i="49" s="1"/>
  <c r="L59" i="44"/>
  <c r="BM59" i="44" s="1"/>
  <c r="K59" i="44"/>
  <c r="AZ59" i="44" s="1"/>
  <c r="J59" i="44"/>
  <c r="AY59" i="44" s="1"/>
  <c r="I59" i="44"/>
  <c r="I71" i="47" s="1"/>
  <c r="AX71" i="47" s="1"/>
  <c r="H59" i="44"/>
  <c r="AW59" i="44" s="1"/>
  <c r="F59" i="44"/>
  <c r="BG59" i="44" s="1"/>
  <c r="E59" i="44"/>
  <c r="AT59" i="44" s="1"/>
  <c r="D59" i="44"/>
  <c r="D71" i="47" s="1"/>
  <c r="BE71" i="47" s="1"/>
  <c r="C59" i="44"/>
  <c r="AR59" i="44" s="1"/>
  <c r="B59" i="44"/>
  <c r="B71" i="49" s="1"/>
  <c r="BH58" i="44"/>
  <c r="BH57" i="44"/>
  <c r="R57" i="44"/>
  <c r="Q57" i="44"/>
  <c r="P57" i="44"/>
  <c r="O57" i="44"/>
  <c r="N57" i="44"/>
  <c r="N69" i="49" s="1"/>
  <c r="L57" i="44"/>
  <c r="BA57" i="44" s="1"/>
  <c r="K57" i="44"/>
  <c r="AZ57" i="44" s="1"/>
  <c r="J57" i="44"/>
  <c r="J69" i="47" s="1"/>
  <c r="I57" i="44"/>
  <c r="AX57" i="44" s="1"/>
  <c r="H57" i="44"/>
  <c r="AW57" i="44" s="1"/>
  <c r="F57" i="44"/>
  <c r="AU57" i="44" s="1"/>
  <c r="E57" i="44"/>
  <c r="AT57" i="44" s="1"/>
  <c r="D57" i="44"/>
  <c r="BE57" i="44" s="1"/>
  <c r="C57" i="44"/>
  <c r="C69" i="49" s="1"/>
  <c r="B57" i="44"/>
  <c r="B69" i="49" s="1"/>
  <c r="BH56" i="44"/>
  <c r="R56" i="44"/>
  <c r="Q56" i="44"/>
  <c r="P56" i="44"/>
  <c r="O56" i="44"/>
  <c r="N56" i="44"/>
  <c r="N68" i="49" s="1"/>
  <c r="L56" i="44"/>
  <c r="K56" i="44"/>
  <c r="K68" i="49" s="1"/>
  <c r="J56" i="44"/>
  <c r="I56" i="44"/>
  <c r="AX56" i="44" s="1"/>
  <c r="H56" i="44"/>
  <c r="AW56" i="44" s="1"/>
  <c r="F56" i="44"/>
  <c r="AU56" i="44" s="1"/>
  <c r="E56" i="44"/>
  <c r="BF56" i="44" s="1"/>
  <c r="D56" i="44"/>
  <c r="D68" i="49" s="1"/>
  <c r="C56" i="44"/>
  <c r="AR56" i="44" s="1"/>
  <c r="B56" i="44"/>
  <c r="AQ56" i="44" s="1"/>
  <c r="BH55" i="44"/>
  <c r="BH54" i="44"/>
  <c r="R54" i="44"/>
  <c r="Q54" i="44"/>
  <c r="P54" i="44"/>
  <c r="O54" i="44"/>
  <c r="N54" i="44"/>
  <c r="N66" i="49" s="1"/>
  <c r="L54" i="44"/>
  <c r="BM54" i="44" s="1"/>
  <c r="K54" i="44"/>
  <c r="BL54" i="44" s="1"/>
  <c r="J54" i="44"/>
  <c r="AY54" i="44" s="1"/>
  <c r="I54" i="44"/>
  <c r="BJ54" i="44" s="1"/>
  <c r="H54" i="44"/>
  <c r="H66" i="47" s="1"/>
  <c r="F54" i="44"/>
  <c r="BG54" i="44" s="1"/>
  <c r="E54" i="44"/>
  <c r="E66" i="47" s="1"/>
  <c r="BF66" i="47" s="1"/>
  <c r="D54" i="44"/>
  <c r="BE54" i="44" s="1"/>
  <c r="C54" i="44"/>
  <c r="C66" i="49" s="1"/>
  <c r="B54" i="44"/>
  <c r="B66" i="47" s="1"/>
  <c r="BM53" i="44"/>
  <c r="BL53" i="44"/>
  <c r="BK53" i="44"/>
  <c r="BJ53" i="44"/>
  <c r="BI53" i="44"/>
  <c r="BH53" i="44"/>
  <c r="BG53" i="44"/>
  <c r="BF53" i="44"/>
  <c r="BE53" i="44"/>
  <c r="BD53" i="44"/>
  <c r="BC53" i="44"/>
  <c r="BA53" i="44"/>
  <c r="AZ53" i="44"/>
  <c r="AY53" i="44"/>
  <c r="AX53" i="44"/>
  <c r="AW53" i="44"/>
  <c r="AU53" i="44"/>
  <c r="AT53" i="44"/>
  <c r="AS53" i="44"/>
  <c r="AR53" i="44"/>
  <c r="AQ53" i="44"/>
  <c r="BM52" i="44"/>
  <c r="BL52" i="44"/>
  <c r="BK52" i="44"/>
  <c r="BJ52" i="44"/>
  <c r="BI52" i="44"/>
  <c r="BH52" i="44"/>
  <c r="BG52" i="44"/>
  <c r="BF52" i="44"/>
  <c r="BE52" i="44"/>
  <c r="BD52" i="44"/>
  <c r="BC52" i="44"/>
  <c r="BA52" i="44"/>
  <c r="AZ52" i="44"/>
  <c r="AY52" i="44"/>
  <c r="AX52" i="44"/>
  <c r="AW52" i="44"/>
  <c r="AU52" i="44"/>
  <c r="AT52" i="44"/>
  <c r="AS52" i="44"/>
  <c r="AR52" i="44"/>
  <c r="AQ52" i="44"/>
  <c r="BM51" i="44"/>
  <c r="BL51" i="44"/>
  <c r="BK51" i="44"/>
  <c r="BJ51" i="44"/>
  <c r="BI51" i="44"/>
  <c r="BH51" i="44"/>
  <c r="BG51" i="44"/>
  <c r="BF51" i="44"/>
  <c r="BE51" i="44"/>
  <c r="BD51" i="44"/>
  <c r="BC51" i="44"/>
  <c r="BA51" i="44"/>
  <c r="AZ51" i="44"/>
  <c r="AY51" i="44"/>
  <c r="AX51" i="44"/>
  <c r="AW51" i="44"/>
  <c r="AU51" i="44"/>
  <c r="AT51" i="44"/>
  <c r="AS51" i="44"/>
  <c r="AR51" i="44"/>
  <c r="AQ51" i="44"/>
  <c r="BH50" i="44"/>
  <c r="R50" i="44"/>
  <c r="Q50" i="44"/>
  <c r="P50" i="44"/>
  <c r="O50" i="44"/>
  <c r="N50" i="44"/>
  <c r="N62" i="49" s="1"/>
  <c r="L50" i="44"/>
  <c r="BA50" i="44" s="1"/>
  <c r="K50" i="44"/>
  <c r="AZ50" i="44" s="1"/>
  <c r="J50" i="44"/>
  <c r="BK50" i="44" s="1"/>
  <c r="I50" i="44"/>
  <c r="AX50" i="44" s="1"/>
  <c r="H50" i="44"/>
  <c r="AW50" i="44" s="1"/>
  <c r="F50" i="44"/>
  <c r="AU50" i="44" s="1"/>
  <c r="E50" i="44"/>
  <c r="AT50" i="44" s="1"/>
  <c r="D50" i="44"/>
  <c r="AS50" i="44" s="1"/>
  <c r="C50" i="44"/>
  <c r="B50" i="44"/>
  <c r="AQ50" i="44" s="1"/>
  <c r="J62" i="47"/>
  <c r="I62" i="47"/>
  <c r="L75" i="47"/>
  <c r="BA75" i="47" s="1"/>
  <c r="BG56" i="44"/>
  <c r="BA96" i="44"/>
  <c r="AZ96" i="44"/>
  <c r="AY96" i="44"/>
  <c r="AX96" i="44"/>
  <c r="AW96" i="44"/>
  <c r="AU96" i="44"/>
  <c r="AT96" i="44"/>
  <c r="AS96" i="44"/>
  <c r="AR96" i="44"/>
  <c r="AQ96" i="44"/>
  <c r="BH95" i="44"/>
  <c r="BM94" i="44"/>
  <c r="BL94" i="44"/>
  <c r="BK94" i="44"/>
  <c r="BJ94" i="44"/>
  <c r="BI94" i="44"/>
  <c r="BH94" i="44"/>
  <c r="BG94" i="44"/>
  <c r="BF94" i="44"/>
  <c r="BE94" i="44"/>
  <c r="BD94" i="44"/>
  <c r="BC94" i="44"/>
  <c r="BA94" i="44"/>
  <c r="AZ94" i="44"/>
  <c r="AY94" i="44"/>
  <c r="AX94" i="44"/>
  <c r="AW94" i="44"/>
  <c r="AU94" i="44"/>
  <c r="AT94" i="44"/>
  <c r="AS94" i="44"/>
  <c r="AR94" i="44"/>
  <c r="AQ94" i="44"/>
  <c r="BM93" i="44"/>
  <c r="BL93" i="44"/>
  <c r="BK93" i="44"/>
  <c r="BJ93" i="44"/>
  <c r="BI93" i="44"/>
  <c r="BH93" i="44"/>
  <c r="BG93" i="44"/>
  <c r="BF93" i="44"/>
  <c r="BE93" i="44"/>
  <c r="BD93" i="44"/>
  <c r="BC93" i="44"/>
  <c r="BA93" i="44"/>
  <c r="AZ93" i="44"/>
  <c r="AY93" i="44"/>
  <c r="AX93" i="44"/>
  <c r="AW93" i="44"/>
  <c r="AU93" i="44"/>
  <c r="AT93" i="44"/>
  <c r="AS93" i="44"/>
  <c r="AR93" i="44"/>
  <c r="AQ93" i="44"/>
  <c r="BM92" i="44"/>
  <c r="BL92" i="44"/>
  <c r="BK92" i="44"/>
  <c r="BJ92" i="44"/>
  <c r="BI92" i="44"/>
  <c r="BH92" i="44"/>
  <c r="BG92" i="44"/>
  <c r="BF92" i="44"/>
  <c r="BE92" i="44"/>
  <c r="BD92" i="44"/>
  <c r="BC92" i="44"/>
  <c r="BA92" i="44"/>
  <c r="AZ92" i="44"/>
  <c r="AY92" i="44"/>
  <c r="AX92" i="44"/>
  <c r="AW92" i="44"/>
  <c r="AU92" i="44"/>
  <c r="AT92" i="44"/>
  <c r="AS92" i="44"/>
  <c r="AR92" i="44"/>
  <c r="AQ92" i="44"/>
  <c r="BH91" i="44"/>
  <c r="BM90" i="44"/>
  <c r="BL90" i="44"/>
  <c r="BK90" i="44"/>
  <c r="BJ90" i="44"/>
  <c r="BI90" i="44"/>
  <c r="BH90" i="44"/>
  <c r="BG90" i="44"/>
  <c r="BF90" i="44"/>
  <c r="BE90" i="44"/>
  <c r="BD90" i="44"/>
  <c r="BC90" i="44"/>
  <c r="BA90" i="44"/>
  <c r="AZ90" i="44"/>
  <c r="AY90" i="44"/>
  <c r="AX90" i="44"/>
  <c r="AW90" i="44"/>
  <c r="AU90" i="44"/>
  <c r="AT90" i="44"/>
  <c r="AS90" i="44"/>
  <c r="AR90" i="44"/>
  <c r="AQ90" i="44"/>
  <c r="BM89" i="44"/>
  <c r="BL89" i="44"/>
  <c r="BK89" i="44"/>
  <c r="BJ89" i="44"/>
  <c r="BI89" i="44"/>
  <c r="BH89" i="44"/>
  <c r="BG89" i="44"/>
  <c r="BF89" i="44"/>
  <c r="BE89" i="44"/>
  <c r="BD89" i="44"/>
  <c r="BC89" i="44"/>
  <c r="BA89" i="44"/>
  <c r="AZ89" i="44"/>
  <c r="AY89" i="44"/>
  <c r="AX89" i="44"/>
  <c r="AW89" i="44"/>
  <c r="AU89" i="44"/>
  <c r="AT89" i="44"/>
  <c r="AS89" i="44"/>
  <c r="AR89" i="44"/>
  <c r="AQ89" i="44"/>
  <c r="BM88" i="44"/>
  <c r="BL88" i="44"/>
  <c r="BK88" i="44"/>
  <c r="BJ88" i="44"/>
  <c r="BI88" i="44"/>
  <c r="BH88" i="44"/>
  <c r="BG88" i="44"/>
  <c r="BF88" i="44"/>
  <c r="BE88" i="44"/>
  <c r="BD88" i="44"/>
  <c r="BC88" i="44"/>
  <c r="BA88" i="44"/>
  <c r="AZ88" i="44"/>
  <c r="AY88" i="44"/>
  <c r="AX88" i="44"/>
  <c r="AW88" i="44"/>
  <c r="AU88" i="44"/>
  <c r="AT88" i="44"/>
  <c r="AS88" i="44"/>
  <c r="AR88" i="44"/>
  <c r="AQ88" i="44"/>
  <c r="BH87" i="44"/>
  <c r="BM86" i="44"/>
  <c r="BL86" i="44"/>
  <c r="BK86" i="44"/>
  <c r="BJ86" i="44"/>
  <c r="BI86" i="44"/>
  <c r="BH86" i="44"/>
  <c r="BG86" i="44"/>
  <c r="BF86" i="44"/>
  <c r="BE86" i="44"/>
  <c r="BD86" i="44"/>
  <c r="BC86" i="44"/>
  <c r="BA86" i="44"/>
  <c r="AZ86" i="44"/>
  <c r="AY86" i="44"/>
  <c r="AX86" i="44"/>
  <c r="AW86" i="44"/>
  <c r="AU86" i="44"/>
  <c r="AT86" i="44"/>
  <c r="AS86" i="44"/>
  <c r="AR86" i="44"/>
  <c r="AQ86" i="44"/>
  <c r="BM85" i="44"/>
  <c r="BL85" i="44"/>
  <c r="BK85" i="44"/>
  <c r="BJ85" i="44"/>
  <c r="BI85" i="44"/>
  <c r="BH85" i="44"/>
  <c r="BG85" i="44"/>
  <c r="BF85" i="44"/>
  <c r="BE85" i="44"/>
  <c r="BD85" i="44"/>
  <c r="BC85" i="44"/>
  <c r="BA85" i="44"/>
  <c r="AZ85" i="44"/>
  <c r="AY85" i="44"/>
  <c r="AX85" i="44"/>
  <c r="AW85" i="44"/>
  <c r="AU85" i="44"/>
  <c r="AT85" i="44"/>
  <c r="AS85" i="44"/>
  <c r="AR85" i="44"/>
  <c r="AQ85" i="44"/>
  <c r="BM84" i="44"/>
  <c r="BL84" i="44"/>
  <c r="BK84" i="44"/>
  <c r="BJ84" i="44"/>
  <c r="BI84" i="44"/>
  <c r="BH84" i="44"/>
  <c r="BG84" i="44"/>
  <c r="BF84" i="44"/>
  <c r="BE84" i="44"/>
  <c r="BD84" i="44"/>
  <c r="BC84" i="44"/>
  <c r="BA84" i="44"/>
  <c r="AZ84" i="44"/>
  <c r="AY84" i="44"/>
  <c r="AX84" i="44"/>
  <c r="AW84" i="44"/>
  <c r="AU84" i="44"/>
  <c r="AT84" i="44"/>
  <c r="AS84" i="44"/>
  <c r="AR84" i="44"/>
  <c r="AQ84" i="44"/>
  <c r="BH83" i="44"/>
  <c r="BH82" i="44"/>
  <c r="BH81" i="44"/>
  <c r="BH80" i="44"/>
  <c r="BH79" i="44"/>
  <c r="BH78" i="44"/>
  <c r="BM77" i="44"/>
  <c r="BL77" i="44"/>
  <c r="BK77" i="44"/>
  <c r="BJ77" i="44"/>
  <c r="BI77" i="44"/>
  <c r="BH77" i="44"/>
  <c r="BG77" i="44"/>
  <c r="BF77" i="44"/>
  <c r="BE77" i="44"/>
  <c r="BD77" i="44"/>
  <c r="BC77" i="44"/>
  <c r="BA77" i="44"/>
  <c r="AZ77" i="44"/>
  <c r="AY77" i="44"/>
  <c r="AX77" i="44"/>
  <c r="AW77" i="44"/>
  <c r="AU77" i="44"/>
  <c r="AT77" i="44"/>
  <c r="AS77" i="44"/>
  <c r="AR77" i="44"/>
  <c r="AQ77" i="44"/>
  <c r="BM76" i="44"/>
  <c r="BL76" i="44"/>
  <c r="BK76" i="44"/>
  <c r="BJ76" i="44"/>
  <c r="BI76" i="44"/>
  <c r="BH76" i="44"/>
  <c r="BG76" i="44"/>
  <c r="BF76" i="44"/>
  <c r="BE76" i="44"/>
  <c r="BD76" i="44"/>
  <c r="BC76" i="44"/>
  <c r="BA76" i="44"/>
  <c r="AZ76" i="44"/>
  <c r="AY76" i="44"/>
  <c r="AX76" i="44"/>
  <c r="AW76" i="44"/>
  <c r="AU76" i="44"/>
  <c r="AT76" i="44"/>
  <c r="AS76" i="44"/>
  <c r="AR76" i="44"/>
  <c r="AQ76" i="44"/>
  <c r="BM75" i="44"/>
  <c r="BL75" i="44"/>
  <c r="BK75" i="44"/>
  <c r="BJ75" i="44"/>
  <c r="BI75" i="44"/>
  <c r="BH75" i="44"/>
  <c r="BG75" i="44"/>
  <c r="BF75" i="44"/>
  <c r="BE75" i="44"/>
  <c r="BD75" i="44"/>
  <c r="BC75" i="44"/>
  <c r="BA75" i="44"/>
  <c r="AZ75" i="44"/>
  <c r="AY75" i="44"/>
  <c r="AX75" i="44"/>
  <c r="AW75" i="44"/>
  <c r="AU75" i="44"/>
  <c r="AT75" i="44"/>
  <c r="AS75" i="44"/>
  <c r="AR75" i="44"/>
  <c r="AQ75" i="44"/>
  <c r="BH74" i="44"/>
  <c r="BM48" i="44"/>
  <c r="BL48" i="44"/>
  <c r="BK48" i="44"/>
  <c r="BJ48" i="44"/>
  <c r="BI48" i="44"/>
  <c r="BH48" i="44"/>
  <c r="BG48" i="44"/>
  <c r="BF48" i="44"/>
  <c r="BE48" i="44"/>
  <c r="BD48" i="44"/>
  <c r="BC48" i="44"/>
  <c r="BA48" i="44"/>
  <c r="AZ48" i="44"/>
  <c r="AY48" i="44"/>
  <c r="AX48" i="44"/>
  <c r="AW48" i="44"/>
  <c r="AU48" i="44"/>
  <c r="AT48" i="44"/>
  <c r="AS48" i="44"/>
  <c r="AR48" i="44"/>
  <c r="AQ48" i="44"/>
  <c r="BH45" i="44"/>
  <c r="BH44" i="44"/>
  <c r="BH43" i="44"/>
  <c r="BH42" i="44"/>
  <c r="BH41" i="44"/>
  <c r="N6" i="44"/>
  <c r="BC11" i="4"/>
  <c r="BD11" i="4"/>
  <c r="BE11" i="4"/>
  <c r="BF11" i="4"/>
  <c r="BG11" i="4"/>
  <c r="BH11" i="4"/>
  <c r="BI11" i="4"/>
  <c r="BJ11" i="4"/>
  <c r="BK11" i="4"/>
  <c r="BL11" i="4"/>
  <c r="BM11" i="4"/>
  <c r="BC12" i="4"/>
  <c r="BD12" i="4"/>
  <c r="BE12" i="4"/>
  <c r="BF12" i="4"/>
  <c r="BG12" i="4"/>
  <c r="BH12" i="4"/>
  <c r="BI12" i="4"/>
  <c r="BJ12" i="4"/>
  <c r="BK12" i="4"/>
  <c r="BL12" i="4"/>
  <c r="BM12" i="4"/>
  <c r="BC13" i="4"/>
  <c r="BD13" i="4"/>
  <c r="BE13" i="4"/>
  <c r="BF13" i="4"/>
  <c r="BG13" i="4"/>
  <c r="BH13" i="4"/>
  <c r="BI13" i="4"/>
  <c r="BJ13" i="4"/>
  <c r="BK13" i="4"/>
  <c r="BL13" i="4"/>
  <c r="BM13" i="4"/>
  <c r="BH14" i="4"/>
  <c r="BH15" i="4"/>
  <c r="BH16" i="4"/>
  <c r="BH17" i="4"/>
  <c r="BH18" i="4"/>
  <c r="BH19" i="4"/>
  <c r="BC20" i="4"/>
  <c r="BD20" i="4"/>
  <c r="BE20" i="4"/>
  <c r="BF20" i="4"/>
  <c r="BG20" i="4"/>
  <c r="BH20" i="4"/>
  <c r="BI20" i="4"/>
  <c r="BJ20" i="4"/>
  <c r="BK20" i="4"/>
  <c r="BL20" i="4"/>
  <c r="BM20" i="4"/>
  <c r="BC21" i="4"/>
  <c r="BD21" i="4"/>
  <c r="BE21" i="4"/>
  <c r="BF21" i="4"/>
  <c r="BG21" i="4"/>
  <c r="BH21" i="4"/>
  <c r="BI21" i="4"/>
  <c r="BJ21" i="4"/>
  <c r="BK21" i="4"/>
  <c r="BL21" i="4"/>
  <c r="BM21" i="4"/>
  <c r="BC22" i="4"/>
  <c r="BD22" i="4"/>
  <c r="BE22" i="4"/>
  <c r="BF22" i="4"/>
  <c r="BG22" i="4"/>
  <c r="BH22" i="4"/>
  <c r="BI22" i="4"/>
  <c r="BJ22" i="4"/>
  <c r="BK22" i="4"/>
  <c r="BL22" i="4"/>
  <c r="BM22" i="4"/>
  <c r="BH23" i="4"/>
  <c r="BC24" i="4"/>
  <c r="BD24" i="4"/>
  <c r="BE24" i="4"/>
  <c r="BF24" i="4"/>
  <c r="BG24" i="4"/>
  <c r="BH24" i="4"/>
  <c r="BI24" i="4"/>
  <c r="BJ24" i="4"/>
  <c r="BK24" i="4"/>
  <c r="BL24" i="4"/>
  <c r="BM24" i="4"/>
  <c r="BC25" i="4"/>
  <c r="BD25" i="4"/>
  <c r="BE25" i="4"/>
  <c r="BF25" i="4"/>
  <c r="BG25" i="4"/>
  <c r="BH25" i="4"/>
  <c r="BI25" i="4"/>
  <c r="BJ25" i="4"/>
  <c r="BK25" i="4"/>
  <c r="BL25" i="4"/>
  <c r="BM25" i="4"/>
  <c r="BC26" i="4"/>
  <c r="BD26" i="4"/>
  <c r="BE26" i="4"/>
  <c r="BF26" i="4"/>
  <c r="BG26" i="4"/>
  <c r="BH26" i="4"/>
  <c r="BI26" i="4"/>
  <c r="BJ26" i="4"/>
  <c r="BK26" i="4"/>
  <c r="BL26" i="4"/>
  <c r="BM26" i="4"/>
  <c r="BH27" i="4"/>
  <c r="BC28" i="4"/>
  <c r="BD28" i="4"/>
  <c r="BE28" i="4"/>
  <c r="BF28" i="4"/>
  <c r="BG28" i="4"/>
  <c r="BH28" i="4"/>
  <c r="BI28" i="4"/>
  <c r="BJ28" i="4"/>
  <c r="BK28" i="4"/>
  <c r="BL28" i="4"/>
  <c r="BM28" i="4"/>
  <c r="BC29" i="4"/>
  <c r="BD29" i="4"/>
  <c r="BE29" i="4"/>
  <c r="BF29" i="4"/>
  <c r="BG29" i="4"/>
  <c r="BH29" i="4"/>
  <c r="BI29" i="4"/>
  <c r="BJ29" i="4"/>
  <c r="BK29" i="4"/>
  <c r="BL29" i="4"/>
  <c r="BM29" i="4"/>
  <c r="BC30" i="4"/>
  <c r="BD30" i="4"/>
  <c r="BE30" i="4"/>
  <c r="BF30" i="4"/>
  <c r="BG30" i="4"/>
  <c r="BH30" i="4"/>
  <c r="BI30" i="4"/>
  <c r="BJ30" i="4"/>
  <c r="BK30" i="4"/>
  <c r="BL30" i="4"/>
  <c r="BM30" i="4"/>
  <c r="BH31" i="4"/>
  <c r="BC32" i="4"/>
  <c r="BD32" i="4"/>
  <c r="BE32" i="4"/>
  <c r="BF32" i="4"/>
  <c r="BG32" i="4"/>
  <c r="BH32" i="4"/>
  <c r="BI32" i="4"/>
  <c r="BJ32" i="4"/>
  <c r="BK32" i="4"/>
  <c r="BL32" i="4"/>
  <c r="BM32" i="4"/>
  <c r="BH10" i="4"/>
  <c r="BC35" i="4"/>
  <c r="BD35" i="4"/>
  <c r="BE35" i="4"/>
  <c r="BF35" i="4"/>
  <c r="BG35" i="4"/>
  <c r="BH35" i="4"/>
  <c r="BI35" i="4"/>
  <c r="BJ35" i="4"/>
  <c r="BK35" i="4"/>
  <c r="BL35" i="4"/>
  <c r="BM35" i="4"/>
  <c r="BC36" i="4"/>
  <c r="BD36" i="4"/>
  <c r="BE36" i="4"/>
  <c r="BF36" i="4"/>
  <c r="BG36" i="4"/>
  <c r="BH36" i="4"/>
  <c r="BI36" i="4"/>
  <c r="BJ36" i="4"/>
  <c r="BK36" i="4"/>
  <c r="BL36" i="4"/>
  <c r="BM36" i="4"/>
  <c r="BC37" i="4"/>
  <c r="BD37" i="4"/>
  <c r="BE37" i="4"/>
  <c r="BF37" i="4"/>
  <c r="BG37" i="4"/>
  <c r="BH37" i="4"/>
  <c r="BI37" i="4"/>
  <c r="BJ37" i="4"/>
  <c r="BK37" i="4"/>
  <c r="BL37" i="4"/>
  <c r="BM37" i="4"/>
  <c r="BH38" i="4"/>
  <c r="BH39" i="4"/>
  <c r="BH40" i="4"/>
  <c r="BH41" i="4"/>
  <c r="BH42" i="4"/>
  <c r="BH43" i="4"/>
  <c r="BC44" i="4"/>
  <c r="BD44" i="4"/>
  <c r="BE44" i="4"/>
  <c r="BF44" i="4"/>
  <c r="BG44" i="4"/>
  <c r="BH44" i="4"/>
  <c r="BI44" i="4"/>
  <c r="BJ44" i="4"/>
  <c r="BK44" i="4"/>
  <c r="BL44" i="4"/>
  <c r="BM44" i="4"/>
  <c r="BC45" i="4"/>
  <c r="BD45" i="4"/>
  <c r="BE45" i="4"/>
  <c r="BF45" i="4"/>
  <c r="BG45" i="4"/>
  <c r="BH45" i="4"/>
  <c r="BI45" i="4"/>
  <c r="BJ45" i="4"/>
  <c r="BK45" i="4"/>
  <c r="BL45" i="4"/>
  <c r="BM45" i="4"/>
  <c r="BC46" i="4"/>
  <c r="BD46" i="4"/>
  <c r="BE46" i="4"/>
  <c r="BF46" i="4"/>
  <c r="BG46" i="4"/>
  <c r="BH46" i="4"/>
  <c r="BI46" i="4"/>
  <c r="BJ46" i="4"/>
  <c r="BK46" i="4"/>
  <c r="BL46" i="4"/>
  <c r="BM46" i="4"/>
  <c r="BH47" i="4"/>
  <c r="BC48" i="4"/>
  <c r="BD48" i="4"/>
  <c r="BE48" i="4"/>
  <c r="BF48" i="4"/>
  <c r="BG48" i="4"/>
  <c r="BH48" i="4"/>
  <c r="BI48" i="4"/>
  <c r="BJ48" i="4"/>
  <c r="BK48" i="4"/>
  <c r="BL48" i="4"/>
  <c r="BM48" i="4"/>
  <c r="BC49" i="4"/>
  <c r="BD49" i="4"/>
  <c r="BE49" i="4"/>
  <c r="BF49" i="4"/>
  <c r="BG49" i="4"/>
  <c r="BH49" i="4"/>
  <c r="BI49" i="4"/>
  <c r="BJ49" i="4"/>
  <c r="BK49" i="4"/>
  <c r="BL49" i="4"/>
  <c r="BM49" i="4"/>
  <c r="BC50" i="4"/>
  <c r="BD50" i="4"/>
  <c r="BE50" i="4"/>
  <c r="BF50" i="4"/>
  <c r="BG50" i="4"/>
  <c r="BH50" i="4"/>
  <c r="BI50" i="4"/>
  <c r="BJ50" i="4"/>
  <c r="BK50" i="4"/>
  <c r="BL50" i="4"/>
  <c r="BM50" i="4"/>
  <c r="BH51" i="4"/>
  <c r="BC52" i="4"/>
  <c r="BD52" i="4"/>
  <c r="BE52" i="4"/>
  <c r="BF52" i="4"/>
  <c r="BG52" i="4"/>
  <c r="BH52" i="4"/>
  <c r="BI52" i="4"/>
  <c r="BJ52" i="4"/>
  <c r="BK52" i="4"/>
  <c r="BL52" i="4"/>
  <c r="BM52" i="4"/>
  <c r="BC53" i="4"/>
  <c r="BD53" i="4"/>
  <c r="BE53" i="4"/>
  <c r="BF53" i="4"/>
  <c r="BG53" i="4"/>
  <c r="BH53" i="4"/>
  <c r="BI53" i="4"/>
  <c r="BJ53" i="4"/>
  <c r="BK53" i="4"/>
  <c r="BL53" i="4"/>
  <c r="BM53" i="4"/>
  <c r="BC54" i="4"/>
  <c r="BD54" i="4"/>
  <c r="BE54" i="4"/>
  <c r="BF54" i="4"/>
  <c r="BG54" i="4"/>
  <c r="BH54" i="4"/>
  <c r="BI54" i="4"/>
  <c r="BJ54" i="4"/>
  <c r="BK54" i="4"/>
  <c r="BL54" i="4"/>
  <c r="BM54" i="4"/>
  <c r="BH55" i="4"/>
  <c r="BH34" i="4"/>
  <c r="P43" i="44"/>
  <c r="R43" i="44"/>
  <c r="Q43" i="44"/>
  <c r="O43" i="44"/>
  <c r="AQ11" i="4"/>
  <c r="AR11" i="4"/>
  <c r="AS11" i="4"/>
  <c r="AT11" i="4"/>
  <c r="AU11" i="4"/>
  <c r="AW11" i="4"/>
  <c r="AX11" i="4"/>
  <c r="AY11" i="4"/>
  <c r="AZ11" i="4"/>
  <c r="BA11" i="4"/>
  <c r="AQ12" i="4"/>
  <c r="AR12" i="4"/>
  <c r="AS12" i="4"/>
  <c r="AT12" i="4"/>
  <c r="AU12" i="4"/>
  <c r="AW12" i="4"/>
  <c r="AX12" i="4"/>
  <c r="AY12" i="4"/>
  <c r="AZ12" i="4"/>
  <c r="BA12" i="4"/>
  <c r="AQ13" i="4"/>
  <c r="AR13" i="4"/>
  <c r="AS13" i="4"/>
  <c r="AT13" i="4"/>
  <c r="AU13" i="4"/>
  <c r="AW13" i="4"/>
  <c r="AX13" i="4"/>
  <c r="AY13" i="4"/>
  <c r="AZ13" i="4"/>
  <c r="BA13" i="4"/>
  <c r="AQ20" i="4"/>
  <c r="AR20" i="4"/>
  <c r="AS20" i="4"/>
  <c r="AT20" i="4"/>
  <c r="AU20" i="4"/>
  <c r="AW20" i="4"/>
  <c r="AX20" i="4"/>
  <c r="AY20" i="4"/>
  <c r="AZ20" i="4"/>
  <c r="BA20" i="4"/>
  <c r="AQ21" i="4"/>
  <c r="AR21" i="4"/>
  <c r="AS21" i="4"/>
  <c r="AT21" i="4"/>
  <c r="AU21" i="4"/>
  <c r="AW21" i="4"/>
  <c r="AX21" i="4"/>
  <c r="AY21" i="4"/>
  <c r="AZ21" i="4"/>
  <c r="BA21" i="4"/>
  <c r="AQ22" i="4"/>
  <c r="AR22" i="4"/>
  <c r="AS22" i="4"/>
  <c r="AT22" i="4"/>
  <c r="AU22" i="4"/>
  <c r="AW22" i="4"/>
  <c r="AX22" i="4"/>
  <c r="AY22" i="4"/>
  <c r="AZ22" i="4"/>
  <c r="BA22" i="4"/>
  <c r="AQ24" i="4"/>
  <c r="AR24" i="4"/>
  <c r="AS24" i="4"/>
  <c r="AT24" i="4"/>
  <c r="AU24" i="4"/>
  <c r="AW24" i="4"/>
  <c r="AX24" i="4"/>
  <c r="AY24" i="4"/>
  <c r="AZ24" i="4"/>
  <c r="BA24" i="4"/>
  <c r="AQ25" i="4"/>
  <c r="AR25" i="4"/>
  <c r="AS25" i="4"/>
  <c r="AT25" i="4"/>
  <c r="AU25" i="4"/>
  <c r="AW25" i="4"/>
  <c r="AX25" i="4"/>
  <c r="AY25" i="4"/>
  <c r="AZ25" i="4"/>
  <c r="BA25" i="4"/>
  <c r="AQ26" i="4"/>
  <c r="AR26" i="4"/>
  <c r="AS26" i="4"/>
  <c r="AT26" i="4"/>
  <c r="AU26" i="4"/>
  <c r="AW26" i="4"/>
  <c r="AX26" i="4"/>
  <c r="AY26" i="4"/>
  <c r="AZ26" i="4"/>
  <c r="BA26" i="4"/>
  <c r="AQ28" i="4"/>
  <c r="AR28" i="4"/>
  <c r="AS28" i="4"/>
  <c r="AT28" i="4"/>
  <c r="AU28" i="4"/>
  <c r="AW28" i="4"/>
  <c r="AX28" i="4"/>
  <c r="AY28" i="4"/>
  <c r="AZ28" i="4"/>
  <c r="BA28" i="4"/>
  <c r="AQ29" i="4"/>
  <c r="AR29" i="4"/>
  <c r="AS29" i="4"/>
  <c r="AT29" i="4"/>
  <c r="AU29" i="4"/>
  <c r="AW29" i="4"/>
  <c r="AX29" i="4"/>
  <c r="AY29" i="4"/>
  <c r="AZ29" i="4"/>
  <c r="BA29" i="4"/>
  <c r="AQ30" i="4"/>
  <c r="AR30" i="4"/>
  <c r="AS30" i="4"/>
  <c r="AT30" i="4"/>
  <c r="AU30" i="4"/>
  <c r="AW30" i="4"/>
  <c r="AX30" i="4"/>
  <c r="AY30" i="4"/>
  <c r="AZ30" i="4"/>
  <c r="BA30" i="4"/>
  <c r="AQ32" i="4"/>
  <c r="AR32" i="4"/>
  <c r="AS32" i="4"/>
  <c r="AT32" i="4"/>
  <c r="AU32" i="4"/>
  <c r="AW32" i="4"/>
  <c r="AX32" i="4"/>
  <c r="AY32" i="4"/>
  <c r="AZ32" i="4"/>
  <c r="BA32" i="4"/>
  <c r="AQ35" i="4"/>
  <c r="AR35" i="4"/>
  <c r="AS35" i="4"/>
  <c r="AT35" i="4"/>
  <c r="AU35" i="4"/>
  <c r="AW35" i="4"/>
  <c r="AX35" i="4"/>
  <c r="AY35" i="4"/>
  <c r="AZ35" i="4"/>
  <c r="BA35" i="4"/>
  <c r="AQ36" i="4"/>
  <c r="AR36" i="4"/>
  <c r="AS36" i="4"/>
  <c r="AT36" i="4"/>
  <c r="AU36" i="4"/>
  <c r="AW36" i="4"/>
  <c r="AX36" i="4"/>
  <c r="AY36" i="4"/>
  <c r="AZ36" i="4"/>
  <c r="BA36" i="4"/>
  <c r="AQ37" i="4"/>
  <c r="AR37" i="4"/>
  <c r="AS37" i="4"/>
  <c r="AT37" i="4"/>
  <c r="AU37" i="4"/>
  <c r="AW37" i="4"/>
  <c r="AX37" i="4"/>
  <c r="AY37" i="4"/>
  <c r="AZ37" i="4"/>
  <c r="BA37" i="4"/>
  <c r="AQ44" i="4"/>
  <c r="AR44" i="4"/>
  <c r="AS44" i="4"/>
  <c r="AT44" i="4"/>
  <c r="AU44" i="4"/>
  <c r="AW44" i="4"/>
  <c r="AX44" i="4"/>
  <c r="AY44" i="4"/>
  <c r="AZ44" i="4"/>
  <c r="BA44" i="4"/>
  <c r="AQ45" i="4"/>
  <c r="AR45" i="4"/>
  <c r="AS45" i="4"/>
  <c r="AT45" i="4"/>
  <c r="AU45" i="4"/>
  <c r="AW45" i="4"/>
  <c r="AX45" i="4"/>
  <c r="AY45" i="4"/>
  <c r="AZ45" i="4"/>
  <c r="BA45" i="4"/>
  <c r="AQ46" i="4"/>
  <c r="AR46" i="4"/>
  <c r="AS46" i="4"/>
  <c r="AT46" i="4"/>
  <c r="AU46" i="4"/>
  <c r="AW46" i="4"/>
  <c r="AX46" i="4"/>
  <c r="AY46" i="4"/>
  <c r="AZ46" i="4"/>
  <c r="BA46" i="4"/>
  <c r="AQ48" i="4"/>
  <c r="AR48" i="4"/>
  <c r="AS48" i="4"/>
  <c r="AT48" i="4"/>
  <c r="AU48" i="4"/>
  <c r="AW48" i="4"/>
  <c r="AX48" i="4"/>
  <c r="AY48" i="4"/>
  <c r="AZ48" i="4"/>
  <c r="BA48" i="4"/>
  <c r="AQ49" i="4"/>
  <c r="AR49" i="4"/>
  <c r="AS49" i="4"/>
  <c r="AT49" i="4"/>
  <c r="AU49" i="4"/>
  <c r="AW49" i="4"/>
  <c r="AX49" i="4"/>
  <c r="AY49" i="4"/>
  <c r="AZ49" i="4"/>
  <c r="BA49" i="4"/>
  <c r="AQ50" i="4"/>
  <c r="AR50" i="4"/>
  <c r="AS50" i="4"/>
  <c r="AT50" i="4"/>
  <c r="AU50" i="4"/>
  <c r="AW50" i="4"/>
  <c r="AX50" i="4"/>
  <c r="AY50" i="4"/>
  <c r="AZ50" i="4"/>
  <c r="BA50" i="4"/>
  <c r="AQ52" i="4"/>
  <c r="AR52" i="4"/>
  <c r="AS52" i="4"/>
  <c r="AT52" i="4"/>
  <c r="AU52" i="4"/>
  <c r="AW52" i="4"/>
  <c r="AX52" i="4"/>
  <c r="AY52" i="4"/>
  <c r="AZ52" i="4"/>
  <c r="BA52" i="4"/>
  <c r="AQ53" i="4"/>
  <c r="AR53" i="4"/>
  <c r="AS53" i="4"/>
  <c r="AT53" i="4"/>
  <c r="AU53" i="4"/>
  <c r="AW53" i="4"/>
  <c r="AX53" i="4"/>
  <c r="AY53" i="4"/>
  <c r="AZ53" i="4"/>
  <c r="BA53" i="4"/>
  <c r="AQ54" i="4"/>
  <c r="AR54" i="4"/>
  <c r="AS54" i="4"/>
  <c r="AT54" i="4"/>
  <c r="AU54" i="4"/>
  <c r="AW54" i="4"/>
  <c r="AX54" i="4"/>
  <c r="AY54" i="4"/>
  <c r="AZ54" i="4"/>
  <c r="BA54" i="4"/>
  <c r="AQ56" i="4"/>
  <c r="AR56" i="4"/>
  <c r="AS56" i="4"/>
  <c r="AT56" i="4"/>
  <c r="AU56" i="4"/>
  <c r="AW56" i="4"/>
  <c r="AX56" i="4"/>
  <c r="AY56" i="4"/>
  <c r="AZ56" i="4"/>
  <c r="BA56" i="4"/>
  <c r="N41" i="47"/>
  <c r="N41" i="49" s="1"/>
  <c r="R8" i="43"/>
  <c r="S8" i="43" s="1"/>
  <c r="T8" i="43" s="1"/>
  <c r="U8" i="43" s="1"/>
  <c r="V8" i="43" s="1"/>
  <c r="N48" i="48"/>
  <c r="R8" i="36"/>
  <c r="S8" i="36" s="1"/>
  <c r="T8" i="36" s="1"/>
  <c r="N42" i="48"/>
  <c r="C5" i="21"/>
  <c r="D5" i="21" s="1"/>
  <c r="E5" i="21" s="1"/>
  <c r="F5" i="21" s="1"/>
  <c r="G5" i="21" s="1"/>
  <c r="I5" i="21"/>
  <c r="J5" i="21" s="1"/>
  <c r="K5" i="21" s="1"/>
  <c r="L5" i="21" s="1"/>
  <c r="M5" i="21" s="1"/>
  <c r="O5" i="21"/>
  <c r="P5" i="21" s="1"/>
  <c r="Q5" i="21" s="1"/>
  <c r="R5" i="21" s="1"/>
  <c r="S5" i="21" s="1"/>
  <c r="C7" i="21"/>
  <c r="D7" i="21" s="1"/>
  <c r="E7" i="21" s="1"/>
  <c r="F7" i="21" s="1"/>
  <c r="G7" i="21" s="1"/>
  <c r="I7" i="21" s="1"/>
  <c r="J7" i="21" s="1"/>
  <c r="K7" i="21" s="1"/>
  <c r="L7" i="21" s="1"/>
  <c r="M7" i="21" s="1"/>
  <c r="O7" i="21"/>
  <c r="P7" i="21" s="1"/>
  <c r="Q7" i="21" s="1"/>
  <c r="R7" i="21" s="1"/>
  <c r="S7" i="21" s="1"/>
  <c r="C18" i="21"/>
  <c r="D18" i="21"/>
  <c r="E18" i="21"/>
  <c r="F18" i="21"/>
  <c r="G18" i="21"/>
  <c r="I18" i="21"/>
  <c r="J18" i="21"/>
  <c r="K18" i="21"/>
  <c r="L18" i="21"/>
  <c r="M18" i="21"/>
  <c r="O18" i="21"/>
  <c r="P18" i="21"/>
  <c r="Q18" i="21"/>
  <c r="R18" i="21"/>
  <c r="S18" i="21"/>
  <c r="C19" i="21"/>
  <c r="D19" i="21"/>
  <c r="E19" i="21"/>
  <c r="F19" i="21"/>
  <c r="G19" i="21"/>
  <c r="I19" i="21"/>
  <c r="J19" i="21"/>
  <c r="K19" i="21"/>
  <c r="L19" i="21"/>
  <c r="M19" i="21"/>
  <c r="O19" i="21"/>
  <c r="P19" i="21"/>
  <c r="Q19" i="21"/>
  <c r="R19" i="21"/>
  <c r="S19" i="21"/>
  <c r="C5" i="20"/>
  <c r="D5" i="20" s="1"/>
  <c r="E5" i="20" s="1"/>
  <c r="F5" i="20" s="1"/>
  <c r="G5" i="20" s="1"/>
  <c r="I5" i="20"/>
  <c r="J5" i="20" s="1"/>
  <c r="K5" i="20" s="1"/>
  <c r="L5" i="20" s="1"/>
  <c r="M5" i="20" s="1"/>
  <c r="O5" i="20"/>
  <c r="P5" i="20" s="1"/>
  <c r="Q5" i="20" s="1"/>
  <c r="R5" i="20" s="1"/>
  <c r="S5" i="20" s="1"/>
  <c r="C7" i="20"/>
  <c r="D7" i="20" s="1"/>
  <c r="E7" i="20" s="1"/>
  <c r="F7" i="20" s="1"/>
  <c r="G7" i="20" s="1"/>
  <c r="I7" i="20" s="1"/>
  <c r="J7" i="20" s="1"/>
  <c r="K7" i="20" s="1"/>
  <c r="L7" i="20" s="1"/>
  <c r="M7" i="20" s="1"/>
  <c r="O7" i="20"/>
  <c r="P7" i="20" s="1"/>
  <c r="Q7" i="20" s="1"/>
  <c r="R7" i="20" s="1"/>
  <c r="S7" i="20" s="1"/>
  <c r="C26" i="20"/>
  <c r="D26" i="20"/>
  <c r="E26" i="20"/>
  <c r="F26" i="20"/>
  <c r="G26" i="20"/>
  <c r="I26" i="20"/>
  <c r="J26" i="20"/>
  <c r="K26" i="20"/>
  <c r="L26" i="20"/>
  <c r="M26" i="20"/>
  <c r="O26" i="20"/>
  <c r="P26" i="20"/>
  <c r="Q26" i="20"/>
  <c r="R26" i="20"/>
  <c r="S26" i="20"/>
  <c r="C38" i="20"/>
  <c r="D38" i="20"/>
  <c r="E38" i="20"/>
  <c r="F38" i="20"/>
  <c r="G38" i="20"/>
  <c r="I38" i="20"/>
  <c r="J38" i="20"/>
  <c r="K38" i="20"/>
  <c r="L38" i="20"/>
  <c r="M38" i="20"/>
  <c r="O38" i="20"/>
  <c r="P38" i="20"/>
  <c r="Q38" i="20"/>
  <c r="R38" i="20"/>
  <c r="S38" i="20"/>
  <c r="C51" i="20"/>
  <c r="D51" i="20"/>
  <c r="E51" i="20"/>
  <c r="F51" i="20"/>
  <c r="G51" i="20"/>
  <c r="I51" i="20"/>
  <c r="J51" i="20"/>
  <c r="K51" i="20"/>
  <c r="L51" i="20"/>
  <c r="M51" i="20"/>
  <c r="O51" i="20"/>
  <c r="P51" i="20"/>
  <c r="Q51" i="20"/>
  <c r="R51" i="20"/>
  <c r="S51" i="20"/>
  <c r="C61" i="20"/>
  <c r="C60" i="20" s="1"/>
  <c r="D61" i="20"/>
  <c r="D60" i="20" s="1"/>
  <c r="E61" i="20"/>
  <c r="E60" i="20" s="1"/>
  <c r="F61" i="20"/>
  <c r="F60" i="20" s="1"/>
  <c r="G61" i="20"/>
  <c r="G60" i="20" s="1"/>
  <c r="I61" i="20"/>
  <c r="I60" i="20" s="1"/>
  <c r="J61" i="20"/>
  <c r="J60" i="20" s="1"/>
  <c r="K61" i="20"/>
  <c r="K60" i="20" s="1"/>
  <c r="L61" i="20"/>
  <c r="L60" i="20" s="1"/>
  <c r="M61" i="20"/>
  <c r="M60" i="20" s="1"/>
  <c r="O61" i="20"/>
  <c r="O60" i="20" s="1"/>
  <c r="P61" i="20"/>
  <c r="P60" i="20" s="1"/>
  <c r="Q61" i="20"/>
  <c r="Q60" i="20" s="1"/>
  <c r="R61" i="20"/>
  <c r="R60" i="20" s="1"/>
  <c r="S61" i="20"/>
  <c r="S60" i="20" s="1"/>
  <c r="C69" i="20"/>
  <c r="D69" i="20"/>
  <c r="E69" i="20"/>
  <c r="F69" i="20"/>
  <c r="G69" i="20"/>
  <c r="I69" i="20"/>
  <c r="J69" i="20"/>
  <c r="K69" i="20"/>
  <c r="L69" i="20"/>
  <c r="M69" i="20"/>
  <c r="O69" i="20"/>
  <c r="P69" i="20"/>
  <c r="Q69" i="20"/>
  <c r="R69" i="20"/>
  <c r="S69" i="20"/>
  <c r="C5" i="19"/>
  <c r="D5" i="19" s="1"/>
  <c r="E5" i="19" s="1"/>
  <c r="F5" i="19" s="1"/>
  <c r="G5" i="19" s="1"/>
  <c r="I5" i="19"/>
  <c r="J5" i="19" s="1"/>
  <c r="K5" i="19" s="1"/>
  <c r="L5" i="19" s="1"/>
  <c r="M5" i="19" s="1"/>
  <c r="O5" i="19"/>
  <c r="P5" i="19" s="1"/>
  <c r="Q5" i="19" s="1"/>
  <c r="R5" i="19" s="1"/>
  <c r="S5" i="19" s="1"/>
  <c r="C7" i="19"/>
  <c r="D7" i="19" s="1"/>
  <c r="E7" i="19" s="1"/>
  <c r="F7" i="19" s="1"/>
  <c r="G7" i="19" s="1"/>
  <c r="I7" i="19" s="1"/>
  <c r="J7" i="19" s="1"/>
  <c r="K7" i="19" s="1"/>
  <c r="L7" i="19" s="1"/>
  <c r="M7" i="19" s="1"/>
  <c r="O7" i="19"/>
  <c r="P7" i="19" s="1"/>
  <c r="Q7" i="19" s="1"/>
  <c r="R7" i="19" s="1"/>
  <c r="S7" i="19" s="1"/>
  <c r="C26" i="19"/>
  <c r="D26" i="19"/>
  <c r="E26" i="19"/>
  <c r="F26" i="19"/>
  <c r="G26" i="19"/>
  <c r="I26" i="19"/>
  <c r="J26" i="19"/>
  <c r="K26" i="19"/>
  <c r="L26" i="19"/>
  <c r="M26" i="19"/>
  <c r="O26" i="19"/>
  <c r="P26" i="19"/>
  <c r="Q26" i="19"/>
  <c r="R26" i="19"/>
  <c r="S26" i="19"/>
  <c r="C38" i="19"/>
  <c r="D38" i="19"/>
  <c r="E38" i="19"/>
  <c r="F38" i="19"/>
  <c r="G38" i="19"/>
  <c r="I38" i="19"/>
  <c r="J38" i="19"/>
  <c r="K38" i="19"/>
  <c r="L38" i="19"/>
  <c r="M38" i="19"/>
  <c r="O38" i="19"/>
  <c r="P38" i="19"/>
  <c r="Q38" i="19"/>
  <c r="R38" i="19"/>
  <c r="S38" i="19"/>
  <c r="C51" i="19"/>
  <c r="D51" i="19"/>
  <c r="E51" i="19"/>
  <c r="F51" i="19"/>
  <c r="G51" i="19"/>
  <c r="I51" i="19"/>
  <c r="J51" i="19"/>
  <c r="K51" i="19"/>
  <c r="L51" i="19"/>
  <c r="M51" i="19"/>
  <c r="O51" i="19"/>
  <c r="P51" i="19"/>
  <c r="Q51" i="19"/>
  <c r="R51" i="19"/>
  <c r="S51" i="19"/>
  <c r="C61" i="19"/>
  <c r="C60" i="19" s="1"/>
  <c r="D61" i="19"/>
  <c r="D60" i="19" s="1"/>
  <c r="E61" i="19"/>
  <c r="E60" i="19" s="1"/>
  <c r="F61" i="19"/>
  <c r="F60" i="19" s="1"/>
  <c r="G61" i="19"/>
  <c r="G60" i="19" s="1"/>
  <c r="I61" i="19"/>
  <c r="I60" i="19" s="1"/>
  <c r="J61" i="19"/>
  <c r="J60" i="19" s="1"/>
  <c r="K61" i="19"/>
  <c r="K60" i="19" s="1"/>
  <c r="L61" i="19"/>
  <c r="L60" i="19" s="1"/>
  <c r="M61" i="19"/>
  <c r="M60" i="19" s="1"/>
  <c r="O61" i="19"/>
  <c r="O60" i="19" s="1"/>
  <c r="P61" i="19"/>
  <c r="P60" i="19" s="1"/>
  <c r="Q61" i="19"/>
  <c r="Q60" i="19" s="1"/>
  <c r="R61" i="19"/>
  <c r="R60" i="19" s="1"/>
  <c r="S61" i="19"/>
  <c r="S60" i="19" s="1"/>
  <c r="C69" i="19"/>
  <c r="D69" i="19"/>
  <c r="E69" i="19"/>
  <c r="F69" i="19"/>
  <c r="G69" i="19"/>
  <c r="I69" i="19"/>
  <c r="J69" i="19"/>
  <c r="K69" i="19"/>
  <c r="L69" i="19"/>
  <c r="M69" i="19"/>
  <c r="O69" i="19"/>
  <c r="P69" i="19"/>
  <c r="Q69" i="19"/>
  <c r="R69" i="19"/>
  <c r="S69" i="19"/>
  <c r="C5" i="18"/>
  <c r="D5" i="18" s="1"/>
  <c r="E5" i="18" s="1"/>
  <c r="F5" i="18" s="1"/>
  <c r="G5" i="18" s="1"/>
  <c r="I5" i="18"/>
  <c r="J5" i="18" s="1"/>
  <c r="K5" i="18" s="1"/>
  <c r="L5" i="18" s="1"/>
  <c r="M5" i="18" s="1"/>
  <c r="O5" i="18"/>
  <c r="P5" i="18" s="1"/>
  <c r="Q5" i="18" s="1"/>
  <c r="R5" i="18" s="1"/>
  <c r="S5" i="18" s="1"/>
  <c r="C7" i="18"/>
  <c r="D7" i="18" s="1"/>
  <c r="E7" i="18" s="1"/>
  <c r="F7" i="18" s="1"/>
  <c r="G7" i="18" s="1"/>
  <c r="I7" i="18" s="1"/>
  <c r="J7" i="18" s="1"/>
  <c r="K7" i="18" s="1"/>
  <c r="L7" i="18" s="1"/>
  <c r="M7" i="18" s="1"/>
  <c r="O7" i="18"/>
  <c r="P7" i="18" s="1"/>
  <c r="Q7" i="18" s="1"/>
  <c r="R7" i="18" s="1"/>
  <c r="S7" i="18" s="1"/>
  <c r="C19" i="18"/>
  <c r="C18" i="18" s="1"/>
  <c r="D19" i="18"/>
  <c r="D18" i="18" s="1"/>
  <c r="E19" i="18"/>
  <c r="E18" i="18" s="1"/>
  <c r="F19" i="18"/>
  <c r="F18" i="18" s="1"/>
  <c r="G19" i="18"/>
  <c r="G18" i="18" s="1"/>
  <c r="I19" i="18"/>
  <c r="I18" i="18" s="1"/>
  <c r="J19" i="18"/>
  <c r="J18" i="18" s="1"/>
  <c r="K19" i="18"/>
  <c r="K18" i="18" s="1"/>
  <c r="L19" i="18"/>
  <c r="L18" i="18" s="1"/>
  <c r="M19" i="18"/>
  <c r="M18" i="18" s="1"/>
  <c r="O19" i="18"/>
  <c r="O18" i="18" s="1"/>
  <c r="P19" i="18"/>
  <c r="P18" i="18" s="1"/>
  <c r="Q19" i="18"/>
  <c r="Q18" i="18" s="1"/>
  <c r="R19" i="18"/>
  <c r="R18" i="18" s="1"/>
  <c r="S19" i="18"/>
  <c r="S18" i="18" s="1"/>
  <c r="C26" i="18"/>
  <c r="D26" i="18"/>
  <c r="E26" i="18"/>
  <c r="F26" i="18"/>
  <c r="G26" i="18"/>
  <c r="I26" i="18"/>
  <c r="J26" i="18"/>
  <c r="K26" i="18"/>
  <c r="L26" i="18"/>
  <c r="M26" i="18"/>
  <c r="O26" i="18"/>
  <c r="P26" i="18"/>
  <c r="Q26" i="18"/>
  <c r="R26" i="18"/>
  <c r="S26" i="18"/>
  <c r="C31" i="18"/>
  <c r="D31" i="18"/>
  <c r="E31" i="18"/>
  <c r="F31" i="18"/>
  <c r="G31" i="18"/>
  <c r="I31" i="18"/>
  <c r="J31" i="18"/>
  <c r="K31" i="18"/>
  <c r="L31" i="18"/>
  <c r="M31" i="18"/>
  <c r="O31" i="18"/>
  <c r="P31" i="18"/>
  <c r="Q31" i="18"/>
  <c r="R31" i="18"/>
  <c r="S31" i="18"/>
  <c r="C36" i="18"/>
  <c r="D36" i="18"/>
  <c r="E36" i="18"/>
  <c r="F36" i="18"/>
  <c r="G36" i="18"/>
  <c r="I36" i="18"/>
  <c r="J36" i="18"/>
  <c r="K36" i="18"/>
  <c r="L36" i="18"/>
  <c r="M36" i="18"/>
  <c r="O36" i="18"/>
  <c r="P36" i="18"/>
  <c r="Q36" i="18"/>
  <c r="R36" i="18"/>
  <c r="S36" i="18"/>
  <c r="C41" i="18"/>
  <c r="D41" i="18"/>
  <c r="E41" i="18"/>
  <c r="F41" i="18"/>
  <c r="G41" i="18"/>
  <c r="I41" i="18"/>
  <c r="J41" i="18"/>
  <c r="K41" i="18"/>
  <c r="L41" i="18"/>
  <c r="M41" i="18"/>
  <c r="O41" i="18"/>
  <c r="P41" i="18"/>
  <c r="Q41" i="18"/>
  <c r="R41" i="18"/>
  <c r="S41" i="18"/>
  <c r="C46" i="18"/>
  <c r="D46" i="18"/>
  <c r="E46" i="18"/>
  <c r="F46" i="18"/>
  <c r="G46" i="18"/>
  <c r="I46" i="18"/>
  <c r="J46" i="18"/>
  <c r="K46" i="18"/>
  <c r="L46" i="18"/>
  <c r="M46" i="18"/>
  <c r="O46" i="18"/>
  <c r="P46" i="18"/>
  <c r="Q46" i="18"/>
  <c r="R46" i="18"/>
  <c r="C51" i="18"/>
  <c r="D51" i="18"/>
  <c r="E51" i="18"/>
  <c r="F51" i="18"/>
  <c r="G51" i="18"/>
  <c r="I51" i="18"/>
  <c r="J51" i="18"/>
  <c r="K51" i="18"/>
  <c r="L51" i="18"/>
  <c r="M51" i="18"/>
  <c r="O51" i="18"/>
  <c r="P51" i="18"/>
  <c r="Q51" i="18"/>
  <c r="R51" i="18"/>
  <c r="S51" i="18"/>
  <c r="C64" i="18"/>
  <c r="D64" i="18"/>
  <c r="E64" i="18"/>
  <c r="F64" i="18"/>
  <c r="G64" i="18"/>
  <c r="I64" i="18"/>
  <c r="J64" i="18"/>
  <c r="K64" i="18"/>
  <c r="L64" i="18"/>
  <c r="M64" i="18"/>
  <c r="O64" i="18"/>
  <c r="P64" i="18"/>
  <c r="Q64" i="18"/>
  <c r="R64" i="18"/>
  <c r="S64" i="18"/>
  <c r="C5" i="17"/>
  <c r="D5" i="17" s="1"/>
  <c r="E5" i="17" s="1"/>
  <c r="F5" i="17" s="1"/>
  <c r="G5" i="17" s="1"/>
  <c r="I5" i="17"/>
  <c r="J5" i="17" s="1"/>
  <c r="K5" i="17" s="1"/>
  <c r="L5" i="17" s="1"/>
  <c r="M5" i="17" s="1"/>
  <c r="O5" i="17"/>
  <c r="P5" i="17" s="1"/>
  <c r="Q5" i="17" s="1"/>
  <c r="R5" i="17" s="1"/>
  <c r="S5" i="17" s="1"/>
  <c r="C7" i="17"/>
  <c r="D7" i="17" s="1"/>
  <c r="E7" i="17" s="1"/>
  <c r="F7" i="17" s="1"/>
  <c r="G7" i="17" s="1"/>
  <c r="I7" i="17" s="1"/>
  <c r="J7" i="17" s="1"/>
  <c r="K7" i="17" s="1"/>
  <c r="L7" i="17" s="1"/>
  <c r="M7" i="17" s="1"/>
  <c r="O7" i="17"/>
  <c r="P7" i="17" s="1"/>
  <c r="Q7" i="17" s="1"/>
  <c r="R7" i="17" s="1"/>
  <c r="S7" i="17" s="1"/>
  <c r="C26" i="17"/>
  <c r="D26" i="17"/>
  <c r="E26" i="17"/>
  <c r="F26" i="17"/>
  <c r="G26" i="17"/>
  <c r="I26" i="17"/>
  <c r="J26" i="17"/>
  <c r="K26" i="17"/>
  <c r="L26" i="17"/>
  <c r="M26" i="17"/>
  <c r="O26" i="17"/>
  <c r="P26" i="17"/>
  <c r="Q26" i="17"/>
  <c r="R26" i="17"/>
  <c r="S26" i="17"/>
  <c r="C38" i="17"/>
  <c r="D38" i="17"/>
  <c r="E38" i="17"/>
  <c r="F38" i="17"/>
  <c r="G38" i="17"/>
  <c r="I38" i="17"/>
  <c r="J38" i="17"/>
  <c r="K38" i="17"/>
  <c r="L38" i="17"/>
  <c r="M38" i="17"/>
  <c r="O38" i="17"/>
  <c r="P38" i="17"/>
  <c r="Q38" i="17"/>
  <c r="R38" i="17"/>
  <c r="S38" i="17"/>
  <c r="C51" i="17"/>
  <c r="D51" i="17"/>
  <c r="E51" i="17"/>
  <c r="F51" i="17"/>
  <c r="G51" i="17"/>
  <c r="I51" i="17"/>
  <c r="J51" i="17"/>
  <c r="K51" i="17"/>
  <c r="L51" i="17"/>
  <c r="M51" i="17"/>
  <c r="O51" i="17"/>
  <c r="P51" i="17"/>
  <c r="Q51" i="17"/>
  <c r="R51" i="17"/>
  <c r="S51" i="17"/>
  <c r="C61" i="17"/>
  <c r="C60" i="17" s="1"/>
  <c r="D61" i="17"/>
  <c r="D60" i="17" s="1"/>
  <c r="E61" i="17"/>
  <c r="E60" i="17" s="1"/>
  <c r="F61" i="17"/>
  <c r="F60" i="17" s="1"/>
  <c r="G61" i="17"/>
  <c r="G60" i="17" s="1"/>
  <c r="I61" i="17"/>
  <c r="I60" i="17" s="1"/>
  <c r="J61" i="17"/>
  <c r="J60" i="17" s="1"/>
  <c r="K61" i="17"/>
  <c r="K60" i="17" s="1"/>
  <c r="L61" i="17"/>
  <c r="L60" i="17" s="1"/>
  <c r="M61" i="17"/>
  <c r="M60" i="17" s="1"/>
  <c r="O61" i="17"/>
  <c r="O60" i="17" s="1"/>
  <c r="P61" i="17"/>
  <c r="P60" i="17" s="1"/>
  <c r="Q61" i="17"/>
  <c r="Q60" i="17" s="1"/>
  <c r="R61" i="17"/>
  <c r="R60" i="17" s="1"/>
  <c r="S61" i="17"/>
  <c r="S60" i="17" s="1"/>
  <c r="C69" i="17"/>
  <c r="D69" i="17"/>
  <c r="E69" i="17"/>
  <c r="F69" i="17"/>
  <c r="G69" i="17"/>
  <c r="I69" i="17"/>
  <c r="J69" i="17"/>
  <c r="K69" i="17"/>
  <c r="L69" i="17"/>
  <c r="M69" i="17"/>
  <c r="O69" i="17"/>
  <c r="P69" i="17"/>
  <c r="Q69" i="17"/>
  <c r="R69" i="17"/>
  <c r="S69" i="17"/>
  <c r="F14" i="16"/>
  <c r="G14" i="16"/>
  <c r="H14" i="16"/>
  <c r="I14" i="16"/>
  <c r="J14" i="16"/>
  <c r="K14" i="16"/>
  <c r="L14" i="16"/>
  <c r="M14" i="16"/>
  <c r="N14" i="16"/>
  <c r="O14" i="16"/>
  <c r="P14" i="16"/>
  <c r="Q14" i="16"/>
  <c r="R14" i="16"/>
  <c r="S14" i="16"/>
  <c r="T14" i="16"/>
  <c r="U14" i="16"/>
  <c r="V14" i="16"/>
  <c r="F19" i="16"/>
  <c r="G19" i="16"/>
  <c r="H19" i="16"/>
  <c r="I19" i="16"/>
  <c r="J19" i="16"/>
  <c r="L19" i="16"/>
  <c r="M19" i="16"/>
  <c r="N19" i="16"/>
  <c r="O19" i="16"/>
  <c r="P19" i="16"/>
  <c r="R19" i="16"/>
  <c r="S19" i="16"/>
  <c r="T19" i="16"/>
  <c r="U19" i="16"/>
  <c r="V19" i="16"/>
  <c r="F22" i="16"/>
  <c r="F23" i="16" s="1"/>
  <c r="G22" i="16"/>
  <c r="G23" i="16" s="1"/>
  <c r="H22" i="16"/>
  <c r="H23" i="16" s="1"/>
  <c r="I22" i="16"/>
  <c r="I23" i="16" s="1"/>
  <c r="J22" i="16"/>
  <c r="J23" i="16" s="1"/>
  <c r="K22" i="16"/>
  <c r="K23" i="16" s="1"/>
  <c r="L22" i="16"/>
  <c r="L23" i="16" s="1"/>
  <c r="M22" i="16"/>
  <c r="M23" i="16" s="1"/>
  <c r="N22" i="16"/>
  <c r="N23" i="16" s="1"/>
  <c r="O22" i="16"/>
  <c r="O23" i="16" s="1"/>
  <c r="P22" i="16"/>
  <c r="P23" i="16" s="1"/>
  <c r="Q22" i="16"/>
  <c r="Q23" i="16" s="1"/>
  <c r="R22" i="16"/>
  <c r="R23" i="16" s="1"/>
  <c r="S22" i="16"/>
  <c r="S23" i="16" s="1"/>
  <c r="T22" i="16"/>
  <c r="T23" i="16" s="1"/>
  <c r="U22" i="16"/>
  <c r="U23" i="16" s="1"/>
  <c r="V22" i="16"/>
  <c r="V23" i="16" s="1"/>
  <c r="F29" i="16"/>
  <c r="G29" i="16"/>
  <c r="H29" i="16"/>
  <c r="I29" i="16"/>
  <c r="J29" i="16"/>
  <c r="L29" i="16"/>
  <c r="M29" i="16"/>
  <c r="N29" i="16"/>
  <c r="O29" i="16"/>
  <c r="P29" i="16"/>
  <c r="R29" i="16"/>
  <c r="S29" i="16"/>
  <c r="T29" i="16"/>
  <c r="U29" i="16"/>
  <c r="V29" i="16"/>
  <c r="F36" i="16"/>
  <c r="G36" i="16"/>
  <c r="H36" i="16"/>
  <c r="I36" i="16"/>
  <c r="J36" i="16"/>
  <c r="L36" i="16"/>
  <c r="M36" i="16"/>
  <c r="N36" i="16"/>
  <c r="O36" i="16"/>
  <c r="P36" i="16"/>
  <c r="R36" i="16"/>
  <c r="S36" i="16"/>
  <c r="T36" i="16"/>
  <c r="U36" i="16"/>
  <c r="V36" i="16"/>
  <c r="C6" i="15"/>
  <c r="D6" i="15" s="1"/>
  <c r="E6" i="15" s="1"/>
  <c r="F6" i="15" s="1"/>
  <c r="G6" i="15" s="1"/>
  <c r="I6" i="15"/>
  <c r="J6" i="15" s="1"/>
  <c r="K6" i="15" s="1"/>
  <c r="L6" i="15" s="1"/>
  <c r="M6" i="15" s="1"/>
  <c r="O6" i="15"/>
  <c r="P6" i="15" s="1"/>
  <c r="Q6" i="15" s="1"/>
  <c r="R6" i="15" s="1"/>
  <c r="S6" i="15" s="1"/>
  <c r="C8" i="15"/>
  <c r="D8" i="15" s="1"/>
  <c r="E8" i="15" s="1"/>
  <c r="F8" i="15" s="1"/>
  <c r="G8" i="15" s="1"/>
  <c r="I8" i="15" s="1"/>
  <c r="J8" i="15" s="1"/>
  <c r="K8" i="15" s="1"/>
  <c r="L8" i="15" s="1"/>
  <c r="M8" i="15" s="1"/>
  <c r="O8" i="15"/>
  <c r="P8" i="15" s="1"/>
  <c r="Q8" i="15" s="1"/>
  <c r="R8" i="15" s="1"/>
  <c r="S8" i="15" s="1"/>
  <c r="C15" i="15"/>
  <c r="D15" i="15"/>
  <c r="E15" i="15"/>
  <c r="F15" i="15"/>
  <c r="G15" i="15"/>
  <c r="I15" i="15"/>
  <c r="J15" i="15"/>
  <c r="K15" i="15"/>
  <c r="L15" i="15"/>
  <c r="M15" i="15"/>
  <c r="O15" i="15"/>
  <c r="P15" i="15"/>
  <c r="Q15" i="15"/>
  <c r="R15" i="15"/>
  <c r="S15" i="15"/>
  <c r="C27" i="15"/>
  <c r="D27" i="15"/>
  <c r="E27" i="15"/>
  <c r="F27" i="15"/>
  <c r="G27" i="15"/>
  <c r="I27" i="15"/>
  <c r="J27" i="15"/>
  <c r="K27" i="15"/>
  <c r="L27" i="15"/>
  <c r="M27" i="15"/>
  <c r="O27" i="15"/>
  <c r="P27" i="15"/>
  <c r="Q27" i="15"/>
  <c r="R27" i="15"/>
  <c r="S27" i="15"/>
  <c r="C39" i="15"/>
  <c r="D39" i="15"/>
  <c r="E39" i="15"/>
  <c r="F39" i="15"/>
  <c r="G39" i="15"/>
  <c r="I39" i="15"/>
  <c r="J39" i="15"/>
  <c r="K39" i="15"/>
  <c r="L39" i="15"/>
  <c r="M39" i="15"/>
  <c r="O39" i="15"/>
  <c r="P39" i="15"/>
  <c r="Q39" i="15"/>
  <c r="R39" i="15"/>
  <c r="S39" i="15"/>
  <c r="C52" i="15"/>
  <c r="D52" i="15"/>
  <c r="E52" i="15"/>
  <c r="F52" i="15"/>
  <c r="G52" i="15"/>
  <c r="I52" i="15"/>
  <c r="J52" i="15"/>
  <c r="K52" i="15"/>
  <c r="L52" i="15"/>
  <c r="M52" i="15"/>
  <c r="O52" i="15"/>
  <c r="P52" i="15"/>
  <c r="Q52" i="15"/>
  <c r="R52" i="15"/>
  <c r="S52" i="15"/>
  <c r="C62" i="15"/>
  <c r="C61" i="15" s="1"/>
  <c r="D62" i="15"/>
  <c r="D61" i="15" s="1"/>
  <c r="E62" i="15"/>
  <c r="E61" i="15" s="1"/>
  <c r="F62" i="15"/>
  <c r="F61" i="15" s="1"/>
  <c r="G62" i="15"/>
  <c r="G61" i="15" s="1"/>
  <c r="I62" i="15"/>
  <c r="I61" i="15" s="1"/>
  <c r="J62" i="15"/>
  <c r="J61" i="15" s="1"/>
  <c r="K62" i="15"/>
  <c r="K61" i="15" s="1"/>
  <c r="L62" i="15"/>
  <c r="L61" i="15" s="1"/>
  <c r="M62" i="15"/>
  <c r="M61" i="15" s="1"/>
  <c r="O62" i="15"/>
  <c r="O61" i="15" s="1"/>
  <c r="P62" i="15"/>
  <c r="P61" i="15" s="1"/>
  <c r="Q62" i="15"/>
  <c r="Q61" i="15" s="1"/>
  <c r="R62" i="15"/>
  <c r="R61" i="15" s="1"/>
  <c r="S62" i="15"/>
  <c r="S61" i="15" s="1"/>
  <c r="C70" i="15"/>
  <c r="D70" i="15"/>
  <c r="E70" i="15"/>
  <c r="F70" i="15"/>
  <c r="G70" i="15"/>
  <c r="I70" i="15"/>
  <c r="J70" i="15"/>
  <c r="K70" i="15"/>
  <c r="L70" i="15"/>
  <c r="M70" i="15"/>
  <c r="O70" i="15"/>
  <c r="P70" i="15"/>
  <c r="Q70" i="15"/>
  <c r="R70" i="15"/>
  <c r="S70" i="15"/>
  <c r="C85" i="15"/>
  <c r="D85" i="15"/>
  <c r="E85" i="15"/>
  <c r="F85" i="15"/>
  <c r="I85" i="15"/>
  <c r="J85" i="15"/>
  <c r="K85" i="15"/>
  <c r="L85" i="15"/>
  <c r="O85" i="15"/>
  <c r="P85" i="15"/>
  <c r="Q85" i="15"/>
  <c r="R85" i="15"/>
  <c r="C86" i="15"/>
  <c r="D86" i="15"/>
  <c r="E86" i="15"/>
  <c r="F86" i="15"/>
  <c r="K67" i="36"/>
  <c r="Q67" i="36"/>
  <c r="N15" i="49"/>
  <c r="C3" i="19"/>
  <c r="D3" i="19" s="1"/>
  <c r="E3" i="19" s="1"/>
  <c r="F3" i="19" s="1"/>
  <c r="G3" i="19" s="1"/>
  <c r="I3" i="19" s="1"/>
  <c r="J3" i="19" s="1"/>
  <c r="K3" i="19" s="1"/>
  <c r="L3" i="19" s="1"/>
  <c r="M3" i="19" s="1"/>
  <c r="O4" i="15"/>
  <c r="P4" i="15" s="1"/>
  <c r="Q4" i="15" s="1"/>
  <c r="R4" i="15" s="1"/>
  <c r="S4" i="15" s="1"/>
  <c r="H41" i="47"/>
  <c r="H41" i="49" s="1"/>
  <c r="H15" i="49"/>
  <c r="H42" i="48"/>
  <c r="B41" i="47"/>
  <c r="B41" i="49" s="1"/>
  <c r="I41" i="47"/>
  <c r="I41" i="49" s="1"/>
  <c r="H48" i="48"/>
  <c r="AW79" i="44"/>
  <c r="BI79" i="44"/>
  <c r="AW83" i="44"/>
  <c r="BI83" i="44"/>
  <c r="BI78" i="44"/>
  <c r="AW78" i="44"/>
  <c r="AW71" i="44"/>
  <c r="BI71" i="44"/>
  <c r="BI81" i="44"/>
  <c r="AW81" i="44"/>
  <c r="BI80" i="44"/>
  <c r="AW80" i="44"/>
  <c r="BI74" i="44"/>
  <c r="AW74" i="44"/>
  <c r="BI87" i="44"/>
  <c r="AW87" i="44"/>
  <c r="I42" i="48"/>
  <c r="C41" i="47"/>
  <c r="C41" i="49" s="1"/>
  <c r="J41" i="47"/>
  <c r="J41" i="49" s="1"/>
  <c r="B15" i="49"/>
  <c r="C15" i="49"/>
  <c r="I48" i="48"/>
  <c r="AQ83" i="44"/>
  <c r="BC83" i="44"/>
  <c r="AQ81" i="44"/>
  <c r="BC81" i="44"/>
  <c r="BC79" i="44"/>
  <c r="AQ79" i="44"/>
  <c r="BI82" i="44"/>
  <c r="AW82" i="44"/>
  <c r="BJ74" i="44"/>
  <c r="AX74" i="44"/>
  <c r="AX78" i="44"/>
  <c r="BJ78" i="44"/>
  <c r="AQ78" i="44"/>
  <c r="BC78" i="44"/>
  <c r="AQ87" i="44"/>
  <c r="BC87" i="44"/>
  <c r="BI91" i="44"/>
  <c r="AW91" i="44"/>
  <c r="BJ80" i="44"/>
  <c r="AX80" i="44"/>
  <c r="AQ74" i="44"/>
  <c r="BC74" i="44"/>
  <c r="AQ80" i="44"/>
  <c r="BC80" i="44"/>
  <c r="BC71" i="44"/>
  <c r="AQ71" i="44"/>
  <c r="BJ81" i="44"/>
  <c r="AX81" i="44"/>
  <c r="AX83" i="44"/>
  <c r="BJ83" i="44"/>
  <c r="AX87" i="44"/>
  <c r="BJ87" i="44"/>
  <c r="BJ79" i="44"/>
  <c r="AX79" i="44"/>
  <c r="J42" i="48"/>
  <c r="K41" i="47"/>
  <c r="K41" i="49" s="1"/>
  <c r="D41" i="47"/>
  <c r="D41" i="49" s="1"/>
  <c r="J48" i="48"/>
  <c r="BK81" i="44"/>
  <c r="AY81" i="44"/>
  <c r="BD87" i="44"/>
  <c r="AR87" i="44"/>
  <c r="AX82" i="44"/>
  <c r="BJ82" i="44"/>
  <c r="BC91" i="44"/>
  <c r="AQ91" i="44"/>
  <c r="BJ91" i="44"/>
  <c r="AX91" i="44"/>
  <c r="BD74" i="44"/>
  <c r="AR74" i="44"/>
  <c r="BD78" i="44"/>
  <c r="AR78" i="44"/>
  <c r="BK80" i="44"/>
  <c r="AY80" i="44"/>
  <c r="AY83" i="44"/>
  <c r="BK83" i="44"/>
  <c r="BK74" i="44"/>
  <c r="AY74" i="44"/>
  <c r="AQ82" i="44"/>
  <c r="BC82" i="44"/>
  <c r="BK87" i="44"/>
  <c r="AY87" i="44"/>
  <c r="AY78" i="44"/>
  <c r="BK78" i="44"/>
  <c r="BK79" i="44"/>
  <c r="AY79" i="44"/>
  <c r="K42" i="48"/>
  <c r="E41" i="47"/>
  <c r="E41" i="49" s="1"/>
  <c r="L41" i="47"/>
  <c r="L41" i="49" s="1"/>
  <c r="K48" i="48"/>
  <c r="AS87" i="44"/>
  <c r="BE87" i="44"/>
  <c r="AY91" i="44"/>
  <c r="BK91" i="44"/>
  <c r="AZ83" i="44"/>
  <c r="BL83" i="44"/>
  <c r="BE79" i="44"/>
  <c r="AS79" i="44"/>
  <c r="BK82" i="44"/>
  <c r="AY82" i="44"/>
  <c r="BL87" i="44"/>
  <c r="AZ87" i="44"/>
  <c r="BL81" i="44"/>
  <c r="AZ81" i="44"/>
  <c r="BL78" i="44"/>
  <c r="AZ78" i="44"/>
  <c r="BL79" i="44"/>
  <c r="AZ79" i="44"/>
  <c r="BL74" i="44"/>
  <c r="AZ74" i="44"/>
  <c r="BL80" i="44"/>
  <c r="AZ80" i="44"/>
  <c r="L42" i="48"/>
  <c r="F41" i="47"/>
  <c r="F41" i="49" s="1"/>
  <c r="L48" i="48"/>
  <c r="BM81" i="44"/>
  <c r="BA81" i="44"/>
  <c r="BA74" i="44"/>
  <c r="BM74" i="44"/>
  <c r="BL91" i="44"/>
  <c r="AZ91" i="44"/>
  <c r="BL82" i="44"/>
  <c r="AZ82" i="44"/>
  <c r="BM83" i="44"/>
  <c r="BA83" i="44"/>
  <c r="BF87" i="44"/>
  <c r="AT87" i="44"/>
  <c r="BM78" i="44"/>
  <c r="BA78" i="44"/>
  <c r="BM79" i="44"/>
  <c r="BA79" i="44"/>
  <c r="BM87" i="44"/>
  <c r="BA87" i="44"/>
  <c r="BM80" i="44"/>
  <c r="BA80" i="44"/>
  <c r="N6" i="4"/>
  <c r="BM91" i="44"/>
  <c r="BA91" i="44"/>
  <c r="BM82" i="44"/>
  <c r="BA82" i="44"/>
  <c r="BG87" i="44"/>
  <c r="AU87" i="44"/>
  <c r="AX71" i="44"/>
  <c r="BJ71" i="44"/>
  <c r="AZ71" i="44"/>
  <c r="BL71" i="44"/>
  <c r="BK71" i="44"/>
  <c r="AY71" i="44"/>
  <c r="W22" i="22"/>
  <c r="X22" i="22"/>
  <c r="Y22" i="22"/>
  <c r="AA22" i="22"/>
  <c r="AB22" i="22"/>
  <c r="AC22" i="22"/>
  <c r="U19" i="18"/>
  <c r="U18" i="18" s="1"/>
  <c r="V17" i="18"/>
  <c r="V16" i="18"/>
  <c r="V15" i="18"/>
  <c r="V14" i="18"/>
  <c r="V13" i="18"/>
  <c r="V12" i="18"/>
  <c r="V10" i="18"/>
  <c r="V9" i="18"/>
  <c r="U58" i="17"/>
  <c r="U57" i="17"/>
  <c r="AS71" i="44"/>
  <c r="BE71" i="44"/>
  <c r="BE81" i="44"/>
  <c r="AS81" i="44"/>
  <c r="BD80" i="44"/>
  <c r="AR80" i="44"/>
  <c r="BF80" i="44"/>
  <c r="AT80" i="44"/>
  <c r="AU83" i="44"/>
  <c r="BG83" i="44"/>
  <c r="BE78" i="44"/>
  <c r="AS78" i="44"/>
  <c r="BF71" i="44"/>
  <c r="AT71" i="44"/>
  <c r="AR71" i="44"/>
  <c r="BD71" i="44"/>
  <c r="BE80" i="44"/>
  <c r="AS80" i="44"/>
  <c r="AT81" i="44"/>
  <c r="BF81" i="44"/>
  <c r="BG78" i="44"/>
  <c r="AU78" i="44"/>
  <c r="AU80" i="44"/>
  <c r="BG80" i="44"/>
  <c r="BF83" i="44"/>
  <c r="AT83" i="44"/>
  <c r="BF79" i="44"/>
  <c r="AT79" i="44"/>
  <c r="BE83" i="44"/>
  <c r="AS83" i="44"/>
  <c r="AU79" i="44"/>
  <c r="BG79" i="44"/>
  <c r="BD83" i="44"/>
  <c r="AR83" i="44"/>
  <c r="AT74" i="44"/>
  <c r="BF74" i="44"/>
  <c r="AR79" i="44"/>
  <c r="BD79" i="44"/>
  <c r="BG74" i="44"/>
  <c r="AU74" i="44"/>
  <c r="AT78" i="44"/>
  <c r="BF78" i="44"/>
  <c r="AR81" i="44"/>
  <c r="BD81" i="44"/>
  <c r="BG81" i="44"/>
  <c r="AU81" i="44"/>
  <c r="BE74" i="44"/>
  <c r="AS74" i="44"/>
  <c r="O42" i="44"/>
  <c r="P42" i="44"/>
  <c r="BD91" i="44"/>
  <c r="AR91" i="44"/>
  <c r="AR82" i="44"/>
  <c r="BD82" i="44"/>
  <c r="AS91" i="44"/>
  <c r="BE91" i="44"/>
  <c r="BG91" i="44"/>
  <c r="AU91" i="44"/>
  <c r="BF91" i="44"/>
  <c r="AT91" i="44"/>
  <c r="AS82" i="44"/>
  <c r="BE82" i="44"/>
  <c r="BF82" i="44"/>
  <c r="AT82" i="44"/>
  <c r="AU82" i="44"/>
  <c r="BG82" i="44"/>
  <c r="K15" i="49"/>
  <c r="D15" i="49"/>
  <c r="J15" i="49"/>
  <c r="I15" i="49"/>
  <c r="L15" i="49"/>
  <c r="E15" i="49"/>
  <c r="F15" i="49"/>
  <c r="Q42" i="44"/>
  <c r="E28" i="49"/>
  <c r="D28" i="49"/>
  <c r="D10" i="49"/>
  <c r="B14" i="49"/>
  <c r="B28" i="49"/>
  <c r="E16" i="49"/>
  <c r="E17" i="49"/>
  <c r="J16" i="49"/>
  <c r="N14" i="49"/>
  <c r="I16" i="49"/>
  <c r="C28" i="49"/>
  <c r="C105" i="49"/>
  <c r="E14" i="49"/>
  <c r="E105" i="49"/>
  <c r="D14" i="49"/>
  <c r="C23" i="49"/>
  <c r="B23" i="49"/>
  <c r="D17" i="49"/>
  <c r="K16" i="49"/>
  <c r="C16" i="49"/>
  <c r="C14" i="49"/>
  <c r="L14" i="49"/>
  <c r="I14" i="49"/>
  <c r="K10" i="49"/>
  <c r="D105" i="49"/>
  <c r="B17" i="49"/>
  <c r="B16" i="49"/>
  <c r="D16" i="49"/>
  <c r="C17" i="49"/>
  <c r="K23" i="49"/>
  <c r="L16" i="49"/>
  <c r="H14" i="49"/>
  <c r="K17" i="49"/>
  <c r="K14" i="49"/>
  <c r="H23" i="49"/>
  <c r="H16" i="49"/>
  <c r="B105" i="49"/>
  <c r="H105" i="49"/>
  <c r="I28" i="49"/>
  <c r="H28" i="49"/>
  <c r="K28" i="49"/>
  <c r="L10" i="49"/>
  <c r="I105" i="49"/>
  <c r="J14" i="49"/>
  <c r="L28" i="49"/>
  <c r="J105" i="49"/>
  <c r="J23" i="49"/>
  <c r="H17" i="49"/>
  <c r="J28" i="49"/>
  <c r="I17" i="49"/>
  <c r="L17" i="49"/>
  <c r="K105" i="49"/>
  <c r="N105" i="49"/>
  <c r="L43" i="47"/>
  <c r="E43" i="47"/>
  <c r="D32" i="49"/>
  <c r="I57" i="47"/>
  <c r="BJ57" i="47" s="1"/>
  <c r="I99" i="44"/>
  <c r="B49" i="47"/>
  <c r="BC49" i="47" s="1"/>
  <c r="B43" i="44"/>
  <c r="AQ43" i="44" s="1"/>
  <c r="C99" i="44"/>
  <c r="C57" i="47"/>
  <c r="AR57" i="47" s="1"/>
  <c r="J19" i="49"/>
  <c r="J18" i="49"/>
  <c r="J40" i="47"/>
  <c r="D18" i="49"/>
  <c r="D19" i="49"/>
  <c r="C45" i="47"/>
  <c r="BD45" i="47" s="1"/>
  <c r="C42" i="44"/>
  <c r="BD42" i="44" s="1"/>
  <c r="E36" i="47"/>
  <c r="BF36" i="47" s="1"/>
  <c r="E41" i="44"/>
  <c r="AT41" i="44" s="1"/>
  <c r="D40" i="47"/>
  <c r="E32" i="49"/>
  <c r="B43" i="47"/>
  <c r="L18" i="49"/>
  <c r="L19" i="49"/>
  <c r="H42" i="44"/>
  <c r="BI42" i="44" s="1"/>
  <c r="H45" i="47"/>
  <c r="BI45" i="47" s="1"/>
  <c r="C40" i="47"/>
  <c r="D99" i="44"/>
  <c r="D57" i="47"/>
  <c r="AS57" i="47" s="1"/>
  <c r="I18" i="49"/>
  <c r="I19" i="49"/>
  <c r="E40" i="47"/>
  <c r="L32" i="49"/>
  <c r="E42" i="47"/>
  <c r="E49" i="47"/>
  <c r="AT49" i="47" s="1"/>
  <c r="E43" i="44"/>
  <c r="BF43" i="44" s="1"/>
  <c r="E19" i="49"/>
  <c r="E18" i="49"/>
  <c r="E99" i="44"/>
  <c r="E57" i="47"/>
  <c r="E106" i="47" s="1"/>
  <c r="E45" i="47"/>
  <c r="BF45" i="47" s="1"/>
  <c r="E42" i="44"/>
  <c r="AT42" i="44" s="1"/>
  <c r="C42" i="47"/>
  <c r="D43" i="47"/>
  <c r="C32" i="49"/>
  <c r="L49" i="47"/>
  <c r="BM49" i="47" s="1"/>
  <c r="L43" i="44"/>
  <c r="BA43" i="44" s="1"/>
  <c r="D42" i="47"/>
  <c r="H32" i="49"/>
  <c r="J32" i="49"/>
  <c r="I49" i="47"/>
  <c r="AX49" i="47" s="1"/>
  <c r="I43" i="44"/>
  <c r="BJ43" i="44" s="1"/>
  <c r="K42" i="47"/>
  <c r="D42" i="44"/>
  <c r="AS42" i="44" s="1"/>
  <c r="D45" i="47"/>
  <c r="BE45" i="47" s="1"/>
  <c r="I32" i="49"/>
  <c r="K18" i="49"/>
  <c r="D41" i="44"/>
  <c r="BE41" i="44" s="1"/>
  <c r="D36" i="47"/>
  <c r="AS36" i="47" s="1"/>
  <c r="L42" i="44"/>
  <c r="BM42" i="44" s="1"/>
  <c r="L45" i="47"/>
  <c r="C19" i="49"/>
  <c r="C18" i="49"/>
  <c r="B40" i="47"/>
  <c r="I41" i="44"/>
  <c r="AX41" i="44" s="1"/>
  <c r="K40" i="47"/>
  <c r="B42" i="44"/>
  <c r="B45" i="47"/>
  <c r="AQ45" i="47" s="1"/>
  <c r="B57" i="47"/>
  <c r="BC57" i="47" s="1"/>
  <c r="B99" i="44"/>
  <c r="D49" i="47"/>
  <c r="BE49" i="47" s="1"/>
  <c r="D43" i="44"/>
  <c r="I36" i="47"/>
  <c r="AX36" i="47" s="1"/>
  <c r="J43" i="47"/>
  <c r="H40" i="47"/>
  <c r="B42" i="47"/>
  <c r="K45" i="47"/>
  <c r="BL45" i="47" s="1"/>
  <c r="K43" i="47"/>
  <c r="K42" i="44"/>
  <c r="K41" i="44"/>
  <c r="AZ41" i="44" s="1"/>
  <c r="K36" i="47"/>
  <c r="H57" i="47"/>
  <c r="BI57" i="47" s="1"/>
  <c r="H99" i="44"/>
  <c r="L99" i="44"/>
  <c r="L57" i="47"/>
  <c r="BA57" i="47" s="1"/>
  <c r="H41" i="44"/>
  <c r="AW41" i="44" s="1"/>
  <c r="H36" i="47"/>
  <c r="C43" i="47"/>
  <c r="B19" i="49"/>
  <c r="B18" i="49"/>
  <c r="H42" i="47"/>
  <c r="C36" i="47"/>
  <c r="AR36" i="47" s="1"/>
  <c r="C41" i="44"/>
  <c r="BD41" i="44" s="1"/>
  <c r="I42" i="47"/>
  <c r="I42" i="44"/>
  <c r="AX42" i="44" s="1"/>
  <c r="I45" i="47"/>
  <c r="BJ45" i="47" s="1"/>
  <c r="H19" i="49"/>
  <c r="H18" i="49"/>
  <c r="C43" i="44"/>
  <c r="BD43" i="44" s="1"/>
  <c r="C49" i="47"/>
  <c r="BD49" i="47" s="1"/>
  <c r="J41" i="44"/>
  <c r="AY41" i="44" s="1"/>
  <c r="J36" i="47"/>
  <c r="AY36" i="47" s="1"/>
  <c r="K99" i="44"/>
  <c r="K57" i="47"/>
  <c r="AZ57" i="47" s="1"/>
  <c r="L40" i="47"/>
  <c r="B41" i="44"/>
  <c r="BC41" i="44" s="1"/>
  <c r="B36" i="47"/>
  <c r="AQ36" i="47" s="1"/>
  <c r="H43" i="44"/>
  <c r="BI43" i="44" s="1"/>
  <c r="H49" i="47"/>
  <c r="AW49" i="47" s="1"/>
  <c r="J99" i="44"/>
  <c r="J57" i="47"/>
  <c r="J106" i="47" s="1"/>
  <c r="J49" i="47"/>
  <c r="AY49" i="47" s="1"/>
  <c r="J43" i="44"/>
  <c r="AY43" i="44" s="1"/>
  <c r="K43" i="44"/>
  <c r="BL43" i="44" s="1"/>
  <c r="K49" i="47"/>
  <c r="BL49" i="47" s="1"/>
  <c r="I40" i="47"/>
  <c r="L42" i="47"/>
  <c r="J42" i="47"/>
  <c r="J45" i="47"/>
  <c r="AY45" i="47" s="1"/>
  <c r="J42" i="44"/>
  <c r="BK42" i="44" s="1"/>
  <c r="H43" i="47"/>
  <c r="L36" i="47"/>
  <c r="BA36" i="47" s="1"/>
  <c r="L41" i="44"/>
  <c r="BM41" i="44" s="1"/>
  <c r="I43" i="47"/>
  <c r="J17" i="49"/>
  <c r="F32" i="49"/>
  <c r="F43" i="44"/>
  <c r="AU43" i="44" s="1"/>
  <c r="F49" i="47"/>
  <c r="AU49" i="47" s="1"/>
  <c r="F99" i="44"/>
  <c r="F57" i="47"/>
  <c r="F105" i="49"/>
  <c r="F41" i="44"/>
  <c r="AU41" i="44" s="1"/>
  <c r="F36" i="47"/>
  <c r="BG36" i="47" s="1"/>
  <c r="F40" i="47"/>
  <c r="F45" i="47"/>
  <c r="BG45" i="47" s="1"/>
  <c r="F42" i="44"/>
  <c r="AU42" i="44" s="1"/>
  <c r="F43" i="47"/>
  <c r="F42" i="47"/>
  <c r="F17" i="49"/>
  <c r="F28" i="49"/>
  <c r="F16" i="49"/>
  <c r="F14" i="49"/>
  <c r="F18" i="49"/>
  <c r="F19" i="49"/>
  <c r="F23" i="49"/>
  <c r="N99" i="44"/>
  <c r="N57" i="47"/>
  <c r="N106" i="47" s="1"/>
  <c r="N49" i="47"/>
  <c r="N43" i="44"/>
  <c r="N42" i="44"/>
  <c r="N45" i="47"/>
  <c r="N42" i="47"/>
  <c r="N40" i="47"/>
  <c r="N41" i="44"/>
  <c r="N36" i="47"/>
  <c r="E62" i="49"/>
  <c r="N43" i="47"/>
  <c r="N17" i="49"/>
  <c r="N28" i="49"/>
  <c r="N23" i="49"/>
  <c r="N19" i="49"/>
  <c r="N18" i="49"/>
  <c r="N16" i="49"/>
  <c r="N32" i="49"/>
  <c r="J71" i="49" l="1"/>
  <c r="F83" i="49"/>
  <c r="BF50" i="44"/>
  <c r="AS59" i="44"/>
  <c r="AW104" i="47"/>
  <c r="AY50" i="44"/>
  <c r="AY90" i="47"/>
  <c r="AT92" i="47"/>
  <c r="BK64" i="47"/>
  <c r="AT93" i="47"/>
  <c r="BE59" i="44"/>
  <c r="BA84" i="47"/>
  <c r="BM91" i="47"/>
  <c r="BJ77" i="47"/>
  <c r="BG85" i="47"/>
  <c r="BD61" i="47"/>
  <c r="BJ72" i="47"/>
  <c r="BC92" i="47"/>
  <c r="AQ89" i="47"/>
  <c r="BC85" i="47"/>
  <c r="AW94" i="47"/>
  <c r="BG86" i="47"/>
  <c r="BC104" i="47"/>
  <c r="AZ92" i="47"/>
  <c r="BA77" i="47"/>
  <c r="AW84" i="47"/>
  <c r="BL64" i="47"/>
  <c r="BC90" i="47"/>
  <c r="AU84" i="47"/>
  <c r="AW102" i="47"/>
  <c r="BL98" i="47"/>
  <c r="BL102" i="47"/>
  <c r="BG103" i="47"/>
  <c r="D75" i="47"/>
  <c r="BE75" i="47" s="1"/>
  <c r="BC94" i="47"/>
  <c r="BA78" i="47"/>
  <c r="AS83" i="47"/>
  <c r="AU90" i="47"/>
  <c r="BG96" i="47"/>
  <c r="AQ97" i="47"/>
  <c r="BL85" i="47"/>
  <c r="BI78" i="47"/>
  <c r="BG65" i="47"/>
  <c r="AY83" i="47"/>
  <c r="AU89" i="47"/>
  <c r="BC86" i="47"/>
  <c r="BG99" i="47"/>
  <c r="BA60" i="47"/>
  <c r="AQ101" i="47"/>
  <c r="BL87" i="47"/>
  <c r="BC80" i="47"/>
  <c r="AZ80" i="47"/>
  <c r="BJ74" i="47"/>
  <c r="BG101" i="47"/>
  <c r="AZ88" i="47"/>
  <c r="BL94" i="47"/>
  <c r="I75" i="47"/>
  <c r="BJ75" i="47" s="1"/>
  <c r="BL89" i="47"/>
  <c r="AR60" i="47"/>
  <c r="BL93" i="47"/>
  <c r="BL103" i="47"/>
  <c r="AA23" i="22"/>
  <c r="V19" i="18"/>
  <c r="W23" i="22"/>
  <c r="K69" i="49"/>
  <c r="AT88" i="47"/>
  <c r="BA73" i="47"/>
  <c r="BC60" i="47"/>
  <c r="BM72" i="47"/>
  <c r="BC61" i="47"/>
  <c r="AS56" i="44"/>
  <c r="D62" i="49"/>
  <c r="E62" i="47"/>
  <c r="AT62" i="47" s="1"/>
  <c r="BJ56" i="44"/>
  <c r="C71" i="47"/>
  <c r="BD71" i="47" s="1"/>
  <c r="BF90" i="47"/>
  <c r="BG76" i="47"/>
  <c r="BJ71" i="47"/>
  <c r="D69" i="47"/>
  <c r="BE69" i="47" s="1"/>
  <c r="I68" i="47"/>
  <c r="AX68" i="47" s="1"/>
  <c r="BF84" i="47"/>
  <c r="BK57" i="44"/>
  <c r="J62" i="49"/>
  <c r="D71" i="49"/>
  <c r="H71" i="47"/>
  <c r="BI71" i="47" s="1"/>
  <c r="AZ54" i="44"/>
  <c r="D69" i="49"/>
  <c r="N68" i="47"/>
  <c r="BF89" i="47"/>
  <c r="I68" i="49"/>
  <c r="D62" i="47"/>
  <c r="AS62" i="47" s="1"/>
  <c r="N69" i="47"/>
  <c r="BD72" i="47"/>
  <c r="BK80" i="47"/>
  <c r="L71" i="47"/>
  <c r="BM71" i="47" s="1"/>
  <c r="N75" i="47"/>
  <c r="I69" i="47"/>
  <c r="BJ69" i="47" s="1"/>
  <c r="I75" i="49"/>
  <c r="C71" i="49"/>
  <c r="D75" i="49"/>
  <c r="D68" i="47"/>
  <c r="BE68" i="47" s="1"/>
  <c r="H71" i="49"/>
  <c r="I69" i="49"/>
  <c r="BF57" i="44"/>
  <c r="L71" i="49"/>
  <c r="AT101" i="47"/>
  <c r="AT65" i="47"/>
  <c r="AR83" i="47"/>
  <c r="BF86" i="47"/>
  <c r="AW73" i="47"/>
  <c r="BF94" i="47"/>
  <c r="AT63" i="47"/>
  <c r="AW74" i="47"/>
  <c r="BK88" i="47"/>
  <c r="AQ88" i="47"/>
  <c r="BG88" i="47"/>
  <c r="AY87" i="47"/>
  <c r="AU77" i="47"/>
  <c r="AY94" i="47"/>
  <c r="BL60" i="47"/>
  <c r="BJ83" i="47"/>
  <c r="BK86" i="47"/>
  <c r="BL104" i="47"/>
  <c r="BG80" i="47"/>
  <c r="BG64" i="47"/>
  <c r="AR78" i="47"/>
  <c r="BC100" i="47"/>
  <c r="BL65" i="47"/>
  <c r="BG104" i="47"/>
  <c r="AS74" i="47"/>
  <c r="AQ93" i="47"/>
  <c r="BG100" i="47"/>
  <c r="BI61" i="47"/>
  <c r="BF80" i="47"/>
  <c r="AT64" i="47"/>
  <c r="BL99" i="47"/>
  <c r="AU60" i="47"/>
  <c r="BF91" i="47"/>
  <c r="BK89" i="47"/>
  <c r="BK84" i="47"/>
  <c r="BK104" i="47"/>
  <c r="BJ42" i="44"/>
  <c r="AS63" i="44"/>
  <c r="BJ63" i="44"/>
  <c r="BF96" i="47"/>
  <c r="BE50" i="44"/>
  <c r="AT97" i="47"/>
  <c r="BA59" i="44"/>
  <c r="BD59" i="44"/>
  <c r="K69" i="47"/>
  <c r="BL69" i="47" s="1"/>
  <c r="B68" i="49"/>
  <c r="E106" i="49"/>
  <c r="AW54" i="44"/>
  <c r="B10" i="49"/>
  <c r="AT60" i="47"/>
  <c r="BJ41" i="44"/>
  <c r="BL57" i="47"/>
  <c r="BD57" i="47"/>
  <c r="BK36" i="47"/>
  <c r="H75" i="47"/>
  <c r="AW75" i="47" s="1"/>
  <c r="C69" i="47"/>
  <c r="AR69" i="47" s="1"/>
  <c r="C75" i="49"/>
  <c r="F71" i="47"/>
  <c r="BG71" i="47" s="1"/>
  <c r="J106" i="49"/>
  <c r="AW42" i="44"/>
  <c r="E23" i="49"/>
  <c r="J10" i="49"/>
  <c r="C4" i="15"/>
  <c r="D4" i="15" s="1"/>
  <c r="E4" i="15" s="1"/>
  <c r="F4" i="15" s="1"/>
  <c r="G4" i="15" s="1"/>
  <c r="I4" i="15" s="1"/>
  <c r="J4" i="15" s="1"/>
  <c r="K4" i="15" s="1"/>
  <c r="L4" i="15" s="1"/>
  <c r="M4" i="15" s="1"/>
  <c r="H40" i="49"/>
  <c r="C2" i="21"/>
  <c r="D2" i="21" s="1"/>
  <c r="E2" i="21" s="1"/>
  <c r="F2" i="21" s="1"/>
  <c r="G2" i="21" s="1"/>
  <c r="I2" i="21" s="1"/>
  <c r="J2" i="21" s="1"/>
  <c r="K2" i="21" s="1"/>
  <c r="L2" i="21" s="1"/>
  <c r="M2" i="21" s="1"/>
  <c r="O3" i="20"/>
  <c r="P3" i="20" s="1"/>
  <c r="Q3" i="20" s="1"/>
  <c r="R3" i="20" s="1"/>
  <c r="S3" i="20" s="1"/>
  <c r="C3" i="20"/>
  <c r="D3" i="20" s="1"/>
  <c r="E3" i="20" s="1"/>
  <c r="F3" i="20" s="1"/>
  <c r="G3" i="20" s="1"/>
  <c r="I3" i="20" s="1"/>
  <c r="J3" i="20" s="1"/>
  <c r="K3" i="20" s="1"/>
  <c r="L3" i="20" s="1"/>
  <c r="M3" i="20" s="1"/>
  <c r="H30" i="48"/>
  <c r="AZ43" i="44"/>
  <c r="BI57" i="44"/>
  <c r="H42" i="49"/>
  <c r="O3" i="19"/>
  <c r="P3" i="19" s="1"/>
  <c r="Q3" i="19" s="1"/>
  <c r="R3" i="19" s="1"/>
  <c r="S3" i="19" s="1"/>
  <c r="H6" i="47"/>
  <c r="L8" i="43"/>
  <c r="M8" i="43" s="1"/>
  <c r="N8" i="43" s="1"/>
  <c r="O8" i="43" s="1"/>
  <c r="P8" i="43" s="1"/>
  <c r="O3" i="17"/>
  <c r="P3" i="17" s="1"/>
  <c r="Q3" i="17" s="1"/>
  <c r="R3" i="17" s="1"/>
  <c r="S3" i="17" s="1"/>
  <c r="K106" i="47"/>
  <c r="AQ49" i="47"/>
  <c r="BJ49" i="47"/>
  <c r="AT78" i="47"/>
  <c r="AS45" i="47"/>
  <c r="AS91" i="47"/>
  <c r="I45" i="49"/>
  <c r="BE93" i="47"/>
  <c r="AY61" i="47"/>
  <c r="BC73" i="47"/>
  <c r="AT45" i="47"/>
  <c r="BI83" i="47"/>
  <c r="AX87" i="47"/>
  <c r="C10" i="49"/>
  <c r="H10" i="49"/>
  <c r="I23" i="49"/>
  <c r="BE56" i="44"/>
  <c r="BI59" i="44"/>
  <c r="AS57" i="44"/>
  <c r="BK54" i="44"/>
  <c r="AS96" i="47"/>
  <c r="BA71" i="44"/>
  <c r="BE99" i="47"/>
  <c r="AY100" i="47"/>
  <c r="AY95" i="47"/>
  <c r="AY101" i="47"/>
  <c r="BA42" i="44"/>
  <c r="AW63" i="44"/>
  <c r="BJ57" i="44"/>
  <c r="BJ101" i="47"/>
  <c r="AY96" i="47"/>
  <c r="AY103" i="47"/>
  <c r="F10" i="49"/>
  <c r="C45" i="49"/>
  <c r="AS41" i="44"/>
  <c r="BM50" i="44"/>
  <c r="AT43" i="44"/>
  <c r="BK43" i="44"/>
  <c r="BA49" i="47"/>
  <c r="E45" i="49"/>
  <c r="AX57" i="47"/>
  <c r="BF49" i="47"/>
  <c r="E49" i="49"/>
  <c r="BI90" i="47"/>
  <c r="AR88" i="47"/>
  <c r="BA101" i="47"/>
  <c r="AR89" i="47"/>
  <c r="AY73" i="47"/>
  <c r="AW65" i="47"/>
  <c r="AY57" i="47"/>
  <c r="I57" i="49"/>
  <c r="AR92" i="47"/>
  <c r="AX60" i="47"/>
  <c r="AW100" i="47"/>
  <c r="BM87" i="47"/>
  <c r="AR86" i="47"/>
  <c r="AS54" i="44"/>
  <c r="AS76" i="47"/>
  <c r="AR84" i="47"/>
  <c r="AW93" i="47"/>
  <c r="C75" i="47"/>
  <c r="AR75" i="47" s="1"/>
  <c r="L67" i="44"/>
  <c r="L79" i="47" s="1"/>
  <c r="AW98" i="47"/>
  <c r="H62" i="49"/>
  <c r="BA95" i="47"/>
  <c r="AW95" i="47"/>
  <c r="AR80" i="47"/>
  <c r="AW97" i="47"/>
  <c r="AW85" i="47"/>
  <c r="BM71" i="44"/>
  <c r="BA63" i="44"/>
  <c r="D66" i="49"/>
  <c r="D66" i="47"/>
  <c r="BE66" i="47" s="1"/>
  <c r="AW103" i="47"/>
  <c r="AW92" i="47"/>
  <c r="BA65" i="47"/>
  <c r="AR57" i="44"/>
  <c r="BA63" i="47"/>
  <c r="BD90" i="47"/>
  <c r="I66" i="49"/>
  <c r="BE61" i="47"/>
  <c r="AR63" i="44"/>
  <c r="AW87" i="47"/>
  <c r="L62" i="49"/>
  <c r="H67" i="44"/>
  <c r="AR63" i="47"/>
  <c r="BF83" i="47"/>
  <c r="L62" i="47"/>
  <c r="BM62" i="47" s="1"/>
  <c r="AR96" i="47"/>
  <c r="AR101" i="47"/>
  <c r="I66" i="47"/>
  <c r="AX66" i="47" s="1"/>
  <c r="AR102" i="47"/>
  <c r="AW88" i="47"/>
  <c r="BA89" i="47"/>
  <c r="AW89" i="47"/>
  <c r="AW99" i="47"/>
  <c r="BM85" i="47"/>
  <c r="AX54" i="44"/>
  <c r="AT72" i="47"/>
  <c r="BF73" i="47"/>
  <c r="BA98" i="47"/>
  <c r="BI63" i="44"/>
  <c r="L83" i="47"/>
  <c r="BM83" i="47" s="1"/>
  <c r="AX76" i="47"/>
  <c r="BA88" i="47"/>
  <c r="AW80" i="47"/>
  <c r="F71" i="49"/>
  <c r="H62" i="47"/>
  <c r="BI62" i="47" s="1"/>
  <c r="BI50" i="44"/>
  <c r="BA100" i="47"/>
  <c r="L75" i="49"/>
  <c r="N10" i="49"/>
  <c r="L23" i="49"/>
  <c r="L36" i="48"/>
  <c r="C42" i="49"/>
  <c r="J36" i="48"/>
  <c r="E69" i="49"/>
  <c r="K66" i="49"/>
  <c r="E69" i="47"/>
  <c r="AT69" i="47" s="1"/>
  <c r="K66" i="47"/>
  <c r="AZ66" i="47" s="1"/>
  <c r="BC45" i="47"/>
  <c r="BF42" i="44"/>
  <c r="B36" i="49"/>
  <c r="BK45" i="47"/>
  <c r="AR43" i="44"/>
  <c r="N36" i="49"/>
  <c r="AR42" i="44"/>
  <c r="K40" i="49"/>
  <c r="I49" i="49"/>
  <c r="AR45" i="47"/>
  <c r="BK69" i="47"/>
  <c r="AY69" i="47"/>
  <c r="AS100" i="47"/>
  <c r="BG73" i="47"/>
  <c r="AS90" i="47"/>
  <c r="AS71" i="47"/>
  <c r="AX85" i="47"/>
  <c r="BE64" i="47"/>
  <c r="AW43" i="44"/>
  <c r="BF41" i="44"/>
  <c r="BE95" i="47"/>
  <c r="AX64" i="47"/>
  <c r="BG50" i="44"/>
  <c r="AZ56" i="44"/>
  <c r="BE92" i="47"/>
  <c r="BJ97" i="47"/>
  <c r="BG74" i="47"/>
  <c r="AS87" i="47"/>
  <c r="AS85" i="47"/>
  <c r="B62" i="47"/>
  <c r="AX104" i="47"/>
  <c r="AS104" i="47"/>
  <c r="AX88" i="47"/>
  <c r="AX92" i="47"/>
  <c r="AQ57" i="44"/>
  <c r="BG57" i="44"/>
  <c r="AS89" i="47"/>
  <c r="D67" i="44"/>
  <c r="D79" i="49" s="1"/>
  <c r="BC74" i="47"/>
  <c r="AS63" i="47"/>
  <c r="AY76" i="47"/>
  <c r="AS97" i="47"/>
  <c r="I71" i="49"/>
  <c r="AY57" i="44"/>
  <c r="BE94" i="47"/>
  <c r="BJ80" i="47"/>
  <c r="AX90" i="47"/>
  <c r="AT77" i="47"/>
  <c r="BE42" i="44"/>
  <c r="BE88" i="47"/>
  <c r="F69" i="49"/>
  <c r="AX59" i="44"/>
  <c r="AX89" i="47"/>
  <c r="AT61" i="47"/>
  <c r="BC56" i="44"/>
  <c r="L66" i="47"/>
  <c r="B68" i="47"/>
  <c r="AQ68" i="47" s="1"/>
  <c r="J69" i="49"/>
  <c r="BC50" i="44"/>
  <c r="F62" i="47"/>
  <c r="AU62" i="47" s="1"/>
  <c r="BJ59" i="44"/>
  <c r="AX93" i="47"/>
  <c r="AZ74" i="47"/>
  <c r="BE98" i="47"/>
  <c r="AS65" i="47"/>
  <c r="AX95" i="47"/>
  <c r="AS103" i="47"/>
  <c r="N71" i="47"/>
  <c r="F69" i="47"/>
  <c r="AU69" i="47" s="1"/>
  <c r="B62" i="49"/>
  <c r="B42" i="49"/>
  <c r="L40" i="49"/>
  <c r="BA74" i="47"/>
  <c r="V18" i="18"/>
  <c r="J42" i="49"/>
  <c r="C36" i="49"/>
  <c r="N40" i="49"/>
  <c r="F42" i="49"/>
  <c r="H45" i="49"/>
  <c r="D44" i="47"/>
  <c r="D44" i="49" s="1"/>
  <c r="BD57" i="44"/>
  <c r="E71" i="47"/>
  <c r="AT71" i="47" s="1"/>
  <c r="J71" i="47"/>
  <c r="BK71" i="47" s="1"/>
  <c r="BK59" i="44"/>
  <c r="N55" i="44"/>
  <c r="N58" i="44" s="1"/>
  <c r="J66" i="49"/>
  <c r="BL57" i="44"/>
  <c r="E71" i="49"/>
  <c r="H69" i="49"/>
  <c r="B75" i="49"/>
  <c r="BF59" i="44"/>
  <c r="H69" i="47"/>
  <c r="BI69" i="47" s="1"/>
  <c r="N66" i="47"/>
  <c r="AU36" i="47"/>
  <c r="BC36" i="47"/>
  <c r="AS49" i="47"/>
  <c r="I106" i="47"/>
  <c r="D36" i="49"/>
  <c r="BE36" i="47"/>
  <c r="K57" i="49"/>
  <c r="F36" i="49"/>
  <c r="BI49" i="47"/>
  <c r="D49" i="49"/>
  <c r="AU45" i="47"/>
  <c r="E42" i="49"/>
  <c r="C40" i="49"/>
  <c r="AQ57" i="47"/>
  <c r="AZ49" i="47"/>
  <c r="B106" i="47"/>
  <c r="D53" i="47"/>
  <c r="AY42" i="44"/>
  <c r="N106" i="49"/>
  <c r="D106" i="47"/>
  <c r="J49" i="49"/>
  <c r="F45" i="49"/>
  <c r="B45" i="49"/>
  <c r="B43" i="49"/>
  <c r="O2" i="21"/>
  <c r="P2" i="21" s="1"/>
  <c r="Q2" i="21" s="1"/>
  <c r="R2" i="21" s="1"/>
  <c r="S2" i="21" s="1"/>
  <c r="C3" i="18"/>
  <c r="D3" i="18" s="1"/>
  <c r="E3" i="18" s="1"/>
  <c r="F3" i="18" s="1"/>
  <c r="G3" i="18" s="1"/>
  <c r="I3" i="18" s="1"/>
  <c r="J3" i="18" s="1"/>
  <c r="K3" i="18" s="1"/>
  <c r="L3" i="18" s="1"/>
  <c r="M3" i="18" s="1"/>
  <c r="O3" i="18"/>
  <c r="P3" i="18" s="1"/>
  <c r="Q3" i="18" s="1"/>
  <c r="R3" i="18" s="1"/>
  <c r="S3" i="18" s="1"/>
  <c r="C3" i="17"/>
  <c r="D3" i="17" s="1"/>
  <c r="E3" i="17" s="1"/>
  <c r="F3" i="17" s="1"/>
  <c r="G3" i="17" s="1"/>
  <c r="I3" i="17" s="1"/>
  <c r="J3" i="17" s="1"/>
  <c r="K3" i="17" s="1"/>
  <c r="L3" i="17" s="1"/>
  <c r="M3" i="17" s="1"/>
  <c r="N42" i="49"/>
  <c r="C43" i="49"/>
  <c r="E43" i="49"/>
  <c r="J30" i="48"/>
  <c r="L30" i="48"/>
  <c r="K30" i="48"/>
  <c r="I30" i="48"/>
  <c r="BG42" i="44"/>
  <c r="U61" i="17"/>
  <c r="U60" i="17"/>
  <c r="AB24" i="22"/>
  <c r="J45" i="49"/>
  <c r="I44" i="47"/>
  <c r="I44" i="49" s="1"/>
  <c r="K42" i="49"/>
  <c r="D57" i="49"/>
  <c r="L53" i="47"/>
  <c r="K53" i="47"/>
  <c r="BL53" i="47" s="1"/>
  <c r="J57" i="49"/>
  <c r="AY77" i="47"/>
  <c r="AX65" i="47"/>
  <c r="AT85" i="47"/>
  <c r="AW76" i="47"/>
  <c r="AZ97" i="47"/>
  <c r="AZ45" i="47"/>
  <c r="AS84" i="47"/>
  <c r="BJ84" i="47"/>
  <c r="I43" i="49"/>
  <c r="BK57" i="47"/>
  <c r="L44" i="47"/>
  <c r="L44" i="49" s="1"/>
  <c r="D43" i="49"/>
  <c r="E53" i="47"/>
  <c r="E36" i="49"/>
  <c r="BF103" i="47"/>
  <c r="BM61" i="47"/>
  <c r="BJ63" i="47"/>
  <c r="AZ83" i="47"/>
  <c r="AQ84" i="47"/>
  <c r="AZ84" i="47"/>
  <c r="BD85" i="47"/>
  <c r="AY85" i="47"/>
  <c r="AS86" i="47"/>
  <c r="BF98" i="47"/>
  <c r="BC63" i="47"/>
  <c r="AU102" i="47"/>
  <c r="AR76" i="47"/>
  <c r="AY98" i="47"/>
  <c r="C57" i="49"/>
  <c r="BA76" i="47"/>
  <c r="BG95" i="47"/>
  <c r="AY78" i="47"/>
  <c r="BK74" i="47"/>
  <c r="AX96" i="47"/>
  <c r="L36" i="49"/>
  <c r="J43" i="49"/>
  <c r="J44" i="47"/>
  <c r="J44" i="49" s="1"/>
  <c r="BF99" i="47"/>
  <c r="BA80" i="47"/>
  <c r="AT36" i="47"/>
  <c r="C53" i="47"/>
  <c r="BD53" i="47" s="1"/>
  <c r="AW45" i="47"/>
  <c r="AR77" i="47"/>
  <c r="K45" i="49"/>
  <c r="BM36" i="47"/>
  <c r="BG92" i="47"/>
  <c r="BC98" i="47"/>
  <c r="BC87" i="47"/>
  <c r="H43" i="49"/>
  <c r="BK49" i="47"/>
  <c r="K49" i="49"/>
  <c r="J36" i="49"/>
  <c r="AR49" i="47"/>
  <c r="I53" i="47"/>
  <c r="BJ53" i="47" s="1"/>
  <c r="H44" i="47"/>
  <c r="H44" i="49" s="1"/>
  <c r="BA45" i="47"/>
  <c r="D40" i="49"/>
  <c r="K32" i="49"/>
  <c r="I10" i="49"/>
  <c r="L42" i="49"/>
  <c r="I40" i="49"/>
  <c r="B32" i="49"/>
  <c r="N43" i="49"/>
  <c r="D23" i="49"/>
  <c r="I42" i="49"/>
  <c r="B40" i="49"/>
  <c r="E40" i="49"/>
  <c r="N49" i="49"/>
  <c r="E10" i="49"/>
  <c r="F43" i="49"/>
  <c r="K19" i="49"/>
  <c r="D42" i="49"/>
  <c r="H36" i="48"/>
  <c r="BA92" i="47"/>
  <c r="BL63" i="47"/>
  <c r="BG71" i="44"/>
  <c r="BL78" i="47"/>
  <c r="BC43" i="44"/>
  <c r="BA90" i="47"/>
  <c r="B66" i="49"/>
  <c r="BL63" i="44"/>
  <c r="I67" i="44"/>
  <c r="AX67" i="44" s="1"/>
  <c r="AQ54" i="44"/>
  <c r="J66" i="47"/>
  <c r="BF74" i="47"/>
  <c r="L66" i="49"/>
  <c r="BC65" i="47"/>
  <c r="AU54" i="44"/>
  <c r="BC64" i="47"/>
  <c r="F66" i="49"/>
  <c r="BA64" i="47"/>
  <c r="AU63" i="44"/>
  <c r="BC54" i="44"/>
  <c r="F75" i="47"/>
  <c r="AW64" i="47"/>
  <c r="BC99" i="47"/>
  <c r="C68" i="47"/>
  <c r="F68" i="49"/>
  <c r="B75" i="47"/>
  <c r="BK99" i="47"/>
  <c r="K62" i="49"/>
  <c r="AW72" i="47"/>
  <c r="BL41" i="44"/>
  <c r="BL73" i="47"/>
  <c r="I62" i="49"/>
  <c r="AU71" i="44"/>
  <c r="BA41" i="44"/>
  <c r="BI41" i="44"/>
  <c r="AR91" i="47"/>
  <c r="AW63" i="47"/>
  <c r="AY60" i="47"/>
  <c r="BL101" i="47"/>
  <c r="AR97" i="47"/>
  <c r="BA54" i="44"/>
  <c r="BD56" i="44"/>
  <c r="AS73" i="47"/>
  <c r="F67" i="44"/>
  <c r="F79" i="49" s="1"/>
  <c r="BC103" i="47"/>
  <c r="F62" i="49"/>
  <c r="AR100" i="47"/>
  <c r="AX94" i="47"/>
  <c r="AZ72" i="47"/>
  <c r="AQ63" i="44"/>
  <c r="F68" i="47"/>
  <c r="BM75" i="47"/>
  <c r="BK91" i="47"/>
  <c r="AR74" i="47"/>
  <c r="BG61" i="47"/>
  <c r="BC78" i="47"/>
  <c r="AT102" i="47"/>
  <c r="BM43" i="44"/>
  <c r="BC102" i="47"/>
  <c r="AS77" i="47"/>
  <c r="BJ50" i="44"/>
  <c r="BJ86" i="47"/>
  <c r="BA96" i="47"/>
  <c r="BL100" i="47"/>
  <c r="BG91" i="47"/>
  <c r="BL50" i="44"/>
  <c r="K75" i="47"/>
  <c r="BL75" i="47" s="1"/>
  <c r="F66" i="47"/>
  <c r="BA86" i="47"/>
  <c r="AR104" i="47"/>
  <c r="BJ102" i="47"/>
  <c r="C68" i="49"/>
  <c r="BJ98" i="47"/>
  <c r="K75" i="49"/>
  <c r="BG63" i="44"/>
  <c r="BA102" i="47"/>
  <c r="BL61" i="47"/>
  <c r="AY65" i="47"/>
  <c r="K62" i="47"/>
  <c r="AX61" i="47"/>
  <c r="D16" i="23"/>
  <c r="AW66" i="47"/>
  <c r="BI66" i="47"/>
  <c r="AU59" i="44"/>
  <c r="AR54" i="44"/>
  <c r="BF57" i="47"/>
  <c r="D45" i="49"/>
  <c r="BG49" i="47"/>
  <c r="F49" i="49"/>
  <c r="L43" i="49"/>
  <c r="AX45" i="47"/>
  <c r="BK41" i="44"/>
  <c r="BG41" i="44"/>
  <c r="F57" i="49"/>
  <c r="AW57" i="47"/>
  <c r="C106" i="47"/>
  <c r="C106" i="49" s="1"/>
  <c r="BD36" i="47"/>
  <c r="B49" i="49"/>
  <c r="AQ41" i="44"/>
  <c r="AX43" i="44"/>
  <c r="BE57" i="47"/>
  <c r="J40" i="49"/>
  <c r="BM45" i="47"/>
  <c r="H49" i="49"/>
  <c r="B57" i="49"/>
  <c r="H106" i="47"/>
  <c r="N57" i="49"/>
  <c r="K44" i="47"/>
  <c r="K44" i="49" s="1"/>
  <c r="B44" i="47"/>
  <c r="B53" i="47"/>
  <c r="L45" i="49"/>
  <c r="F53" i="47"/>
  <c r="J53" i="47"/>
  <c r="BK53" i="47" s="1"/>
  <c r="C49" i="49"/>
  <c r="H57" i="49"/>
  <c r="BG43" i="44"/>
  <c r="F40" i="49"/>
  <c r="F44" i="47"/>
  <c r="F44" i="49" s="1"/>
  <c r="BL36" i="47"/>
  <c r="K36" i="49"/>
  <c r="AZ36" i="47"/>
  <c r="AQ76" i="47"/>
  <c r="BC76" i="47"/>
  <c r="AU78" i="47"/>
  <c r="BG78" i="47"/>
  <c r="BG87" i="47"/>
  <c r="AU87" i="47"/>
  <c r="AR93" i="47"/>
  <c r="BD93" i="47"/>
  <c r="BG93" i="47"/>
  <c r="AU93" i="47"/>
  <c r="BM94" i="47"/>
  <c r="BA94" i="47"/>
  <c r="AU97" i="47"/>
  <c r="BG97" i="47"/>
  <c r="BE101" i="47"/>
  <c r="AS101" i="47"/>
  <c r="BI101" i="47"/>
  <c r="AW101" i="47"/>
  <c r="BM105" i="47"/>
  <c r="L105" i="49"/>
  <c r="BA105" i="47"/>
  <c r="E44" i="47"/>
  <c r="K43" i="49"/>
  <c r="BG83" i="47"/>
  <c r="C44" i="47"/>
  <c r="AS78" i="47"/>
  <c r="N45" i="49"/>
  <c r="N44" i="47"/>
  <c r="N44" i="49" s="1"/>
  <c r="N53" i="47"/>
  <c r="AW77" i="47"/>
  <c r="AT57" i="47"/>
  <c r="E57" i="49"/>
  <c r="AY92" i="47"/>
  <c r="BC66" i="47"/>
  <c r="AQ66" i="47"/>
  <c r="BD64" i="47"/>
  <c r="AR64" i="47"/>
  <c r="BD65" i="47"/>
  <c r="AR65" i="47"/>
  <c r="AS72" i="47"/>
  <c r="BE72" i="47"/>
  <c r="AX73" i="47"/>
  <c r="BJ73" i="47"/>
  <c r="BE80" i="47"/>
  <c r="AS80" i="47"/>
  <c r="BI91" i="47"/>
  <c r="AW91" i="47"/>
  <c r="AZ95" i="47"/>
  <c r="BL95" i="47"/>
  <c r="BD99" i="47"/>
  <c r="AR99" i="47"/>
  <c r="BD103" i="47"/>
  <c r="AR103" i="47"/>
  <c r="BM57" i="47"/>
  <c r="L106" i="47"/>
  <c r="L57" i="49"/>
  <c r="BJ36" i="47"/>
  <c r="I36" i="49"/>
  <c r="AS60" i="47"/>
  <c r="BE60" i="47"/>
  <c r="BL76" i="47"/>
  <c r="AZ76" i="47"/>
  <c r="BJ78" i="47"/>
  <c r="AX78" i="47"/>
  <c r="BD94" i="47"/>
  <c r="AR94" i="47"/>
  <c r="BD98" i="47"/>
  <c r="AR98" i="47"/>
  <c r="AT100" i="47"/>
  <c r="BF100" i="47"/>
  <c r="BJ100" i="47"/>
  <c r="AX100" i="47"/>
  <c r="AT104" i="47"/>
  <c r="BF104" i="47"/>
  <c r="F106" i="47"/>
  <c r="BG57" i="47"/>
  <c r="AU57" i="47"/>
  <c r="BI36" i="47"/>
  <c r="AW36" i="47"/>
  <c r="H36" i="49"/>
  <c r="H53" i="47"/>
  <c r="BK102" i="47"/>
  <c r="AU63" i="47"/>
  <c r="BG63" i="47"/>
  <c r="BC72" i="47"/>
  <c r="AQ72" i="47"/>
  <c r="BG72" i="47"/>
  <c r="AU72" i="47"/>
  <c r="BK72" i="47"/>
  <c r="AY72" i="47"/>
  <c r="BI86" i="47"/>
  <c r="AW86" i="47"/>
  <c r="AZ90" i="47"/>
  <c r="BL90" i="47"/>
  <c r="AQ95" i="47"/>
  <c r="BC95" i="47"/>
  <c r="BI96" i="47"/>
  <c r="AW96" i="47"/>
  <c r="BJ99" i="47"/>
  <c r="AX99" i="47"/>
  <c r="BM99" i="47"/>
  <c r="BA99" i="47"/>
  <c r="AS102" i="47"/>
  <c r="BE102" i="47"/>
  <c r="BJ103" i="47"/>
  <c r="AX103" i="47"/>
  <c r="BM103" i="47"/>
  <c r="BA103" i="47"/>
  <c r="P64" i="47"/>
  <c r="P67" i="47" s="1"/>
  <c r="U8" i="36"/>
  <c r="P55" i="44"/>
  <c r="P58" i="44" s="1"/>
  <c r="O64" i="47"/>
  <c r="O67" i="47" s="1"/>
  <c r="O55" i="44"/>
  <c r="O58" i="44" s="1"/>
  <c r="J6" i="23"/>
  <c r="K6" i="23" s="1"/>
  <c r="L6" i="23" s="1"/>
  <c r="M6" i="23" s="1"/>
  <c r="N6" i="23" s="1"/>
  <c r="H6" i="49"/>
  <c r="H6" i="44"/>
  <c r="L8" i="36"/>
  <c r="H88" i="48"/>
  <c r="H6" i="4"/>
  <c r="BE43" i="44"/>
  <c r="AS43" i="44"/>
  <c r="AR50" i="44"/>
  <c r="C62" i="49"/>
  <c r="BD50" i="44"/>
  <c r="AW60" i="47"/>
  <c r="BI60" i="47"/>
  <c r="AY63" i="47"/>
  <c r="BK63" i="47"/>
  <c r="BD73" i="47"/>
  <c r="AR73" i="47"/>
  <c r="BF76" i="47"/>
  <c r="AT76" i="47"/>
  <c r="BL77" i="47"/>
  <c r="AZ77" i="47"/>
  <c r="AQ83" i="47"/>
  <c r="BC83" i="47"/>
  <c r="BK93" i="47"/>
  <c r="AY93" i="47"/>
  <c r="BF95" i="47"/>
  <c r="AT95" i="47"/>
  <c r="BL96" i="47"/>
  <c r="AZ96" i="47"/>
  <c r="AT66" i="47"/>
  <c r="AR41" i="44"/>
  <c r="C62" i="47"/>
  <c r="AZ42" i="44"/>
  <c r="BL42" i="44"/>
  <c r="BD54" i="44"/>
  <c r="C66" i="47"/>
  <c r="H66" i="49"/>
  <c r="BI54" i="44"/>
  <c r="H68" i="49"/>
  <c r="H68" i="47"/>
  <c r="BI56" i="44"/>
  <c r="L68" i="47"/>
  <c r="BM56" i="44"/>
  <c r="L68" i="49"/>
  <c r="BA56" i="44"/>
  <c r="BC57" i="44"/>
  <c r="B69" i="47"/>
  <c r="L69" i="47"/>
  <c r="BM57" i="44"/>
  <c r="L69" i="49"/>
  <c r="AQ59" i="44"/>
  <c r="BC59" i="44"/>
  <c r="B67" i="44"/>
  <c r="B71" i="47"/>
  <c r="BL59" i="44"/>
  <c r="K67" i="44"/>
  <c r="K71" i="47"/>
  <c r="K71" i="49"/>
  <c r="BF63" i="44"/>
  <c r="E75" i="47"/>
  <c r="E67" i="44"/>
  <c r="E75" i="49"/>
  <c r="BK63" i="44"/>
  <c r="AY63" i="44"/>
  <c r="J75" i="47"/>
  <c r="J67" i="44"/>
  <c r="J75" i="49"/>
  <c r="AX62" i="47"/>
  <c r="BJ62" i="47"/>
  <c r="AZ86" i="47"/>
  <c r="BL86" i="47"/>
  <c r="AQ91" i="47"/>
  <c r="BC91" i="47"/>
  <c r="BK97" i="47"/>
  <c r="AY97" i="47"/>
  <c r="C67" i="44"/>
  <c r="BG98" i="47"/>
  <c r="BA104" i="47"/>
  <c r="BK62" i="47"/>
  <c r="AY62" i="47"/>
  <c r="AQ77" i="47"/>
  <c r="BC77" i="47"/>
  <c r="AZ91" i="47"/>
  <c r="BL91" i="47"/>
  <c r="BG94" i="47"/>
  <c r="AU94" i="47"/>
  <c r="AQ96" i="47"/>
  <c r="BC96" i="47"/>
  <c r="BC42" i="44"/>
  <c r="AQ42" i="44"/>
  <c r="N67" i="44"/>
  <c r="N62" i="47"/>
  <c r="AT54" i="44"/>
  <c r="E66" i="49"/>
  <c r="BF54" i="44"/>
  <c r="E68" i="47"/>
  <c r="E68" i="49"/>
  <c r="AT56" i="44"/>
  <c r="BK56" i="44"/>
  <c r="J68" i="47"/>
  <c r="J68" i="49"/>
  <c r="AY56" i="44"/>
  <c r="K68" i="47"/>
  <c r="BL56" i="44"/>
  <c r="AX91" i="47"/>
  <c r="BJ91" i="47"/>
  <c r="AR95" i="47"/>
  <c r="BD95" i="47"/>
  <c r="AT87" i="47"/>
  <c r="BF87" i="47"/>
  <c r="BD87" i="47"/>
  <c r="AR87" i="47"/>
  <c r="BM93" i="47"/>
  <c r="BA93" i="47"/>
  <c r="BM97" i="47"/>
  <c r="BA97" i="47"/>
  <c r="AW71" i="47" l="1"/>
  <c r="AX75" i="47"/>
  <c r="AS75" i="47"/>
  <c r="AX69" i="47"/>
  <c r="BJ68" i="47"/>
  <c r="BF62" i="47"/>
  <c r="AS68" i="47"/>
  <c r="AS69" i="47"/>
  <c r="AR71" i="47"/>
  <c r="BA71" i="47"/>
  <c r="BE62" i="47"/>
  <c r="BD69" i="47"/>
  <c r="AZ69" i="47"/>
  <c r="B6" i="4"/>
  <c r="L106" i="49"/>
  <c r="BD75" i="47"/>
  <c r="BI75" i="47"/>
  <c r="K106" i="49"/>
  <c r="K36" i="48"/>
  <c r="AS66" i="47"/>
  <c r="AR53" i="47"/>
  <c r="B88" i="48"/>
  <c r="F8" i="36"/>
  <c r="G8" i="36" s="1"/>
  <c r="H8" i="36" s="1"/>
  <c r="D55" i="44" s="1"/>
  <c r="AS55" i="44" s="1"/>
  <c r="B6" i="44"/>
  <c r="AW62" i="47"/>
  <c r="BA62" i="47"/>
  <c r="F8" i="43"/>
  <c r="G8" i="43" s="1"/>
  <c r="H8" i="43" s="1"/>
  <c r="I8" i="43" s="1"/>
  <c r="J8" i="43" s="1"/>
  <c r="B6" i="47"/>
  <c r="D6" i="23"/>
  <c r="E6" i="23" s="1"/>
  <c r="F6" i="23" s="1"/>
  <c r="G6" i="23" s="1"/>
  <c r="H6" i="23" s="1"/>
  <c r="B6" i="49"/>
  <c r="L53" i="49"/>
  <c r="D53" i="49"/>
  <c r="F79" i="47"/>
  <c r="BG79" i="47" s="1"/>
  <c r="AU71" i="47"/>
  <c r="L79" i="49"/>
  <c r="C53" i="49"/>
  <c r="I36" i="48"/>
  <c r="F53" i="49"/>
  <c r="B44" i="49"/>
  <c r="AY71" i="47"/>
  <c r="BC68" i="47"/>
  <c r="AW69" i="47"/>
  <c r="BE67" i="44"/>
  <c r="BL66" i="47"/>
  <c r="BG69" i="47"/>
  <c r="L49" i="49"/>
  <c r="N36" i="48"/>
  <c r="N30" i="48"/>
  <c r="BF69" i="47"/>
  <c r="BF71" i="47"/>
  <c r="D106" i="49"/>
  <c r="BG67" i="44"/>
  <c r="BJ67" i="44"/>
  <c r="AU67" i="44"/>
  <c r="N53" i="49"/>
  <c r="F106" i="49"/>
  <c r="AZ53" i="47"/>
  <c r="H53" i="49"/>
  <c r="H106" i="49"/>
  <c r="C44" i="49"/>
  <c r="K53" i="49"/>
  <c r="BA83" i="47"/>
  <c r="BJ66" i="47"/>
  <c r="BA67" i="44"/>
  <c r="BM67" i="44"/>
  <c r="BI67" i="44"/>
  <c r="AW67" i="44"/>
  <c r="H79" i="49"/>
  <c r="H79" i="47"/>
  <c r="BG62" i="47"/>
  <c r="B106" i="49"/>
  <c r="BA66" i="47"/>
  <c r="BM66" i="47"/>
  <c r="AS67" i="44"/>
  <c r="D79" i="47"/>
  <c r="BC62" i="47"/>
  <c r="AQ62" i="47"/>
  <c r="E53" i="49"/>
  <c r="N70" i="49"/>
  <c r="N70" i="47"/>
  <c r="N67" i="47"/>
  <c r="N67" i="49"/>
  <c r="AT53" i="47"/>
  <c r="BF53" i="47"/>
  <c r="I106" i="49"/>
  <c r="AS53" i="47"/>
  <c r="BE53" i="47"/>
  <c r="J53" i="49"/>
  <c r="E44" i="49"/>
  <c r="J16" i="23"/>
  <c r="AZ75" i="47"/>
  <c r="AX53" i="47"/>
  <c r="I53" i="49"/>
  <c r="BA53" i="47"/>
  <c r="BM53" i="47"/>
  <c r="BG66" i="47"/>
  <c r="AU66" i="47"/>
  <c r="AZ62" i="47"/>
  <c r="BL62" i="47"/>
  <c r="BG68" i="47"/>
  <c r="AU68" i="47"/>
  <c r="BD68" i="47"/>
  <c r="AR68" i="47"/>
  <c r="BG75" i="47"/>
  <c r="AU75" i="47"/>
  <c r="I79" i="47"/>
  <c r="I79" i="49"/>
  <c r="AQ75" i="47"/>
  <c r="BC75" i="47"/>
  <c r="AY66" i="47"/>
  <c r="BK66" i="47"/>
  <c r="L16" i="23"/>
  <c r="F16" i="23"/>
  <c r="BA79" i="47"/>
  <c r="BM79" i="47"/>
  <c r="AU53" i="47"/>
  <c r="BG53" i="47"/>
  <c r="AY53" i="47"/>
  <c r="B53" i="49"/>
  <c r="AQ53" i="47"/>
  <c r="BC53" i="47"/>
  <c r="AW53" i="47"/>
  <c r="BI53" i="47"/>
  <c r="H55" i="44"/>
  <c r="M8" i="36"/>
  <c r="V8" i="36"/>
  <c r="Q55" i="44"/>
  <c r="Q58" i="44" s="1"/>
  <c r="Q64" i="47"/>
  <c r="Q67" i="47" s="1"/>
  <c r="AZ68" i="47"/>
  <c r="BL68" i="47"/>
  <c r="BK68" i="47"/>
  <c r="AY68" i="47"/>
  <c r="AT68" i="47"/>
  <c r="BF68" i="47"/>
  <c r="BK67" i="44"/>
  <c r="AY67" i="44"/>
  <c r="J79" i="49"/>
  <c r="J79" i="47"/>
  <c r="AQ69" i="47"/>
  <c r="BC69" i="47"/>
  <c r="BD66" i="47"/>
  <c r="AR66" i="47"/>
  <c r="N79" i="47"/>
  <c r="N79" i="49"/>
  <c r="AY75" i="47"/>
  <c r="BK75" i="47"/>
  <c r="BF67" i="44"/>
  <c r="E79" i="49"/>
  <c r="AT67" i="44"/>
  <c r="E79" i="47"/>
  <c r="AZ71" i="47"/>
  <c r="BL71" i="47"/>
  <c r="AQ71" i="47"/>
  <c r="BC71" i="47"/>
  <c r="BA68" i="47"/>
  <c r="BM68" i="47"/>
  <c r="C79" i="47"/>
  <c r="AR67" i="44"/>
  <c r="C79" i="49"/>
  <c r="BD67" i="44"/>
  <c r="AT75" i="47"/>
  <c r="BF75" i="47"/>
  <c r="K79" i="49"/>
  <c r="K79" i="47"/>
  <c r="BL67" i="44"/>
  <c r="AZ67" i="44"/>
  <c r="B79" i="49"/>
  <c r="B79" i="47"/>
  <c r="AQ67" i="44"/>
  <c r="BC67" i="44"/>
  <c r="BM69" i="47"/>
  <c r="BA69" i="47"/>
  <c r="AW68" i="47"/>
  <c r="BI68" i="47"/>
  <c r="AR62" i="47"/>
  <c r="BD62" i="47"/>
  <c r="D58" i="44" l="1"/>
  <c r="BE58" i="44" s="1"/>
  <c r="AU79" i="47"/>
  <c r="C55" i="44"/>
  <c r="C67" i="47" s="1"/>
  <c r="BD67" i="47" s="1"/>
  <c r="D67" i="47"/>
  <c r="AS67" i="47" s="1"/>
  <c r="I8" i="36"/>
  <c r="D67" i="49"/>
  <c r="BE55" i="44"/>
  <c r="B55" i="44"/>
  <c r="AQ55" i="44" s="1"/>
  <c r="AW79" i="47"/>
  <c r="BI79" i="47"/>
  <c r="AS79" i="47"/>
  <c r="BE79" i="47"/>
  <c r="P16" i="23"/>
  <c r="BJ79" i="47"/>
  <c r="AX79" i="47"/>
  <c r="G16" i="23"/>
  <c r="G18" i="23" s="1"/>
  <c r="G21" i="23" s="1"/>
  <c r="G22" i="23" s="1"/>
  <c r="E16" i="23"/>
  <c r="M16" i="23"/>
  <c r="M18" i="23" s="1"/>
  <c r="M21" i="23" s="1"/>
  <c r="M22" i="23" s="1"/>
  <c r="R16" i="23"/>
  <c r="K16" i="23"/>
  <c r="S16" i="23"/>
  <c r="C16" i="23"/>
  <c r="Q16" i="23"/>
  <c r="N8" i="36"/>
  <c r="I55" i="44"/>
  <c r="R64" i="47"/>
  <c r="R67" i="47" s="1"/>
  <c r="R55" i="44"/>
  <c r="R58" i="44" s="1"/>
  <c r="BI55" i="44"/>
  <c r="H67" i="49"/>
  <c r="AW55" i="44"/>
  <c r="H67" i="47"/>
  <c r="H58" i="44"/>
  <c r="AQ79" i="47"/>
  <c r="BC79" i="47"/>
  <c r="AZ79" i="47"/>
  <c r="BL79" i="47"/>
  <c r="BF79" i="47"/>
  <c r="AT79" i="47"/>
  <c r="AY79" i="47"/>
  <c r="BK79" i="47"/>
  <c r="AR79" i="47"/>
  <c r="BD79" i="47"/>
  <c r="D70" i="49" l="1"/>
  <c r="AS58" i="44"/>
  <c r="D70" i="47"/>
  <c r="AS70" i="47" s="1"/>
  <c r="C58" i="44"/>
  <c r="AR58" i="44" s="1"/>
  <c r="AR55" i="44"/>
  <c r="BE67" i="47"/>
  <c r="C67" i="49"/>
  <c r="B67" i="49"/>
  <c r="AR67" i="47"/>
  <c r="BD55" i="44"/>
  <c r="B67" i="47"/>
  <c r="BC67" i="47" s="1"/>
  <c r="BC55" i="44"/>
  <c r="E55" i="44"/>
  <c r="J8" i="36"/>
  <c r="F55" i="44" s="1"/>
  <c r="F67" i="49" s="1"/>
  <c r="B58" i="44"/>
  <c r="AQ58" i="44" s="1"/>
  <c r="L18" i="23"/>
  <c r="K18" i="23"/>
  <c r="K21" i="23" s="1"/>
  <c r="K22" i="23" s="1"/>
  <c r="S18" i="23"/>
  <c r="S21" i="23" s="1"/>
  <c r="S22" i="23" s="1"/>
  <c r="R18" i="23"/>
  <c r="Q18" i="23"/>
  <c r="Q21" i="23" s="1"/>
  <c r="Q22" i="23" s="1"/>
  <c r="D18" i="23"/>
  <c r="D21" i="23" s="1"/>
  <c r="D22" i="23" s="1"/>
  <c r="H18" i="23"/>
  <c r="H21" i="23" s="1"/>
  <c r="H22" i="23" s="1"/>
  <c r="R26" i="23"/>
  <c r="Q26" i="23"/>
  <c r="T18" i="23"/>
  <c r="T21" i="23" s="1"/>
  <c r="T22" i="23" s="1"/>
  <c r="P18" i="23"/>
  <c r="P21" i="23" s="1"/>
  <c r="P22" i="23" s="1"/>
  <c r="F18" i="23"/>
  <c r="F21" i="23" s="1"/>
  <c r="F22" i="23" s="1"/>
  <c r="E18" i="23"/>
  <c r="E21" i="23" s="1"/>
  <c r="E22" i="23" s="1"/>
  <c r="J18" i="23"/>
  <c r="J21" i="23" s="1"/>
  <c r="J22" i="23" s="1"/>
  <c r="K26" i="23"/>
  <c r="N18" i="23"/>
  <c r="N21" i="23" s="1"/>
  <c r="N22" i="23" s="1"/>
  <c r="L26" i="23"/>
  <c r="O8" i="36"/>
  <c r="J55" i="44"/>
  <c r="AW67" i="47"/>
  <c r="BI67" i="47"/>
  <c r="H70" i="47"/>
  <c r="H70" i="49"/>
  <c r="AW58" i="44"/>
  <c r="BI58" i="44"/>
  <c r="AX55" i="44"/>
  <c r="I67" i="49"/>
  <c r="I58" i="44"/>
  <c r="I67" i="47"/>
  <c r="BJ55" i="44"/>
  <c r="BE70" i="47" l="1"/>
  <c r="C70" i="47"/>
  <c r="AR70" i="47" s="1"/>
  <c r="BD58" i="44"/>
  <c r="C70" i="49"/>
  <c r="AQ67" i="47"/>
  <c r="AU55" i="44"/>
  <c r="BG55" i="44"/>
  <c r="F58" i="44"/>
  <c r="F70" i="49" s="1"/>
  <c r="F67" i="47"/>
  <c r="AU67" i="47" s="1"/>
  <c r="BC58" i="44"/>
  <c r="B70" i="49"/>
  <c r="B70" i="47"/>
  <c r="BC70" i="47" s="1"/>
  <c r="E67" i="47"/>
  <c r="E58" i="44"/>
  <c r="BF55" i="44"/>
  <c r="AT55" i="44"/>
  <c r="E67" i="49"/>
  <c r="R29" i="23"/>
  <c r="R21" i="23"/>
  <c r="R22" i="23" s="1"/>
  <c r="L29" i="23"/>
  <c r="L21" i="23"/>
  <c r="L22" i="23" s="1"/>
  <c r="J67" i="49"/>
  <c r="J67" i="47"/>
  <c r="AY55" i="44"/>
  <c r="BK55" i="44"/>
  <c r="J58" i="44"/>
  <c r="AX58" i="44"/>
  <c r="I70" i="47"/>
  <c r="BJ58" i="44"/>
  <c r="I70" i="49"/>
  <c r="P8" i="36"/>
  <c r="K55" i="44"/>
  <c r="BJ67" i="47"/>
  <c r="AX67" i="47"/>
  <c r="BI70" i="47"/>
  <c r="AW70" i="47"/>
  <c r="BG58" i="44" l="1"/>
  <c r="BD70" i="47"/>
  <c r="F70" i="47"/>
  <c r="AU70" i="47" s="1"/>
  <c r="AU58" i="44"/>
  <c r="BG67" i="47"/>
  <c r="BF67" i="47"/>
  <c r="AT67" i="47"/>
  <c r="AQ70" i="47"/>
  <c r="BF58" i="44"/>
  <c r="AT58" i="44"/>
  <c r="E70" i="47"/>
  <c r="E70" i="49"/>
  <c r="T29" i="23"/>
  <c r="L55" i="44"/>
  <c r="AX70" i="47"/>
  <c r="BJ70" i="47"/>
  <c r="AY67" i="47"/>
  <c r="BK67" i="47"/>
  <c r="K58" i="44"/>
  <c r="K67" i="47"/>
  <c r="K67" i="49"/>
  <c r="AZ55" i="44"/>
  <c r="BL55" i="44"/>
  <c r="J70" i="47"/>
  <c r="BK58" i="44"/>
  <c r="AY58" i="44"/>
  <c r="J70" i="49"/>
  <c r="BG70" i="47" l="1"/>
  <c r="AT70" i="47"/>
  <c r="BF70" i="47"/>
  <c r="BL67" i="47"/>
  <c r="AZ67" i="47"/>
  <c r="K70" i="49"/>
  <c r="AZ58" i="44"/>
  <c r="BL58" i="44"/>
  <c r="K70" i="47"/>
  <c r="L67" i="49"/>
  <c r="BA55" i="44"/>
  <c r="L58" i="44"/>
  <c r="L67" i="47"/>
  <c r="BM55" i="44"/>
  <c r="BK70" i="47"/>
  <c r="AY70" i="47"/>
  <c r="BA67" i="47" l="1"/>
  <c r="BM67" i="47"/>
  <c r="L70" i="47"/>
  <c r="L70" i="49"/>
  <c r="BA58" i="44"/>
  <c r="BM58" i="44"/>
  <c r="BL70" i="47"/>
  <c r="AZ70" i="47"/>
  <c r="BA70" i="47" l="1"/>
  <c r="BM70" i="47"/>
  <c r="G58" i="36" l="1"/>
  <c r="N38" i="4"/>
  <c r="N14" i="4" s="1"/>
  <c r="N19" i="4" s="1"/>
  <c r="N106" i="44" s="1"/>
  <c r="O96" i="47"/>
  <c r="O49" i="47" s="1"/>
  <c r="O87" i="44"/>
  <c r="O47" i="4"/>
  <c r="O23" i="4" s="1"/>
  <c r="O107" i="44" s="1"/>
  <c r="P74" i="44"/>
  <c r="P41" i="44" s="1"/>
  <c r="P34" i="4"/>
  <c r="P10" i="4" s="1"/>
  <c r="P83" i="47"/>
  <c r="P36" i="47" s="1"/>
  <c r="P111" i="47" s="1"/>
  <c r="R90" i="47"/>
  <c r="R41" i="4"/>
  <c r="R17" i="4" s="1"/>
  <c r="R81" i="44"/>
  <c r="L41" i="4"/>
  <c r="S58" i="36"/>
  <c r="T58" i="36"/>
  <c r="E38" i="4"/>
  <c r="J43" i="4"/>
  <c r="N44" i="36"/>
  <c r="N45" i="36" s="1"/>
  <c r="C34" i="4"/>
  <c r="G63" i="36"/>
  <c r="K39" i="4"/>
  <c r="Q79" i="44"/>
  <c r="Q39" i="4"/>
  <c r="Q15" i="4" s="1"/>
  <c r="Q88" i="47"/>
  <c r="N40" i="4"/>
  <c r="N16" i="4" s="1"/>
  <c r="P89" i="47"/>
  <c r="P80" i="44"/>
  <c r="P40" i="4"/>
  <c r="P16" i="4" s="1"/>
  <c r="O95" i="44"/>
  <c r="O104" i="47"/>
  <c r="O55" i="4"/>
  <c r="S67" i="36"/>
  <c r="S66" i="36" s="1"/>
  <c r="P63" i="36"/>
  <c r="H34" i="4"/>
  <c r="N58" i="36"/>
  <c r="I39" i="4"/>
  <c r="Q87" i="47"/>
  <c r="Q78" i="44"/>
  <c r="Q38" i="4"/>
  <c r="Q14" i="4" s="1"/>
  <c r="Q19" i="4" s="1"/>
  <c r="Q106" i="44" s="1"/>
  <c r="C40" i="4"/>
  <c r="H63" i="36"/>
  <c r="B34" i="4"/>
  <c r="L43" i="4"/>
  <c r="P44" i="36"/>
  <c r="P45" i="36" s="1"/>
  <c r="I34" i="4"/>
  <c r="J63" i="36"/>
  <c r="P104" i="47"/>
  <c r="P95" i="44"/>
  <c r="P55" i="4"/>
  <c r="T67" i="36"/>
  <c r="T66" i="36" s="1"/>
  <c r="R58" i="36"/>
  <c r="D38" i="4"/>
  <c r="D34" i="4"/>
  <c r="L40" i="4"/>
  <c r="P83" i="44"/>
  <c r="P92" i="47"/>
  <c r="P43" i="4"/>
  <c r="T44" i="36"/>
  <c r="T45" i="36" s="1"/>
  <c r="K41" i="4"/>
  <c r="O78" i="44"/>
  <c r="O38" i="4"/>
  <c r="O14" i="4" s="1"/>
  <c r="O19" i="4" s="1"/>
  <c r="O106" i="44" s="1"/>
  <c r="O87" i="47"/>
  <c r="L47" i="4"/>
  <c r="H58" i="36"/>
  <c r="R63" i="36"/>
  <c r="O44" i="36"/>
  <c r="O45" i="36" s="1"/>
  <c r="K43" i="4"/>
  <c r="L39" i="4"/>
  <c r="I41" i="4"/>
  <c r="H39" i="4"/>
  <c r="N63" i="36"/>
  <c r="Q81" i="44"/>
  <c r="Q90" i="47"/>
  <c r="Q41" i="4"/>
  <c r="Q17" i="4" s="1"/>
  <c r="B38" i="4"/>
  <c r="T63" i="36"/>
  <c r="H41" i="4"/>
  <c r="O58" i="36"/>
  <c r="C38" i="4"/>
  <c r="I63" i="36"/>
  <c r="J34" i="4"/>
  <c r="P87" i="44"/>
  <c r="P96" i="47"/>
  <c r="P49" i="47" s="1"/>
  <c r="P47" i="4"/>
  <c r="P23" i="4" s="1"/>
  <c r="P107" i="44" s="1"/>
  <c r="R95" i="44"/>
  <c r="V67" i="36"/>
  <c r="V66" i="36" s="1"/>
  <c r="R104" i="47"/>
  <c r="R55" i="4"/>
  <c r="J38" i="4"/>
  <c r="Q47" i="4"/>
  <c r="Q23" i="4" s="1"/>
  <c r="Q107" i="44" s="1"/>
  <c r="Q87" i="44"/>
  <c r="Q96" i="47"/>
  <c r="Q49" i="47" s="1"/>
  <c r="F47" i="4"/>
  <c r="E41" i="4"/>
  <c r="Q80" i="44"/>
  <c r="Q89" i="47"/>
  <c r="Q40" i="4"/>
  <c r="Q16" i="4" s="1"/>
  <c r="R39" i="4"/>
  <c r="R15" i="4" s="1"/>
  <c r="R79" i="44"/>
  <c r="R88" i="47"/>
  <c r="N34" i="4"/>
  <c r="N10" i="4" s="1"/>
  <c r="N105" i="44" s="1"/>
  <c r="F41" i="4"/>
  <c r="L55" i="4"/>
  <c r="L95" i="44"/>
  <c r="P67" i="36"/>
  <c r="P66" i="36" s="1"/>
  <c r="O41" i="4"/>
  <c r="O17" i="4" s="1"/>
  <c r="O90" i="47"/>
  <c r="O81" i="44"/>
  <c r="D39" i="4"/>
  <c r="P58" i="36"/>
  <c r="I47" i="4"/>
  <c r="N55" i="4"/>
  <c r="R67" i="36"/>
  <c r="R66" i="36" s="1"/>
  <c r="N95" i="44"/>
  <c r="O89" i="47"/>
  <c r="O40" i="4"/>
  <c r="O16" i="4" s="1"/>
  <c r="O80" i="44"/>
  <c r="E40" i="4"/>
  <c r="Q104" i="47"/>
  <c r="Q95" i="44"/>
  <c r="U67" i="36"/>
  <c r="U66" i="36" s="1"/>
  <c r="Q55" i="4"/>
  <c r="E47" i="4"/>
  <c r="R89" i="47"/>
  <c r="R80" i="44"/>
  <c r="R40" i="4"/>
  <c r="R16" i="4" s="1"/>
  <c r="C39" i="4"/>
  <c r="P79" i="44"/>
  <c r="P39" i="4"/>
  <c r="P15" i="4" s="1"/>
  <c r="P88" i="47"/>
  <c r="H38" i="4"/>
  <c r="R38" i="4"/>
  <c r="R14" i="4" s="1"/>
  <c r="R78" i="44"/>
  <c r="R87" i="47"/>
  <c r="N47" i="4"/>
  <c r="N23" i="4" s="1"/>
  <c r="N107" i="44" s="1"/>
  <c r="B39" i="4"/>
  <c r="I38" i="4"/>
  <c r="P81" i="44"/>
  <c r="P41" i="4"/>
  <c r="P17" i="4" s="1"/>
  <c r="P90" i="47"/>
  <c r="I58" i="36"/>
  <c r="C41" i="4"/>
  <c r="F40" i="4"/>
  <c r="B41" i="4"/>
  <c r="U63" i="36"/>
  <c r="L38" i="4"/>
  <c r="D47" i="4"/>
  <c r="E55" i="4"/>
  <c r="I67" i="36"/>
  <c r="I66" i="36" s="1"/>
  <c r="E95" i="44"/>
  <c r="F95" i="44"/>
  <c r="F55" i="4"/>
  <c r="J67" i="36"/>
  <c r="J66" i="36" s="1"/>
  <c r="K47" i="4"/>
  <c r="F38" i="4"/>
  <c r="L67" i="36"/>
  <c r="L66" i="36" s="1"/>
  <c r="H95" i="44"/>
  <c r="H55" i="4"/>
  <c r="K34" i="4"/>
  <c r="F63" i="36"/>
  <c r="C55" i="4"/>
  <c r="C95" i="44"/>
  <c r="G67" i="36"/>
  <c r="G66" i="36" s="1"/>
  <c r="M58" i="36"/>
  <c r="C43" i="4"/>
  <c r="G44" i="36"/>
  <c r="G45" i="36" s="1"/>
  <c r="R47" i="4"/>
  <c r="R23" i="4" s="1"/>
  <c r="R107" i="44" s="1"/>
  <c r="R96" i="47"/>
  <c r="R49" i="47" s="1"/>
  <c r="R87" i="44"/>
  <c r="B43" i="4"/>
  <c r="F44" i="36"/>
  <c r="F45" i="36" s="1"/>
  <c r="B40" i="4"/>
  <c r="F43" i="4"/>
  <c r="J44" i="36"/>
  <c r="J45" i="36" s="1"/>
  <c r="E39" i="4"/>
  <c r="C47" i="4"/>
  <c r="O34" i="4"/>
  <c r="O10" i="4" s="1"/>
  <c r="O62" i="4" s="1"/>
  <c r="O74" i="44"/>
  <c r="O41" i="44" s="1"/>
  <c r="O83" i="47"/>
  <c r="O36" i="47" s="1"/>
  <c r="O111" i="47" s="1"/>
  <c r="E34" i="4"/>
  <c r="N41" i="4"/>
  <c r="N17" i="4" s="1"/>
  <c r="H47" i="4"/>
  <c r="K55" i="4"/>
  <c r="K95" i="44"/>
  <c r="O67" i="36"/>
  <c r="O66" i="36" s="1"/>
  <c r="B55" i="4"/>
  <c r="F67" i="36"/>
  <c r="F66" i="36" s="1"/>
  <c r="B95" i="44"/>
  <c r="V63" i="36"/>
  <c r="J39" i="4"/>
  <c r="H40" i="4"/>
  <c r="L58" i="36"/>
  <c r="P78" i="44"/>
  <c r="P38" i="4"/>
  <c r="P14" i="4" s="1"/>
  <c r="P19" i="4" s="1"/>
  <c r="P106" i="44" s="1"/>
  <c r="P87" i="47"/>
  <c r="R44" i="36"/>
  <c r="R45" i="36" s="1"/>
  <c r="N43" i="4"/>
  <c r="D95" i="44"/>
  <c r="D55" i="4"/>
  <c r="H67" i="36"/>
  <c r="H66" i="36" s="1"/>
  <c r="V58" i="36"/>
  <c r="V44" i="36"/>
  <c r="V45" i="36" s="1"/>
  <c r="R83" i="44"/>
  <c r="R92" i="47"/>
  <c r="R43" i="4"/>
  <c r="U58" i="36"/>
  <c r="L44" i="36"/>
  <c r="L45" i="36" s="1"/>
  <c r="H43" i="4"/>
  <c r="K38" i="4"/>
  <c r="M44" i="36"/>
  <c r="M45" i="36" s="1"/>
  <c r="I43" i="4"/>
  <c r="Q83" i="44"/>
  <c r="Q92" i="47"/>
  <c r="Q43" i="4"/>
  <c r="U44" i="36"/>
  <c r="U45" i="36" s="1"/>
  <c r="I40" i="4"/>
  <c r="B47" i="4"/>
  <c r="O63" i="36"/>
  <c r="D40" i="4"/>
  <c r="J40" i="4"/>
  <c r="F39" i="4"/>
  <c r="O39" i="4"/>
  <c r="O15" i="4" s="1"/>
  <c r="O79" i="44"/>
  <c r="O88" i="47"/>
  <c r="J58" i="36"/>
  <c r="L63" i="36"/>
  <c r="L34" i="4"/>
  <c r="D41" i="4"/>
  <c r="J41" i="4"/>
  <c r="M63" i="36"/>
  <c r="J95" i="44"/>
  <c r="N67" i="36"/>
  <c r="N66" i="36" s="1"/>
  <c r="J55" i="4"/>
  <c r="F58" i="36"/>
  <c r="F34" i="4"/>
  <c r="Q74" i="44"/>
  <c r="Q41" i="44" s="1"/>
  <c r="Q83" i="47"/>
  <c r="Q36" i="47" s="1"/>
  <c r="Q111" i="47" s="1"/>
  <c r="Q34" i="4"/>
  <c r="Q10" i="4" s="1"/>
  <c r="Q62" i="4" s="1"/>
  <c r="N39" i="4"/>
  <c r="N15" i="4" s="1"/>
  <c r="R74" i="44"/>
  <c r="R41" i="44" s="1"/>
  <c r="R83" i="47"/>
  <c r="R36" i="47" s="1"/>
  <c r="R34" i="4"/>
  <c r="R10" i="4" s="1"/>
  <c r="M67" i="36"/>
  <c r="M66" i="36" s="1"/>
  <c r="I95" i="44"/>
  <c r="I55" i="4"/>
  <c r="E43" i="4"/>
  <c r="I44" i="36"/>
  <c r="I45" i="36" s="1"/>
  <c r="K40" i="4"/>
  <c r="S63" i="36"/>
  <c r="J47" i="4"/>
  <c r="H44" i="36"/>
  <c r="H45" i="36" s="1"/>
  <c r="D43" i="4"/>
  <c r="O43" i="4"/>
  <c r="S44" i="36"/>
  <c r="S45" i="36" s="1"/>
  <c r="O92" i="47"/>
  <c r="O83" i="44"/>
  <c r="Q82" i="44" l="1"/>
  <c r="Q42" i="4"/>
  <c r="Q18" i="4" s="1"/>
  <c r="Q105" i="44"/>
  <c r="R105" i="44"/>
  <c r="R51" i="4"/>
  <c r="R27" i="4" s="1"/>
  <c r="O51" i="4"/>
  <c r="O27" i="4" s="1"/>
  <c r="O71" i="44"/>
  <c r="O67" i="44" s="1"/>
  <c r="O80" i="47"/>
  <c r="O76" i="47" s="1"/>
  <c r="AS41" i="4"/>
  <c r="BE41" i="4"/>
  <c r="D17" i="4"/>
  <c r="B23" i="4"/>
  <c r="AQ47" i="4"/>
  <c r="BC47" i="4"/>
  <c r="E10" i="4"/>
  <c r="AT34" i="4"/>
  <c r="BF34" i="4"/>
  <c r="AW95" i="44"/>
  <c r="BI95" i="44"/>
  <c r="H45" i="44"/>
  <c r="H103" i="44"/>
  <c r="AU40" i="4"/>
  <c r="BG40" i="4"/>
  <c r="F16" i="4"/>
  <c r="AQ39" i="4"/>
  <c r="BC39" i="4"/>
  <c r="B15" i="4"/>
  <c r="N51" i="4"/>
  <c r="N27" i="4" s="1"/>
  <c r="N31" i="4" s="1"/>
  <c r="O31" i="4"/>
  <c r="O42" i="4"/>
  <c r="O18" i="4" s="1"/>
  <c r="AX55" i="4"/>
  <c r="I51" i="4"/>
  <c r="BJ55" i="4"/>
  <c r="J103" i="44"/>
  <c r="BK95" i="44"/>
  <c r="J45" i="44"/>
  <c r="AY95" i="44"/>
  <c r="BK41" i="4"/>
  <c r="J17" i="4"/>
  <c r="AY41" i="4"/>
  <c r="L10" i="4"/>
  <c r="BM34" i="4"/>
  <c r="BA34" i="4"/>
  <c r="AY40" i="4"/>
  <c r="BK40" i="4"/>
  <c r="J16" i="4"/>
  <c r="Q80" i="47"/>
  <c r="Q76" i="47" s="1"/>
  <c r="Q71" i="44"/>
  <c r="Q67" i="44" s="1"/>
  <c r="AW43" i="4"/>
  <c r="H42" i="4"/>
  <c r="BI43" i="4"/>
  <c r="R82" i="44"/>
  <c r="R42" i="44"/>
  <c r="AQ95" i="44"/>
  <c r="B45" i="44"/>
  <c r="B103" i="44"/>
  <c r="BC95" i="44"/>
  <c r="AZ95" i="44"/>
  <c r="K103" i="44"/>
  <c r="K45" i="44"/>
  <c r="BL95" i="44"/>
  <c r="O105" i="44"/>
  <c r="BF39" i="4"/>
  <c r="AT39" i="4"/>
  <c r="E15" i="4"/>
  <c r="AR43" i="4"/>
  <c r="BD43" i="4"/>
  <c r="C42" i="4"/>
  <c r="E51" i="4"/>
  <c r="AT55" i="4"/>
  <c r="BF55" i="4"/>
  <c r="BM38" i="4"/>
  <c r="BA38" i="4"/>
  <c r="L14" i="4"/>
  <c r="AW38" i="4"/>
  <c r="BI38" i="4"/>
  <c r="H14" i="4"/>
  <c r="Q91" i="44"/>
  <c r="Q44" i="44" s="1"/>
  <c r="E16" i="4"/>
  <c r="BF40" i="4"/>
  <c r="AT40" i="4"/>
  <c r="BM95" i="44"/>
  <c r="BA95" i="44"/>
  <c r="L45" i="44"/>
  <c r="L103" i="44"/>
  <c r="BK38" i="4"/>
  <c r="J14" i="4"/>
  <c r="AY38" i="4"/>
  <c r="R100" i="47"/>
  <c r="R53" i="47" s="1"/>
  <c r="AW41" i="4"/>
  <c r="H17" i="4"/>
  <c r="BI41" i="4"/>
  <c r="AQ38" i="4"/>
  <c r="BC38" i="4"/>
  <c r="B14" i="4"/>
  <c r="K17" i="4"/>
  <c r="BL41" i="4"/>
  <c r="AZ41" i="4"/>
  <c r="P82" i="44"/>
  <c r="BM40" i="4"/>
  <c r="L16" i="4"/>
  <c r="BA40" i="4"/>
  <c r="AS34" i="4"/>
  <c r="BE34" i="4"/>
  <c r="D10" i="4"/>
  <c r="BJ39" i="4"/>
  <c r="I15" i="4"/>
  <c r="AX39" i="4"/>
  <c r="AW34" i="4"/>
  <c r="BI34" i="4"/>
  <c r="H10" i="4"/>
  <c r="O100" i="47"/>
  <c r="O53" i="47" s="1"/>
  <c r="O57" i="47" s="1"/>
  <c r="BK47" i="4"/>
  <c r="AY47" i="4"/>
  <c r="J23" i="4"/>
  <c r="R45" i="47"/>
  <c r="R91" i="47"/>
  <c r="BD47" i="4"/>
  <c r="AR47" i="4"/>
  <c r="C23" i="4"/>
  <c r="F19" i="4"/>
  <c r="AU43" i="4"/>
  <c r="BG43" i="4"/>
  <c r="F42" i="4"/>
  <c r="AQ43" i="4"/>
  <c r="B42" i="4"/>
  <c r="BC43" i="4"/>
  <c r="O82" i="44"/>
  <c r="AS43" i="4"/>
  <c r="D42" i="4"/>
  <c r="BE43" i="4"/>
  <c r="AZ40" i="4"/>
  <c r="BL40" i="4"/>
  <c r="K16" i="4"/>
  <c r="BE40" i="4"/>
  <c r="D16" i="4"/>
  <c r="AS40" i="4"/>
  <c r="K51" i="4"/>
  <c r="BL55" i="4"/>
  <c r="AZ55" i="4"/>
  <c r="BC40" i="4"/>
  <c r="B16" i="4"/>
  <c r="AQ40" i="4"/>
  <c r="AR95" i="44"/>
  <c r="C103" i="44"/>
  <c r="C45" i="44"/>
  <c r="BD95" i="44"/>
  <c r="K10" i="4"/>
  <c r="BL34" i="4"/>
  <c r="AZ34" i="4"/>
  <c r="AZ47" i="4"/>
  <c r="BL47" i="4"/>
  <c r="K23" i="4"/>
  <c r="BG55" i="4"/>
  <c r="AU55" i="4"/>
  <c r="F51" i="4"/>
  <c r="AQ41" i="4"/>
  <c r="B17" i="4"/>
  <c r="BC41" i="4"/>
  <c r="Q100" i="47"/>
  <c r="Q53" i="47" s="1"/>
  <c r="Q57" i="47" s="1"/>
  <c r="N45" i="44"/>
  <c r="N103" i="44"/>
  <c r="BM55" i="4"/>
  <c r="L51" i="4"/>
  <c r="BA55" i="4"/>
  <c r="AU47" i="4"/>
  <c r="BG47" i="4"/>
  <c r="F23" i="4"/>
  <c r="BA47" i="4"/>
  <c r="L23" i="4"/>
  <c r="BM47" i="4"/>
  <c r="P71" i="44"/>
  <c r="P67" i="44" s="1"/>
  <c r="P80" i="47"/>
  <c r="P76" i="47" s="1"/>
  <c r="P51" i="4"/>
  <c r="P27" i="4" s="1"/>
  <c r="P31" i="4" s="1"/>
  <c r="B10" i="4"/>
  <c r="BC34" i="4"/>
  <c r="AQ34" i="4"/>
  <c r="AR40" i="4"/>
  <c r="C16" i="4"/>
  <c r="BD40" i="4"/>
  <c r="O45" i="44"/>
  <c r="O102" i="44" s="1"/>
  <c r="O91" i="44"/>
  <c r="O44" i="44" s="1"/>
  <c r="J42" i="4"/>
  <c r="BK43" i="4"/>
  <c r="AY43" i="4"/>
  <c r="P62" i="4"/>
  <c r="BF43" i="4"/>
  <c r="AT43" i="4"/>
  <c r="E42" i="4"/>
  <c r="BG34" i="4"/>
  <c r="AU34" i="4"/>
  <c r="F10" i="4"/>
  <c r="AS95" i="44"/>
  <c r="D45" i="44"/>
  <c r="BE95" i="44"/>
  <c r="D103" i="44"/>
  <c r="AW40" i="4"/>
  <c r="BI40" i="4"/>
  <c r="H16" i="4"/>
  <c r="AX47" i="4"/>
  <c r="BJ47" i="4"/>
  <c r="I23" i="4"/>
  <c r="BG41" i="4"/>
  <c r="AU41" i="4"/>
  <c r="F17" i="4"/>
  <c r="BF41" i="4"/>
  <c r="E17" i="4"/>
  <c r="AT41" i="4"/>
  <c r="J10" i="4"/>
  <c r="AY34" i="4"/>
  <c r="BK34" i="4"/>
  <c r="C14" i="4"/>
  <c r="AR38" i="4"/>
  <c r="BD38" i="4"/>
  <c r="BA39" i="4"/>
  <c r="L15" i="4"/>
  <c r="BM39" i="4"/>
  <c r="K42" i="4"/>
  <c r="AZ43" i="4"/>
  <c r="BL43" i="4"/>
  <c r="P91" i="47"/>
  <c r="P100" i="47"/>
  <c r="P53" i="47" s="1"/>
  <c r="P57" i="47" s="1"/>
  <c r="BM43" i="4"/>
  <c r="BA43" i="4"/>
  <c r="L42" i="4"/>
  <c r="L19" i="4"/>
  <c r="BJ95" i="44"/>
  <c r="AX95" i="44"/>
  <c r="I103" i="44"/>
  <c r="I45" i="44"/>
  <c r="R62" i="4"/>
  <c r="K14" i="4"/>
  <c r="AZ38" i="4"/>
  <c r="BL38" i="4"/>
  <c r="R71" i="44"/>
  <c r="R67" i="44" s="1"/>
  <c r="R80" i="47"/>
  <c r="R76" i="47" s="1"/>
  <c r="O91" i="47"/>
  <c r="R111" i="47"/>
  <c r="J51" i="4"/>
  <c r="AY55" i="4"/>
  <c r="BK55" i="4"/>
  <c r="BG39" i="4"/>
  <c r="AU39" i="4"/>
  <c r="F15" i="4"/>
  <c r="BJ40" i="4"/>
  <c r="I16" i="4"/>
  <c r="AX40" i="4"/>
  <c r="Q91" i="47"/>
  <c r="AX43" i="4"/>
  <c r="I42" i="4"/>
  <c r="BJ43" i="4"/>
  <c r="R19" i="4"/>
  <c r="R42" i="4"/>
  <c r="R18" i="4" s="1"/>
  <c r="AS55" i="4"/>
  <c r="D51" i="4"/>
  <c r="BE55" i="4"/>
  <c r="N42" i="4"/>
  <c r="N18" i="4" s="1"/>
  <c r="AY39" i="4"/>
  <c r="J15" i="4"/>
  <c r="BK39" i="4"/>
  <c r="B51" i="4"/>
  <c r="AQ55" i="4"/>
  <c r="BC55" i="4"/>
  <c r="H23" i="4"/>
  <c r="AW47" i="4"/>
  <c r="BI47" i="4"/>
  <c r="AR55" i="4"/>
  <c r="C51" i="4"/>
  <c r="BD55" i="4"/>
  <c r="AW55" i="4"/>
  <c r="BI55" i="4"/>
  <c r="H51" i="4"/>
  <c r="BG38" i="4"/>
  <c r="AU38" i="4"/>
  <c r="F14" i="4"/>
  <c r="BG95" i="44"/>
  <c r="F45" i="44"/>
  <c r="AU95" i="44"/>
  <c r="F103" i="44"/>
  <c r="E45" i="44"/>
  <c r="E103" i="44"/>
  <c r="BF95" i="44"/>
  <c r="AT95" i="44"/>
  <c r="BE47" i="4"/>
  <c r="D23" i="4"/>
  <c r="AS47" i="4"/>
  <c r="AR41" i="4"/>
  <c r="BD41" i="4"/>
  <c r="C17" i="4"/>
  <c r="I14" i="4"/>
  <c r="BJ38" i="4"/>
  <c r="AX38" i="4"/>
  <c r="BD39" i="4"/>
  <c r="AR39" i="4"/>
  <c r="C15" i="4"/>
  <c r="BF47" i="4"/>
  <c r="AT47" i="4"/>
  <c r="E23" i="4"/>
  <c r="Q51" i="4"/>
  <c r="Q27" i="4" s="1"/>
  <c r="Q31" i="4" s="1"/>
  <c r="AS39" i="4"/>
  <c r="BE39" i="4"/>
  <c r="D15" i="4"/>
  <c r="R91" i="44"/>
  <c r="R44" i="44" s="1"/>
  <c r="H15" i="4"/>
  <c r="AW39" i="4"/>
  <c r="BI39" i="4"/>
  <c r="BJ41" i="4"/>
  <c r="I17" i="4"/>
  <c r="AX41" i="4"/>
  <c r="P42" i="4"/>
  <c r="P18" i="4" s="1"/>
  <c r="BE38" i="4"/>
  <c r="AS38" i="4"/>
  <c r="D14" i="4"/>
  <c r="P91" i="44"/>
  <c r="P44" i="44" s="1"/>
  <c r="P45" i="44"/>
  <c r="P102" i="44" s="1"/>
  <c r="I10" i="4"/>
  <c r="BJ34" i="4"/>
  <c r="AX34" i="4"/>
  <c r="K15" i="4"/>
  <c r="BL39" i="4"/>
  <c r="AZ39" i="4"/>
  <c r="AR34" i="4"/>
  <c r="C10" i="4"/>
  <c r="BD34" i="4"/>
  <c r="E14" i="4"/>
  <c r="BF38" i="4"/>
  <c r="AT38" i="4"/>
  <c r="BA41" i="4"/>
  <c r="BM41" i="4"/>
  <c r="L17" i="4"/>
  <c r="P105" i="44"/>
  <c r="R57" i="47" l="1"/>
  <c r="R31" i="4"/>
  <c r="Q45" i="44"/>
  <c r="Q102" i="44" s="1"/>
  <c r="BD15" i="4"/>
  <c r="AR15" i="4"/>
  <c r="C27" i="4"/>
  <c r="BD51" i="4"/>
  <c r="AR51" i="4"/>
  <c r="BA15" i="4"/>
  <c r="BM15" i="4"/>
  <c r="F105" i="44"/>
  <c r="BG10" i="4"/>
  <c r="AU10" i="4"/>
  <c r="BD16" i="4"/>
  <c r="AR16" i="4"/>
  <c r="K27" i="4"/>
  <c r="AZ51" i="4"/>
  <c r="BL51" i="4"/>
  <c r="BK16" i="4"/>
  <c r="AY16" i="4"/>
  <c r="BA17" i="4"/>
  <c r="BM17" i="4"/>
  <c r="AX10" i="4"/>
  <c r="BJ10" i="4"/>
  <c r="I105" i="44"/>
  <c r="BJ17" i="4"/>
  <c r="AX17" i="4"/>
  <c r="AW15" i="4"/>
  <c r="BI15" i="4"/>
  <c r="AT23" i="4"/>
  <c r="E107" i="44"/>
  <c r="BF23" i="4"/>
  <c r="AX14" i="4"/>
  <c r="BJ14" i="4"/>
  <c r="I19" i="4"/>
  <c r="AS23" i="4"/>
  <c r="D107" i="44"/>
  <c r="BE23" i="4"/>
  <c r="BG14" i="4"/>
  <c r="AU14" i="4"/>
  <c r="B27" i="4"/>
  <c r="BC51" i="4"/>
  <c r="AQ51" i="4"/>
  <c r="BF17" i="4"/>
  <c r="AT17" i="4"/>
  <c r="AW16" i="4"/>
  <c r="BI16" i="4"/>
  <c r="L107" i="44"/>
  <c r="BM23" i="4"/>
  <c r="BA23" i="4"/>
  <c r="AZ23" i="4"/>
  <c r="BL23" i="4"/>
  <c r="K107" i="44"/>
  <c r="BG19" i="4"/>
  <c r="F106" i="44"/>
  <c r="AU19" i="4"/>
  <c r="BL17" i="4"/>
  <c r="AZ17" i="4"/>
  <c r="L47" i="44"/>
  <c r="L100" i="44"/>
  <c r="L44" i="44"/>
  <c r="L102" i="44"/>
  <c r="BM45" i="44"/>
  <c r="BA45" i="44"/>
  <c r="BF15" i="4"/>
  <c r="AT15" i="4"/>
  <c r="AQ45" i="44"/>
  <c r="BC45" i="44"/>
  <c r="B102" i="44"/>
  <c r="B44" i="44"/>
  <c r="B100" i="44"/>
  <c r="B47" i="44"/>
  <c r="R106" i="44"/>
  <c r="BM10" i="4"/>
  <c r="L105" i="44"/>
  <c r="BA10" i="4"/>
  <c r="D19" i="4"/>
  <c r="AS14" i="4"/>
  <c r="BE14" i="4"/>
  <c r="BE15" i="4"/>
  <c r="AS15" i="4"/>
  <c r="BI51" i="4"/>
  <c r="H27" i="4"/>
  <c r="AW51" i="4"/>
  <c r="I18" i="4"/>
  <c r="AX42" i="4"/>
  <c r="BJ42" i="4"/>
  <c r="AR45" i="44"/>
  <c r="C47" i="44"/>
  <c r="C100" i="44"/>
  <c r="C44" i="44"/>
  <c r="BD45" i="44"/>
  <c r="C102" i="44"/>
  <c r="BE16" i="4"/>
  <c r="AS16" i="4"/>
  <c r="AQ42" i="4"/>
  <c r="BC42" i="4"/>
  <c r="B18" i="4"/>
  <c r="AX15" i="4"/>
  <c r="BJ15" i="4"/>
  <c r="BM16" i="4"/>
  <c r="BA16" i="4"/>
  <c r="H18" i="4"/>
  <c r="BI42" i="4"/>
  <c r="AW42" i="4"/>
  <c r="BD10" i="4"/>
  <c r="C105" i="44"/>
  <c r="AR10" i="4"/>
  <c r="BL15" i="4"/>
  <c r="AZ15" i="4"/>
  <c r="BD17" i="4"/>
  <c r="AR17" i="4"/>
  <c r="H107" i="44"/>
  <c r="BI23" i="4"/>
  <c r="AW23" i="4"/>
  <c r="BG15" i="4"/>
  <c r="AU15" i="4"/>
  <c r="I47" i="44"/>
  <c r="AX45" i="44"/>
  <c r="I44" i="44"/>
  <c r="I102" i="44"/>
  <c r="BJ45" i="44"/>
  <c r="I100" i="44"/>
  <c r="L106" i="44"/>
  <c r="BA19" i="4"/>
  <c r="BM19" i="4"/>
  <c r="AZ42" i="4"/>
  <c r="BL42" i="4"/>
  <c r="K18" i="4"/>
  <c r="AX23" i="4"/>
  <c r="I107" i="44"/>
  <c r="BJ23" i="4"/>
  <c r="BE45" i="44"/>
  <c r="D44" i="44"/>
  <c r="D102" i="44"/>
  <c r="D47" i="44"/>
  <c r="AS45" i="44"/>
  <c r="D100" i="44"/>
  <c r="J18" i="4"/>
  <c r="BK42" i="4"/>
  <c r="AY42" i="4"/>
  <c r="N47" i="44"/>
  <c r="N102" i="44"/>
  <c r="N100" i="44"/>
  <c r="N104" i="44"/>
  <c r="N44" i="44"/>
  <c r="F27" i="4"/>
  <c r="F31" i="4" s="1"/>
  <c r="AU51" i="4"/>
  <c r="BG51" i="4"/>
  <c r="BL10" i="4"/>
  <c r="AZ10" i="4"/>
  <c r="K105" i="44"/>
  <c r="BG42" i="4"/>
  <c r="F18" i="4"/>
  <c r="AU42" i="4"/>
  <c r="C107" i="44"/>
  <c r="AR23" i="4"/>
  <c r="BD23" i="4"/>
  <c r="B19" i="4"/>
  <c r="BC14" i="4"/>
  <c r="AQ14" i="4"/>
  <c r="BI17" i="4"/>
  <c r="AW17" i="4"/>
  <c r="BK14" i="4"/>
  <c r="AY14" i="4"/>
  <c r="J19" i="4"/>
  <c r="AT16" i="4"/>
  <c r="BF16" i="4"/>
  <c r="AW14" i="4"/>
  <c r="BI14" i="4"/>
  <c r="H19" i="4"/>
  <c r="BA14" i="4"/>
  <c r="BM14" i="4"/>
  <c r="C18" i="4"/>
  <c r="AR42" i="4"/>
  <c r="BD42" i="4"/>
  <c r="J44" i="44"/>
  <c r="J102" i="44"/>
  <c r="AY45" i="44"/>
  <c r="BK45" i="44"/>
  <c r="J100" i="44"/>
  <c r="J47" i="44"/>
  <c r="I27" i="4"/>
  <c r="I31" i="4" s="1"/>
  <c r="BJ51" i="4"/>
  <c r="AX51" i="4"/>
  <c r="AU16" i="4"/>
  <c r="BG16" i="4"/>
  <c r="H102" i="44"/>
  <c r="H47" i="44"/>
  <c r="H100" i="44"/>
  <c r="AW45" i="44"/>
  <c r="H44" i="44"/>
  <c r="BI45" i="44"/>
  <c r="BC23" i="4"/>
  <c r="B107" i="44"/>
  <c r="AQ23" i="4"/>
  <c r="E19" i="4"/>
  <c r="BF14" i="4"/>
  <c r="AT14" i="4"/>
  <c r="E102" i="44"/>
  <c r="E100" i="44"/>
  <c r="AT45" i="44"/>
  <c r="BF45" i="44"/>
  <c r="E44" i="44"/>
  <c r="E47" i="44"/>
  <c r="AX16" i="4"/>
  <c r="BJ16" i="4"/>
  <c r="AR14" i="4"/>
  <c r="BD14" i="4"/>
  <c r="C19" i="4"/>
  <c r="BC10" i="4"/>
  <c r="AQ10" i="4"/>
  <c r="B105" i="44"/>
  <c r="AQ17" i="4"/>
  <c r="BC17" i="4"/>
  <c r="BC16" i="4"/>
  <c r="AQ16" i="4"/>
  <c r="AS42" i="4"/>
  <c r="BE42" i="4"/>
  <c r="D18" i="4"/>
  <c r="AW10" i="4"/>
  <c r="H105" i="44"/>
  <c r="BI10" i="4"/>
  <c r="D105" i="44"/>
  <c r="BE10" i="4"/>
  <c r="AS10" i="4"/>
  <c r="K44" i="44"/>
  <c r="K47" i="44"/>
  <c r="BL45" i="44"/>
  <c r="AZ45" i="44"/>
  <c r="K102" i="44"/>
  <c r="K100" i="44"/>
  <c r="R45" i="44"/>
  <c r="R102" i="44" s="1"/>
  <c r="F44" i="44"/>
  <c r="AU45" i="44"/>
  <c r="F47" i="44"/>
  <c r="BG45" i="44"/>
  <c r="F100" i="44"/>
  <c r="F102" i="44"/>
  <c r="AY15" i="4"/>
  <c r="BK15" i="4"/>
  <c r="D27" i="4"/>
  <c r="BE51" i="4"/>
  <c r="AS51" i="4"/>
  <c r="AY51" i="4"/>
  <c r="J27" i="4"/>
  <c r="BK51" i="4"/>
  <c r="BL14" i="4"/>
  <c r="AZ14" i="4"/>
  <c r="K19" i="4"/>
  <c r="BA42" i="4"/>
  <c r="BM42" i="4"/>
  <c r="L18" i="4"/>
  <c r="AY10" i="4"/>
  <c r="BK10" i="4"/>
  <c r="J105" i="44"/>
  <c r="AU17" i="4"/>
  <c r="BG17" i="4"/>
  <c r="E18" i="4"/>
  <c r="AT42" i="4"/>
  <c r="BF42" i="4"/>
  <c r="F107" i="44"/>
  <c r="BG23" i="4"/>
  <c r="AU23" i="4"/>
  <c r="BA51" i="4"/>
  <c r="L27" i="4"/>
  <c r="L31" i="4" s="1"/>
  <c r="BM51" i="4"/>
  <c r="AZ16" i="4"/>
  <c r="BL16" i="4"/>
  <c r="J107" i="44"/>
  <c r="BK23" i="4"/>
  <c r="AY23" i="4"/>
  <c r="BF51" i="4"/>
  <c r="E27" i="4"/>
  <c r="AT51" i="4"/>
  <c r="AY17" i="4"/>
  <c r="BK17" i="4"/>
  <c r="BC15" i="4"/>
  <c r="AQ15" i="4"/>
  <c r="E105" i="44"/>
  <c r="BF10" i="4"/>
  <c r="AT10" i="4"/>
  <c r="AS17" i="4"/>
  <c r="BE17" i="4"/>
  <c r="E31" i="4" l="1"/>
  <c r="AT31" i="4" s="1"/>
  <c r="D31" i="4"/>
  <c r="AS31" i="4" s="1"/>
  <c r="E104" i="44"/>
  <c r="BA31" i="4"/>
  <c r="BM31" i="4"/>
  <c r="L104" i="44"/>
  <c r="BG31" i="4"/>
  <c r="AU31" i="4"/>
  <c r="F104" i="44"/>
  <c r="BE31" i="4"/>
  <c r="B59" i="47"/>
  <c r="B59" i="49"/>
  <c r="AQ27" i="4"/>
  <c r="BC27" i="4"/>
  <c r="AX31" i="4"/>
  <c r="BJ31" i="4"/>
  <c r="BF18" i="4"/>
  <c r="AT18" i="4"/>
  <c r="F59" i="47"/>
  <c r="F59" i="49"/>
  <c r="AT44" i="44"/>
  <c r="BF44" i="44"/>
  <c r="H59" i="49"/>
  <c r="H59" i="47"/>
  <c r="J59" i="49"/>
  <c r="J59" i="47"/>
  <c r="AR18" i="4"/>
  <c r="BD18" i="4"/>
  <c r="AY19" i="4"/>
  <c r="J106" i="44"/>
  <c r="BK19" i="4"/>
  <c r="BG18" i="4"/>
  <c r="AU18" i="4"/>
  <c r="N59" i="47"/>
  <c r="N59" i="49"/>
  <c r="D104" i="44"/>
  <c r="I104" i="44"/>
  <c r="AX44" i="44"/>
  <c r="BJ44" i="44"/>
  <c r="C59" i="47"/>
  <c r="C59" i="49"/>
  <c r="AX18" i="4"/>
  <c r="BJ18" i="4"/>
  <c r="AS19" i="4"/>
  <c r="BE19" i="4"/>
  <c r="D106" i="44"/>
  <c r="AR27" i="4"/>
  <c r="BD27" i="4"/>
  <c r="D59" i="49"/>
  <c r="D59" i="47"/>
  <c r="BM44" i="44"/>
  <c r="BA44" i="44"/>
  <c r="BF27" i="4"/>
  <c r="AT27" i="4"/>
  <c r="AZ19" i="4"/>
  <c r="K106" i="44"/>
  <c r="BL19" i="4"/>
  <c r="K59" i="47"/>
  <c r="K59" i="49"/>
  <c r="C31" i="4"/>
  <c r="BD19" i="4"/>
  <c r="C106" i="44"/>
  <c r="AR19" i="4"/>
  <c r="AW44" i="44"/>
  <c r="BI44" i="44"/>
  <c r="BK44" i="44"/>
  <c r="AY44" i="44"/>
  <c r="AS44" i="44"/>
  <c r="BE44" i="44"/>
  <c r="AW18" i="4"/>
  <c r="BI18" i="4"/>
  <c r="BC44" i="44"/>
  <c r="AQ44" i="44"/>
  <c r="L59" i="47"/>
  <c r="L59" i="49"/>
  <c r="BJ19" i="4"/>
  <c r="I106" i="44"/>
  <c r="AX19" i="4"/>
  <c r="K31" i="4"/>
  <c r="BL27" i="4"/>
  <c r="AZ27" i="4"/>
  <c r="AT19" i="4"/>
  <c r="BF19" i="4"/>
  <c r="E106" i="44"/>
  <c r="BI19" i="4"/>
  <c r="H106" i="44"/>
  <c r="AW19" i="4"/>
  <c r="B106" i="44"/>
  <c r="BC19" i="4"/>
  <c r="AQ19" i="4"/>
  <c r="AU27" i="4"/>
  <c r="BG27" i="4"/>
  <c r="BK18" i="4"/>
  <c r="AY18" i="4"/>
  <c r="BM27" i="4"/>
  <c r="BA27" i="4"/>
  <c r="J31" i="4"/>
  <c r="BK27" i="4"/>
  <c r="AY27" i="4"/>
  <c r="AS27" i="4"/>
  <c r="BE27" i="4"/>
  <c r="B31" i="4"/>
  <c r="BA18" i="4"/>
  <c r="BM18" i="4"/>
  <c r="AU44" i="44"/>
  <c r="BG44" i="44"/>
  <c r="BL44" i="44"/>
  <c r="AZ44" i="44"/>
  <c r="BE18" i="4"/>
  <c r="AS18" i="4"/>
  <c r="E59" i="49"/>
  <c r="E59" i="47"/>
  <c r="BJ27" i="4"/>
  <c r="AX27" i="4"/>
  <c r="BL18" i="4"/>
  <c r="AZ18" i="4"/>
  <c r="I59" i="47"/>
  <c r="I59" i="49"/>
  <c r="BC18" i="4"/>
  <c r="AQ18" i="4"/>
  <c r="BD44" i="44"/>
  <c r="AR44" i="44"/>
  <c r="H31" i="4"/>
  <c r="AW27" i="4"/>
  <c r="BI27" i="4"/>
  <c r="BF31" i="4" l="1"/>
  <c r="BI31" i="4"/>
  <c r="AW31" i="4"/>
  <c r="H104" i="44"/>
  <c r="AU59" i="47"/>
  <c r="BG59" i="47"/>
  <c r="BC59" i="47"/>
  <c r="AQ59" i="47"/>
  <c r="BC31" i="4"/>
  <c r="AQ31" i="4"/>
  <c r="B104" i="44"/>
  <c r="BM59" i="47"/>
  <c r="BA59" i="47"/>
  <c r="BL59" i="47"/>
  <c r="AZ59" i="47"/>
  <c r="BE59" i="47"/>
  <c r="AS59" i="47"/>
  <c r="AY59" i="47"/>
  <c r="BK59" i="47"/>
  <c r="BL31" i="4"/>
  <c r="AZ31" i="4"/>
  <c r="K104" i="44"/>
  <c r="BJ59" i="47"/>
  <c r="AX59" i="47"/>
  <c r="BK31" i="4"/>
  <c r="AY31" i="4"/>
  <c r="J104" i="44"/>
  <c r="BF59" i="47"/>
  <c r="AT59" i="47"/>
  <c r="AR31" i="4"/>
  <c r="BD31" i="4"/>
  <c r="C104" i="44"/>
  <c r="BD59" i="47"/>
  <c r="AR59" i="47"/>
  <c r="BI59" i="47"/>
  <c r="AW59" i="47"/>
</calcChain>
</file>

<file path=xl/sharedStrings.xml><?xml version="1.0" encoding="utf-8"?>
<sst xmlns="http://schemas.openxmlformats.org/spreadsheetml/2006/main" count="2317" uniqueCount="455">
  <si>
    <r>
      <t>Pro Forma Consolidated Adjusted EBITDA, Depreciation and Amortization Expense, Other Operating Gains and Pro Forma Operating Income</t>
    </r>
    <r>
      <rPr>
        <b/>
        <vertAlign val="superscript"/>
        <sz val="13"/>
        <color indexed="55"/>
        <rFont val="Arial"/>
        <family val="2"/>
      </rPr>
      <t xml:space="preserve">1    </t>
    </r>
    <r>
      <rPr>
        <b/>
        <sz val="13"/>
        <color indexed="55"/>
        <rFont val="Arial"/>
        <family val="2"/>
      </rPr>
      <t>-Version 2</t>
    </r>
  </si>
  <si>
    <t>($ in millions; unaudited)</t>
  </si>
  <si>
    <t>1Q</t>
  </si>
  <si>
    <t>2Q</t>
  </si>
  <si>
    <t>3Q</t>
  </si>
  <si>
    <t>4Q</t>
  </si>
  <si>
    <t>FY</t>
  </si>
  <si>
    <r>
      <t>Adjusted EBITDA</t>
    </r>
    <r>
      <rPr>
        <b/>
        <vertAlign val="superscript"/>
        <sz val="12"/>
        <rFont val="Arial Narrow"/>
        <family val="2"/>
      </rPr>
      <t>15</t>
    </r>
  </si>
  <si>
    <t>Total Cable Communications</t>
  </si>
  <si>
    <t xml:space="preserve"> </t>
  </si>
  <si>
    <r>
      <t>Cable Networks</t>
    </r>
    <r>
      <rPr>
        <vertAlign val="superscript"/>
        <sz val="10"/>
        <rFont val="Arial Narrow"/>
        <family val="2"/>
      </rPr>
      <t xml:space="preserve"> </t>
    </r>
  </si>
  <si>
    <t xml:space="preserve">Broadcast Television </t>
  </si>
  <si>
    <r>
      <t>Filmed Entertainment</t>
    </r>
    <r>
      <rPr>
        <vertAlign val="superscript"/>
        <sz val="10"/>
        <rFont val="Arial Narrow"/>
        <family val="2"/>
      </rPr>
      <t xml:space="preserve"> </t>
    </r>
  </si>
  <si>
    <t>Theme Parks</t>
  </si>
  <si>
    <t>Headquarters, Other and Eliminations</t>
  </si>
  <si>
    <t xml:space="preserve">Total NBCUniversal </t>
  </si>
  <si>
    <t>Total Sky</t>
  </si>
  <si>
    <r>
      <t>Constant currency growth rates</t>
    </r>
    <r>
      <rPr>
        <i/>
        <vertAlign val="superscript"/>
        <sz val="9"/>
        <rFont val="Arial Narrow"/>
        <family val="2"/>
      </rPr>
      <t>9</t>
    </r>
  </si>
  <si>
    <t>Corporate, Other and Eliminations</t>
  </si>
  <si>
    <t>Total consolidated Adjusted EBITDA</t>
  </si>
  <si>
    <t>Adjustments to Adjusted EBITDA</t>
  </si>
  <si>
    <r>
      <t>Depreciation and Amortization Expense</t>
    </r>
    <r>
      <rPr>
        <b/>
        <vertAlign val="superscript"/>
        <sz val="12"/>
        <rFont val="Arial Narrow"/>
        <family val="2"/>
      </rPr>
      <t>16</t>
    </r>
  </si>
  <si>
    <r>
      <t>Corporate, Other and Eliminations</t>
    </r>
    <r>
      <rPr>
        <vertAlign val="superscript"/>
        <sz val="10"/>
        <rFont val="Arial Narrow"/>
        <family val="2"/>
      </rPr>
      <t>16</t>
    </r>
  </si>
  <si>
    <t xml:space="preserve">Total consolidated depreciation and amortization expense </t>
  </si>
  <si>
    <t>Amortization of acquisition-related intangibles</t>
  </si>
  <si>
    <t>Total consolidated depreciation and amortization expense excluding amortization of acquisition-related intangibles</t>
  </si>
  <si>
    <t>Other Operating Gains</t>
  </si>
  <si>
    <t>Cable Networks</t>
  </si>
  <si>
    <t>Broadcast Television</t>
  </si>
  <si>
    <t>Filmed Entertainment</t>
  </si>
  <si>
    <t xml:space="preserve">Headquarters, Other and Eliminations </t>
  </si>
  <si>
    <t>Total consolidated other operating gains</t>
  </si>
  <si>
    <t>Operating Income</t>
  </si>
  <si>
    <t xml:space="preserve">Total consolidated operating income </t>
  </si>
  <si>
    <t>`</t>
  </si>
  <si>
    <t>Consolidated Revenue</t>
  </si>
  <si>
    <t>Broadband</t>
  </si>
  <si>
    <r>
      <t>Video</t>
    </r>
    <r>
      <rPr>
        <vertAlign val="superscript"/>
        <sz val="10"/>
        <rFont val="Arial Narrow"/>
        <family val="2"/>
      </rPr>
      <t>1</t>
    </r>
  </si>
  <si>
    <t>Voice</t>
  </si>
  <si>
    <r>
      <t>Wireless</t>
    </r>
    <r>
      <rPr>
        <vertAlign val="superscript"/>
        <sz val="10"/>
        <rFont val="Arial Narrow"/>
        <family val="2"/>
      </rPr>
      <t>2</t>
    </r>
  </si>
  <si>
    <t>Business services</t>
  </si>
  <si>
    <r>
      <t>Advertising</t>
    </r>
    <r>
      <rPr>
        <vertAlign val="superscript"/>
        <sz val="10"/>
        <rFont val="Arial Narrow"/>
        <family val="2"/>
      </rPr>
      <t>3</t>
    </r>
  </si>
  <si>
    <r>
      <t>Other</t>
    </r>
    <r>
      <rPr>
        <vertAlign val="superscript"/>
        <sz val="10"/>
        <rFont val="Arial Narrow"/>
        <family val="2"/>
      </rPr>
      <t>4</t>
    </r>
  </si>
  <si>
    <t>Advertising</t>
  </si>
  <si>
    <t>Distribution</t>
  </si>
  <si>
    <t>Other</t>
  </si>
  <si>
    <t>Total Media</t>
  </si>
  <si>
    <t>Content licensing</t>
  </si>
  <si>
    <t>Theatrical</t>
  </si>
  <si>
    <t>Home entertainment and other</t>
  </si>
  <si>
    <t>Total Studios</t>
  </si>
  <si>
    <t xml:space="preserve">Theme Parks </t>
  </si>
  <si>
    <t>Headquarters and Other</t>
  </si>
  <si>
    <t>Eliminations</t>
  </si>
  <si>
    <r>
      <t>Direct-to-consumer</t>
    </r>
    <r>
      <rPr>
        <vertAlign val="superscript"/>
        <sz val="10"/>
        <rFont val="Arial Narrow"/>
        <family val="2"/>
      </rPr>
      <t>5</t>
    </r>
  </si>
  <si>
    <r>
      <t>Content</t>
    </r>
    <r>
      <rPr>
        <vertAlign val="superscript"/>
        <sz val="10"/>
        <rFont val="Arial Narrow"/>
        <family val="2"/>
      </rPr>
      <t>6</t>
    </r>
  </si>
  <si>
    <r>
      <t>Advertising</t>
    </r>
    <r>
      <rPr>
        <vertAlign val="superscript"/>
        <sz val="10"/>
        <rFont val="Arial Narrow"/>
        <family val="2"/>
      </rPr>
      <t>7</t>
    </r>
  </si>
  <si>
    <r>
      <t>Constant currency change</t>
    </r>
    <r>
      <rPr>
        <i/>
        <vertAlign val="superscript"/>
        <sz val="9"/>
        <rFont val="Arial Narrow"/>
        <family val="2"/>
      </rPr>
      <t>8</t>
    </r>
  </si>
  <si>
    <t>Corporate and Other</t>
  </si>
  <si>
    <t xml:space="preserve">Total consolidated revenue </t>
  </si>
  <si>
    <t>Consolidated Operating Costs and Expenses</t>
  </si>
  <si>
    <r>
      <t>Operating Costs and Expenses</t>
    </r>
    <r>
      <rPr>
        <b/>
        <vertAlign val="superscript"/>
        <sz val="12"/>
        <rFont val="Arial Narrow"/>
        <family val="2"/>
      </rPr>
      <t>9</t>
    </r>
  </si>
  <si>
    <t xml:space="preserve">Programming </t>
  </si>
  <si>
    <t>Advertising, marketing and promotion</t>
  </si>
  <si>
    <r>
      <t>Technical and product support</t>
    </r>
    <r>
      <rPr>
        <vertAlign val="superscript"/>
        <sz val="10"/>
        <rFont val="Arial Narrow"/>
        <family val="2"/>
      </rPr>
      <t>10</t>
    </r>
  </si>
  <si>
    <t>Customer service</t>
  </si>
  <si>
    <t>Franchise and other regulatory fees</t>
  </si>
  <si>
    <r>
      <t>Other</t>
    </r>
    <r>
      <rPr>
        <vertAlign val="superscript"/>
        <sz val="10"/>
        <rFont val="Arial Narrow"/>
        <family val="2"/>
      </rPr>
      <t>11</t>
    </r>
  </si>
  <si>
    <t>Programming and production</t>
  </si>
  <si>
    <t>Other operating and administrative</t>
  </si>
  <si>
    <t xml:space="preserve">Headquarters and Other </t>
  </si>
  <si>
    <t xml:space="preserve">Eliminations </t>
  </si>
  <si>
    <r>
      <t>Direct network costs</t>
    </r>
    <r>
      <rPr>
        <vertAlign val="superscript"/>
        <sz val="10"/>
        <rFont val="Arial Narrow"/>
        <family val="2"/>
      </rPr>
      <t>12</t>
    </r>
  </si>
  <si>
    <r>
      <t>Other</t>
    </r>
    <r>
      <rPr>
        <vertAlign val="superscript"/>
        <sz val="10"/>
        <rFont val="Arial Narrow"/>
        <family val="2"/>
      </rPr>
      <t>13</t>
    </r>
  </si>
  <si>
    <r>
      <t>Corporate and Other</t>
    </r>
    <r>
      <rPr>
        <vertAlign val="superscript"/>
        <sz val="10"/>
        <rFont val="Arial Narrow"/>
        <family val="2"/>
      </rPr>
      <t>9</t>
    </r>
  </si>
  <si>
    <t xml:space="preserve">Total consolidated operating costs and expenses </t>
  </si>
  <si>
    <t>Consolidated Adjusted EBITDA and Depreciation and Amortization Expense</t>
  </si>
  <si>
    <r>
      <t>Adjusted EBITDA</t>
    </r>
    <r>
      <rPr>
        <b/>
        <vertAlign val="superscript"/>
        <sz val="12"/>
        <rFont val="Arial Narrow"/>
        <family val="2"/>
      </rPr>
      <t>14</t>
    </r>
  </si>
  <si>
    <t>Media</t>
  </si>
  <si>
    <t>Studios</t>
  </si>
  <si>
    <t>Depreciation and Amortization Expense</t>
  </si>
  <si>
    <r>
      <t>Amortization of acquisition-related intangible assets</t>
    </r>
    <r>
      <rPr>
        <vertAlign val="superscript"/>
        <sz val="10"/>
        <rFont val="Arial Narrow"/>
        <family val="2"/>
      </rPr>
      <t>15</t>
    </r>
  </si>
  <si>
    <t>Total consolidated depreciation and amortization expense excluding amortization of acquisition-related intangible assets</t>
  </si>
  <si>
    <t xml:space="preserve">Cable Communications: Customer Metrics </t>
  </si>
  <si>
    <t>(Amounts in thousands, except per customer data; unaudited)</t>
  </si>
  <si>
    <r>
      <t>Homes and businesses passed</t>
    </r>
    <r>
      <rPr>
        <vertAlign val="superscript"/>
        <sz val="10"/>
        <rFont val="Arial Narrow"/>
        <family val="2"/>
      </rPr>
      <t>16</t>
    </r>
  </si>
  <si>
    <r>
      <t>Customer Relationships</t>
    </r>
    <r>
      <rPr>
        <b/>
        <vertAlign val="superscript"/>
        <sz val="12"/>
        <rFont val="Arial Narrow"/>
        <family val="2"/>
      </rPr>
      <t>17</t>
    </r>
  </si>
  <si>
    <t>Residential customer relationships</t>
  </si>
  <si>
    <t>Business services customer relationships</t>
  </si>
  <si>
    <t>Customer relationships</t>
  </si>
  <si>
    <t>Customer relationships net additions (losses)</t>
  </si>
  <si>
    <t>.</t>
  </si>
  <si>
    <r>
      <t>Average monthly total revenue per customer relationship</t>
    </r>
    <r>
      <rPr>
        <sz val="10"/>
        <rFont val="Arial Narrow"/>
        <family val="2"/>
      </rPr>
      <t xml:space="preserve"> </t>
    </r>
  </si>
  <si>
    <t>Average monthly Adjusted EBITDA per customer relationship</t>
  </si>
  <si>
    <r>
      <t>Residential customer relationships mix and penetration</t>
    </r>
    <r>
      <rPr>
        <vertAlign val="superscript"/>
        <sz val="10"/>
        <rFont val="Arial Narrow"/>
        <family val="2"/>
      </rPr>
      <t>18</t>
    </r>
  </si>
  <si>
    <t>One product customers</t>
  </si>
  <si>
    <t>Two product customers</t>
  </si>
  <si>
    <t>Three or more product customers</t>
  </si>
  <si>
    <t>One product penetration</t>
  </si>
  <si>
    <t>Two product penetration</t>
  </si>
  <si>
    <t>Three or more product penetration</t>
  </si>
  <si>
    <t>Broadband residential customers</t>
  </si>
  <si>
    <t>Broadband business services customers</t>
  </si>
  <si>
    <t>Total Broadband customers</t>
  </si>
  <si>
    <r>
      <t>Total Broadband penetration of homes and businesses passed</t>
    </r>
    <r>
      <rPr>
        <vertAlign val="superscript"/>
        <sz val="10"/>
        <rFont val="Arial Narrow"/>
        <family val="2"/>
      </rPr>
      <t>19</t>
    </r>
  </si>
  <si>
    <t>Broadband residential net additions (losses)</t>
  </si>
  <si>
    <t>Broadband business services net additions (losses)</t>
  </si>
  <si>
    <t>Total Broadband net additions (losses)</t>
  </si>
  <si>
    <t>Video</t>
  </si>
  <si>
    <t>Video residential customers</t>
  </si>
  <si>
    <t>Video business services customers</t>
  </si>
  <si>
    <t>Total video customers</t>
  </si>
  <si>
    <r>
      <t>Total video penetration of homes and businesses passed</t>
    </r>
    <r>
      <rPr>
        <vertAlign val="superscript"/>
        <sz val="10"/>
        <rFont val="Arial Narrow"/>
        <family val="2"/>
      </rPr>
      <t>19</t>
    </r>
  </si>
  <si>
    <t>Video residential net additions (losses)</t>
  </si>
  <si>
    <t>Video business services net additions (losses)</t>
  </si>
  <si>
    <t>Total video net additions (losses)</t>
  </si>
  <si>
    <t>Voice residential customers</t>
  </si>
  <si>
    <t>Voice business services customers</t>
  </si>
  <si>
    <t>Total voice customers</t>
  </si>
  <si>
    <r>
      <t>Total voice penetration of homes and businesses passed</t>
    </r>
    <r>
      <rPr>
        <vertAlign val="superscript"/>
        <sz val="10"/>
        <rFont val="Arial Narrow"/>
        <family val="2"/>
      </rPr>
      <t>19</t>
    </r>
  </si>
  <si>
    <t>Voice residential net additions (losses)</t>
  </si>
  <si>
    <t>Voice business services net additions (losses)</t>
  </si>
  <si>
    <t>Total voice net additions (losses)</t>
  </si>
  <si>
    <t>Wireless</t>
  </si>
  <si>
    <r>
      <t>Total wireless lines</t>
    </r>
    <r>
      <rPr>
        <vertAlign val="superscript"/>
        <sz val="10"/>
        <rFont val="Arial Narrow"/>
        <family val="2"/>
      </rPr>
      <t>20</t>
    </r>
  </si>
  <si>
    <t>Total wireless line net additions (losses)</t>
  </si>
  <si>
    <t>Sky: Customer Metrics</t>
  </si>
  <si>
    <r>
      <t>Customer Relationships</t>
    </r>
    <r>
      <rPr>
        <b/>
        <vertAlign val="superscript"/>
        <sz val="12"/>
        <rFont val="Arial Narrow"/>
        <family val="2"/>
      </rPr>
      <t>21</t>
    </r>
  </si>
  <si>
    <t>Average monthly direct-to-consumer revenue per customer relationship</t>
  </si>
  <si>
    <t>Consolidated Capital Expenditures and Cash Paid for Capitalized Software and Other Intangible Assets, and Cable Communications Net Cash Flow</t>
  </si>
  <si>
    <t>Capital Expenditures</t>
  </si>
  <si>
    <r>
      <t>Customer premise equipment (CPE)</t>
    </r>
    <r>
      <rPr>
        <vertAlign val="superscript"/>
        <sz val="10"/>
        <rFont val="Arial Narrow"/>
        <family val="2"/>
      </rPr>
      <t>22</t>
    </r>
  </si>
  <si>
    <r>
      <t>Scalable infrastructure</t>
    </r>
    <r>
      <rPr>
        <vertAlign val="superscript"/>
        <sz val="10"/>
        <rFont val="Arial Narrow"/>
        <family val="2"/>
      </rPr>
      <t>23</t>
    </r>
  </si>
  <si>
    <r>
      <t>Line extensions</t>
    </r>
    <r>
      <rPr>
        <vertAlign val="superscript"/>
        <sz val="10"/>
        <rFont val="Arial Narrow"/>
        <family val="2"/>
      </rPr>
      <t>24</t>
    </r>
  </si>
  <si>
    <r>
      <t>Support capital</t>
    </r>
    <r>
      <rPr>
        <vertAlign val="superscript"/>
        <sz val="10"/>
        <rFont val="Arial Narrow"/>
        <family val="2"/>
      </rPr>
      <t>25</t>
    </r>
  </si>
  <si>
    <r>
      <t>Total Cable Communications capital expenditures</t>
    </r>
    <r>
      <rPr>
        <b/>
        <vertAlign val="superscript"/>
        <sz val="10"/>
        <rFont val="Arial Narrow"/>
        <family val="2"/>
      </rPr>
      <t>26</t>
    </r>
  </si>
  <si>
    <t>Percent of total Cable Communications revenue</t>
  </si>
  <si>
    <t>Total NBCUniversal capital expenditures</t>
  </si>
  <si>
    <t>Total Sky capital expenditures</t>
  </si>
  <si>
    <t>Corporate and Other capital expenditures</t>
  </si>
  <si>
    <t>Total consolidated capital expenditures</t>
  </si>
  <si>
    <t>Cash Paid for Capitalized Software and Other Intangible Assets</t>
  </si>
  <si>
    <t>Total Cable Communications software and other intangible assets</t>
  </si>
  <si>
    <t>Total NBCUniversal software and other intangible assets</t>
  </si>
  <si>
    <t>Total Sky software and other intangible assets</t>
  </si>
  <si>
    <t>Corporate and Other software and other intangible assets</t>
  </si>
  <si>
    <t>Total cash paid for capitalized software and other intangible assets</t>
  </si>
  <si>
    <r>
      <t>Cable Communications Net Cash Flow</t>
    </r>
    <r>
      <rPr>
        <b/>
        <vertAlign val="superscript"/>
        <sz val="12"/>
        <rFont val="Arial Narrow"/>
        <family val="2"/>
      </rPr>
      <t>27</t>
    </r>
  </si>
  <si>
    <t>Adjusted EBITDA</t>
  </si>
  <si>
    <t>Capital expenditures</t>
  </si>
  <si>
    <t>Cash paid for capitalized software and other intangible assets</t>
  </si>
  <si>
    <t>Cable Communications Net Cash Flow</t>
  </si>
  <si>
    <t>Consolidated Free Cash Flow, Return of Capital to Shareholders and Adjusted EPS</t>
  </si>
  <si>
    <t>($ and shares in millions, except per share data; unaudited)</t>
  </si>
  <si>
    <r>
      <t>Free Cash Flow</t>
    </r>
    <r>
      <rPr>
        <b/>
        <vertAlign val="superscript"/>
        <sz val="10"/>
        <rFont val="Arial Narrow"/>
        <family val="2"/>
      </rPr>
      <t>28</t>
    </r>
  </si>
  <si>
    <t>Cash interest expense</t>
  </si>
  <si>
    <t>Cash taxes</t>
  </si>
  <si>
    <t>Changes in operating assets and liabilities</t>
  </si>
  <si>
    <t>Noncash share-based compensation</t>
  </si>
  <si>
    <r>
      <t>Other</t>
    </r>
    <r>
      <rPr>
        <vertAlign val="superscript"/>
        <sz val="10"/>
        <rFont val="Arial Narrow"/>
        <family val="2"/>
      </rPr>
      <t>29</t>
    </r>
  </si>
  <si>
    <r>
      <t>Adjustments</t>
    </r>
    <r>
      <rPr>
        <vertAlign val="superscript"/>
        <sz val="10"/>
        <rFont val="Arial Narrow"/>
        <family val="2"/>
      </rPr>
      <t>30</t>
    </r>
  </si>
  <si>
    <t>Total consolidated Free Cash Flow</t>
  </si>
  <si>
    <t>Return of Capital to Shareholders</t>
  </si>
  <si>
    <t xml:space="preserve">Dividends </t>
  </si>
  <si>
    <t>Share repurchases</t>
  </si>
  <si>
    <t>Total return of capital to shareholders</t>
  </si>
  <si>
    <r>
      <t>Adjusted EPS</t>
    </r>
    <r>
      <rPr>
        <b/>
        <vertAlign val="superscript"/>
        <sz val="12"/>
        <rFont val="Arial Narrow"/>
        <family val="2"/>
      </rPr>
      <t>31</t>
    </r>
  </si>
  <si>
    <t>Adjusted EPS</t>
  </si>
  <si>
    <t>Diluted Weighted-Average Number of Common Shares</t>
  </si>
  <si>
    <t>Diluted weighted-average number of common shares</t>
  </si>
  <si>
    <t>Notes</t>
  </si>
  <si>
    <t>Basis of Presentation:</t>
  </si>
  <si>
    <t>Beginning in the first quarter of 2021, we implemented changes to the presentation of segment operating results relating to NBCUniversal. These changes had no effect on our consolidated financial statements or results of operations.The updated segment presentation reflects the reorganized operating structure in NBCUniversal's television and streaming businesses to a centralized structure optimizing content creation, distribution and monetization. The operations of Peacock, which were previously reported in Corporate and Other, are now included in NBCUniversal results, and the operations of NBCUniversal are now presented in three reportable business segments: Media, Studios and Theme Parks. A summary of the NBCUniversal segments under the new reporting structure follows:</t>
  </si>
  <si>
    <t>● Media: represents primarily our NBCUniversal cable networks and broadcast networks and television stations (previously reported in Cable Networks and Broadcast Television), and Peacock</t>
  </si>
  <si>
    <t>● Studios: represents primarily our NBCUniversal film and television studio production and distribution operations (previously reported in Filmed Entertainment, Broadcast Television and Cable Networks)</t>
  </si>
  <si>
    <t>● Theme Parks: represents primarily the operations of our Universal theme parks</t>
  </si>
  <si>
    <t>The segment information in these trending schedules has been recast to the new segment structure for all periods presented. In the first quarter of 2021, we also implemented additional changes referenced in these trending schedules and all periods are presented on a consistent basis.</t>
  </si>
  <si>
    <t xml:space="preserve">Beginning in the first quarter of 2019, Comcast Cable's wireless phone service and certain other Cable-related business development initiatives are now presented in the Cable Communications segment. Results were previously presented in Corporate and Other. Prior periods have been adjusted to reflect this presentation. In addition, certain prior period amounts have been reclassified to be consistent with our current management reporting presentation.
</t>
  </si>
  <si>
    <t>1) Cable Communications video revenue consists of our residential digital, premium, pay-per-view, equipment services, video installation and franchise fee revenue.</t>
  </si>
  <si>
    <t>2) Cable Communications wireless revenue consists of revenue from wireless phone services and handset and tablet sales.</t>
  </si>
  <si>
    <t>3) Cable Communications advertising revenue includes revenue from the sale of advertising and from our advanced advertising business.</t>
  </si>
  <si>
    <t>4) Cable Communications other revenue includes revenue from our security and automation business and our digital media center, certain other Cable-related business development initiatives, commissions from electronic retailing networks, licensing our technology platforms to other multichannel video providers, and fees for other services.</t>
  </si>
  <si>
    <t xml:space="preserve">5) Sky direct-to-consumer revenue is derived from subscription and transactional revenue from residential and business customers. Subscription revenue includes revenue from subscribers to video, broadband, voice and wireless phone services, including DTC streaming service subscriptions and revenue from set-top boxes, wireless phone handset and tablet sales, installation, service calls and warranties. Transactional revenue includes the sale of physical content, DTC streaming daily passes, pay-per-view and buy-to-keep content. </t>
  </si>
  <si>
    <t xml:space="preserve">6) Sky content revenue is derived from the distribution of Sky’s owned television channels on third-party platforms and the licensing of owned and acquired programming to third party video providers. </t>
  </si>
  <si>
    <t xml:space="preserve">7) Sky advertising revenue is derived from the sale of advertising and sponsorships across Sky’s owned television channels and where it represents the sales efforts of third-party channels. </t>
  </si>
  <si>
    <t>8) Sky constant currency growth rates are calculated by comparing the current period results to the comparative prior year period results adjusted to reflect the average exchange rates from the current year period rather than the actual exchange rates in effect during the respective prior year periods.</t>
  </si>
  <si>
    <t>Revenue</t>
  </si>
  <si>
    <t>Prior period at current period rates</t>
  </si>
  <si>
    <t>Current period at current period rates</t>
  </si>
  <si>
    <t>Constant currency change</t>
  </si>
  <si>
    <t>Operating costs and expenses</t>
  </si>
  <si>
    <t xml:space="preserve">Constant currency change </t>
  </si>
  <si>
    <t xml:space="preserve">10) Cable Communications technical and product support includes the labor costs to complete service calls, installations and related support, network engineering and maintenance, as well as the cost of wireless handsets and tablets sold to customers and monthly wholesale access fees associated with Cable's wireless phone service. </t>
  </si>
  <si>
    <t>11) Cable Communications other includes administrative personnel costs and other business support costs including building and office expenses, taxes, billing costs and bad debt.</t>
  </si>
  <si>
    <t>12) Sky direct network costs primarily include costs directly related to the supply of broadband and voice services, including wireless phone services, to Sky’s customers. This includes call costs, monthly wholesale access fees and other variable costs associated with our network. In addition, it includes the cost of wireless handsets and tablets sold to customers.</t>
  </si>
  <si>
    <t>13) Sky other includes costs related to marketing, fees paid to third-party channels where Sky represents the advertising sales efforts, subscriber management, supply chain, transmission, technology, fixed networks and general administrative costs.</t>
  </si>
  <si>
    <t>14) We define Adjusted EBITDA as net income attributable to Comcast Corporation before net income (loss) attributable to noncontrolling interests and redeemable subsidiary preferred stock, income tax expense, investment and other income (loss), net, interest expense, depreciation and amortization expense, and other operating gains and losses (such as impairment charges related to fixed and intangible assets and gains or losses on the sale of long-lived assets), if any. From time to time, we may exclude from Adjusted EBITDA the impact of certain events, gains, losses or other charges (such as significant legal settlements) that affect the period-to-period comparability of our operating performance. We provide more detail about Adjusted EBITDA and our use of non-GAAP financial measures, including reconciliations to GAAP, in Exhibits 99.1 and 99.2 to our Current Report on Form 8-K (Quarterly Earnings Release).</t>
  </si>
  <si>
    <t xml:space="preserve">15) Acquisition-related intangible assets are recognized as a result of the application of Accounting Standards Codification Topic 805, Business Combinations (such as customer relationships), and their amortization is significantly affected by the size and timing of our acquisitions. Acquisition-related intangible assets do not include intangible assets not resulting from business combinations (such as software and acquired intellectual property rights used in our theme parks). First quarter and year to date 2019 includes $53 million of depreciation and amortization expense related to the fourth quarter 2018 as a result of adjustments to the purchase price allocation of Sky, primarily related to intangible assets and property and equipment.
</t>
  </si>
  <si>
    <t>16) Cable Communications homes and businesses are considered passed if we can connect them to our distribution system without further extending the transmission lines. Homes and businesses passed is an estimate based on the best available information.</t>
  </si>
  <si>
    <t>17) Cable Communications customer relationships represent the number of residential and business customers that subscribe to at least one of Cable Communications' five primary services of broadband, video, voice, wireless, and security and automation. For multiple dwelling units (“MDUs”), including buildings located on college campuses, whose residents have the ability to receive additional video services, such as additional programming choices or our high-definition video (“HD”) or digital video recorder (“DVR”) advanced services, we count and report customers based on the number of potential billable relationships within each MDU. For MDUs whose residents are not able to receive additional video services, the MDU is counted as a single customer. Residential broadband and video customer metrics include certain customers that have prepaid for services. Business customers are generally counted based on the number of locations receiving services within our distribution system, with certain offerings such as Ethernet network services counted as individual customer relationships. Customer metrics for 2020 and 2021 do not include customers in the free Internet Essentials offer or certain high-risk customers who continued to receive service following nonpayment . Total residential customer relationships and broadband customers were updated in the first quarter of 2021 due to a conforming change to methodology resulting in a reduction of approximately 26,000 customers. There was no impact to net additions and all periods presented have been recast on a comparable basis.</t>
  </si>
  <si>
    <t xml:space="preserve">18) One product customers, two product customers, and three or more product customers represent residential customers that subscribe to one, two, or three or more of our primary services, respectively. Customer relationship penetrations represent the number of residential one product customers, two product customers, and three or more product customers divided by the total number of residential customer relationships.
</t>
  </si>
  <si>
    <t>19) Penetration is calculated by dividing the number of customers by the number of homes and businesses passed.</t>
  </si>
  <si>
    <t xml:space="preserve">20) Wireless lines represent the number of activated eligible wireless devices on customers’ accounts. Individual customer relationships may have multiple wireless lines. </t>
  </si>
  <si>
    <t>21) Customer relationships represent the number of residential customers that subscribe to at least one of Sky's four primary services of video, broadband, voice and wireless phone service. Sky reports commercial customers, including hotels, bars, workplaces and restaurants, generally based on the number of locations receiving our services. In the first quarter of 2021, we implemented conforming changes to our methodology for counting commercial customers in Italy and Germany, which are now counted as described above, consistent with customers in the United Kingdom. Previously these customers were counted based on a residential equivalent unit in Italy and the number of active venues or rooms in Germany. This change resulted in a reduction in Sky’s total customer relationships of 714,000 as of December 31, 2020. The impact of the change in methodology to customer relationship net additions for any period was not material. For comparative purposes, we have updated Sky’s historical total customer relationships and average monthly direct-to-consumer revenue per customer relationship to reflect this adjustment.</t>
  </si>
  <si>
    <t>22) Customer premise equipment (CPE): costs to purchase and install new equipment in order for residential and business customers to receive our services. CPE includes the costs of acquiring and installing our video set-top boxes, internet, voice, and security and automation equipment, as well as the cost of connecting a customer to the closest point of the network. Costs associated with all subsequent disconnects and reconnects are expensed as incurred.</t>
  </si>
  <si>
    <t>23) Scalable infrastructure: costs, other than CPE or line extensions, to support the growth of customer relationships and customers receiving additional services, secure additional bandwidth and provide service enhancements, including equipment for headends. Costs associated with plant replacements and relocation (upgrades/rebuilds) are also included in this category.</t>
  </si>
  <si>
    <t>24) Line extensions: costs associated with entering new service areas. These costs include fiber and coaxial extensions.</t>
  </si>
  <si>
    <t>25) Support capital: all other non-network and non-CPE related costs required for day-to-day operations, including land, buildings, vehicles, office equipment, tools and test equipment.</t>
  </si>
  <si>
    <t>26) Total Cable Communications capital expenditures include residential and business services. Business services capital expenditures include direct costs to secure new business services customers, such as fiber and coaxial extensions, electronics, CPE and network investments.</t>
  </si>
  <si>
    <t>Business services capital expenditures</t>
  </si>
  <si>
    <t>27) Cable Communications Net Cash Flow is defined as Cable Communications Adjusted EBITDA reduced by capital expenditures and cash paid for capitalized software and other intangible assets.</t>
  </si>
  <si>
    <t xml:space="preserve">28) We define Free Cash Flow as net cash provided by operating activities (as stated in our consolidated Statement of Cash Flows) reduced by capital expenditures and cash paid for intangible assets. From time to time, we may exclude from Free Cash Flow the impact of certain cash receipts or payments (such as significant legal settlements) that affect period-to-period comparability. Cash payments related to certain capital or intangible assets, such as the construction of Universal Beijing Resort, are presented separately in our Statement of Cash Flows and are therefore excluded from capital expenditures and cash paid for intangible assets for Free Cash Flow. We provide more detail about Free Cash Flow and our use of non-GAAP financial measures, including reconciliations to GAAP, in Exhibits 99.1 and 99.2 to our Current Report on Form 8-K (Quarterly Earnings Release). </t>
  </si>
  <si>
    <t xml:space="preserve">30) Net cash provided by operating activities for 2019 includes a $125 million payment  in the fourth quarter related to a legal settlement and for 2020 includes a $177 million payment in the fourth quarter related to a legal settlement. For Free Cash Flow purposes, we consider these payments to be nonrecurring in nature and therefore we excluded the amounts from Free Cash Flow. </t>
  </si>
  <si>
    <t xml:space="preserve">31) We define Adjusted EPS as our diluted earnings per common share attributable to Comcast Corporation shareholders adjusted to exclude the effects of the amortization of acquisition-related intangible assets, investments that investors may want to evaluate separately (such as based on fair value) and the impact of certain events, gains, losses or other charges that affect period-over-period comparisons. Acquisition-related intangible assets are recognized as a result of the application of Accounting Standards Codification Topic (“ASC”) 805, Business Combinations (such as customer relationships), and their amortization is significantly affected by the size and timing of our acquisitions. Amortization of intangible assets not resulting from business combinations (such as software and acquired intellectual property rights used in our theme parks) is included in Adjusted EPS.  Investments that investors may want to evaluate separately include all equity securities accounted for under ASC Topic 321, Investments-Equity Securities, as well as certain investments accounted for under ASC 323, Investments-Equity Method and Joint Ventures. We provide more detail about Adjusted EPS and our use of non-GAAP financial measures, including reconciliations to GAAP, in Exhibits 99.1 and 99.2 to our Current Report on Form 8-K (Quarterly Earnings Release). </t>
  </si>
  <si>
    <t>Q1</t>
  </si>
  <si>
    <t>MarQTD</t>
  </si>
  <si>
    <t>Q2</t>
  </si>
  <si>
    <t>JunQTD</t>
  </si>
  <si>
    <t>Actual</t>
  </si>
  <si>
    <t>Q3</t>
  </si>
  <si>
    <t>SepQTD</t>
  </si>
  <si>
    <t>Q4</t>
  </si>
  <si>
    <t>DecQTD</t>
  </si>
  <si>
    <t>DecYTD</t>
  </si>
  <si>
    <t>Current Year</t>
  </si>
  <si>
    <t>Prior Year</t>
  </si>
  <si>
    <t>Yr2019</t>
  </si>
  <si>
    <t>2021</t>
  </si>
  <si>
    <t>Scenario</t>
  </si>
  <si>
    <t>Case</t>
  </si>
  <si>
    <r>
      <t>Pro Forma Consolidated Depreciation and Amortization Expense and Other and Pro Forma Operating Income</t>
    </r>
    <r>
      <rPr>
        <b/>
        <vertAlign val="superscript"/>
        <sz val="13"/>
        <color indexed="55"/>
        <rFont val="Arial"/>
        <family val="2"/>
      </rPr>
      <t>1</t>
    </r>
  </si>
  <si>
    <r>
      <t>Depreciation and Amortization Expense and Other</t>
    </r>
    <r>
      <rPr>
        <b/>
        <vertAlign val="superscript"/>
        <sz val="12"/>
        <rFont val="Arial Narrow"/>
        <family val="2"/>
      </rPr>
      <t>16</t>
    </r>
  </si>
  <si>
    <r>
      <t>Broadcast Television</t>
    </r>
    <r>
      <rPr>
        <vertAlign val="superscript"/>
        <sz val="10"/>
        <rFont val="Arial Narrow"/>
        <family val="2"/>
      </rPr>
      <t>16</t>
    </r>
  </si>
  <si>
    <r>
      <t>Filmed Entertainment</t>
    </r>
    <r>
      <rPr>
        <vertAlign val="superscript"/>
        <sz val="10"/>
        <rFont val="Arial Narrow"/>
        <family val="2"/>
      </rPr>
      <t>16</t>
    </r>
  </si>
  <si>
    <t>Total consolidated depreciation and amortization expense and other</t>
  </si>
  <si>
    <r>
      <t>Pro Forma Adjusted EBITDA and Pro Forma Consolidated Depreciation and Amortization Expense</t>
    </r>
    <r>
      <rPr>
        <b/>
        <vertAlign val="superscript"/>
        <sz val="13"/>
        <color indexed="55"/>
        <rFont val="Arial"/>
        <family val="2"/>
      </rPr>
      <t>1- Option 1</t>
    </r>
  </si>
  <si>
    <r>
      <t>Amortization of acquisition-related intangibles</t>
    </r>
    <r>
      <rPr>
        <vertAlign val="superscript"/>
        <sz val="10"/>
        <rFont val="Arial Narrow"/>
        <family val="2"/>
      </rPr>
      <t>16</t>
    </r>
  </si>
  <si>
    <t>EPS Adj</t>
  </si>
  <si>
    <t xml:space="preserve">Comcast </t>
  </si>
  <si>
    <t>Sky PF</t>
  </si>
  <si>
    <r>
      <t>Pro Forma Adjusted EBITDA and Pro Forma Consolidated Depreciation and Amortization Expense</t>
    </r>
    <r>
      <rPr>
        <b/>
        <vertAlign val="superscript"/>
        <sz val="13"/>
        <color indexed="55"/>
        <rFont val="Arial"/>
        <family val="2"/>
      </rPr>
      <t>1-Difference</t>
    </r>
  </si>
  <si>
    <t xml:space="preserve">Financial data (with the exception of Free Cash Flow and Adjusted EPS) and Sky customer metrics are presented on a pro forma basis. Pro forma information is used by management to evaluate performance when certain acquisitions or dispositions occur. Pro Forma information is presented as if the Sky transaction occurred January 1, 2017. Our pro forma information is primarily based on historical results of operations, adjusted for the effects of acquisition accounting and the elimination of costs and expenses directly attributable to the transaction, but does not include adjustments for costs related to integration activities, cost savings or synergies that have been or may be achieved by the combined businesses. Our pro forma information is not necessarily indicative of future results or what our results would have been had we operated Sky since January 1, 2017. </t>
  </si>
  <si>
    <t xml:space="preserve">1) Effective January 1, 2018, we adopted the new accounting standard related to revenue recognition. In connection with the adoption, we implemented changes in classification for our Cable Communications segment's high-speed internet, video, voice, business services and other revenues and costs and expenses. In addition, the new guidance impacted the timing of recognition for Cable Communications installation revenue and commissions expense, and Cable Networks, Broadcast Television and Filmed Entertainment content licensing renewals and extensions. These changes affected operating income and Adjusted EBITDA for Comcast Consolidated and the Cable Communications, Cable Networks, Broadcast Television and Filmed Entertainment segments. 
Beginning in the first quarter of 2019, our wireless phone service and certain other business development initiatives are now presented in the Cable Communications segment. Results were previously presented in Corporate and Other. Prior periods have been adjusted to reflect this presentation. To be consistent with our current management reporting presentation, certain 2017 operating results were reclassified within the Cable Communications segment and certain 2018 and 2017 operating results were reclassified related to certain NBCUniversal businesses now presented in the Sky segment.
</t>
  </si>
  <si>
    <t>2) Cable Communications video revenue consists of our residential digital, premium, pay-per-view, equipment services, video installation and franchise fee revenue.</t>
  </si>
  <si>
    <t>3) Cable Communications wireless revenue consists of revenue from wireless phone services and handset and tablet sales.</t>
  </si>
  <si>
    <t>4) Cable Communications advertising revenue includes revenue from the sale of advertising and from our advanced advertising business.</t>
  </si>
  <si>
    <t>5) Cable Communications other revenue includes revenues from our security and automation business and our digital media center, commissions from electronic retailing networks, and fees for other services.</t>
  </si>
  <si>
    <t xml:space="preserve">6) Sky direct-to-consumer revenue is derived from subscription and transactional revenue from residential and business customers. Subscription revenue includes revenue from residential and business subscribers to video, high-speed internet, voice and wireless phone services, including OTT subscriptions and income from set-top boxes, wireless phone handset and tablet sales, installation, service calls and warranties. Transactional revenue includes the purchase of physical content, OTT daily, weekly and monthly passes, pay-per-view and buy-to-keep content. </t>
  </si>
  <si>
    <t xml:space="preserve">7) Sky content revenue is derived from the distribution of Sky’s owned television channels on third-party platforms and the licensing of owned programming to cable, broadcast and premium networks and to subscription video on demand services. </t>
  </si>
  <si>
    <t xml:space="preserve">8) Sky advertising revenue is derived from the sale of advertising and sponsorships across Sky’s owned television channels and where it represents the sales efforts of third-party channels. </t>
  </si>
  <si>
    <t>9) Sky constant currency growth rates are calculated by comparing the current period results to the comparative period results in the prior year adjusted to reflect the average exchange rates from the current year period rather than the actual exchange rates in effect during the respective prior year periods.</t>
  </si>
  <si>
    <t>Prior period revenue at current period rates</t>
  </si>
  <si>
    <t>Current period revenue at current period rates</t>
  </si>
  <si>
    <t>Constant currency growth rates</t>
  </si>
  <si>
    <t>Prior period operating costs and expenses at current period rates</t>
  </si>
  <si>
    <t>Current period operating costs and expense at current period rates</t>
  </si>
  <si>
    <t>Prior period Adjusted EBITDA at current period rates</t>
  </si>
  <si>
    <t>Current period Adjusted EBITDA at current period rates</t>
  </si>
  <si>
    <t>Prior period average monthly direct-to-consumer revenue per customer relationship at current period rates</t>
  </si>
  <si>
    <t>Current period average monthly direct-to-consumer revenue per customer relationship at current period rates</t>
  </si>
  <si>
    <t>10) Operating costs and expenses represent total costs and expenses excluding depreciation and amortization expense and other operating gains. Corporate, Other and Eliminations exclude a charge of $250 million related to a legal settlement in the third quarter 2017, a charge of $125 million related to a legal settlement in the fourth quarter 2018, and costs of $46 million and $51 million related to the Sky transaction in fourth quarter 2018 and first quarter 2019 respectively as these amounts are excluded from Adjusted EBITDA.</t>
  </si>
  <si>
    <t xml:space="preserve">11) Technical and product support includes the labor costs to complete service calls, installations and related support, network engineering and maintenance as well as the cost of wireless handsets and tablets sold to customers and monthly wholesale access fees associated with our wireless phone service. </t>
  </si>
  <si>
    <t>12) Other includes administrative personnel costs and other business support costs including building and office expenses, taxes, billing costs and bad debt.</t>
  </si>
  <si>
    <t>13) Direct network costs primarily include costs directly related to the supply of high-speed internet and voice services, including wireless phone services, to Sky’s customers. This includes call costs, monthly wholesale access fees and other variable costs associated with our network. In addition, it includes the cost of wireless handsets and tablets sold to customers.</t>
  </si>
  <si>
    <t>14) Other includes costs related to marketing, subscriber management, supply chain, transmission, technology, fixed networks and general administrative costs.</t>
  </si>
  <si>
    <t>15) We define Adjusted EBITDA as net income attributable to Comcast Corporation before net income (loss) attributable to noncontrolling interests and redeemable subsidiary preferred stock, income tax benefit (expense), investment and other income (loss), net, interest expense, depreciation and amortization expense, and other operating gains and losses (such as impairment charges related to fixed and intangible assets and gains or losses on the sale of long-lived assets), if any. From time to time, we may exclude from Adjusted EBITDA the impact of certain events, gains, losses or other charges (such as significant legal settlements) that affect the period-to-period comparability of our operating performance. We provide more detail about Adjusted EBITDA and our use of non-GAAP financial measures, including reconciliations to GAAP, in Exhibits 99.1 and 99.2 to our Current Report on Form 8-K (Quarterly Earnings Release).</t>
  </si>
  <si>
    <t>16) Other represents other operating gains in our consolidated statement of income, charges related to a legal settlement and acquisition related costs. In the third quarter 2017, other operating gains included a pretax gain of $337 million related to NBCUniversal’s relinquishment of spectrum rights in our Broadcast Television segment and a pretax gain of $105 million related to the sale of a business in Corporate and Other. A pretax charge of $250 million related to a legal settlement is included in Corporate and Other as it is excluded from Adjusted EBITDA for the third quarter 2017. In the second quarter 2018, other operating gains included a pretax gain of $200 million related to the sale of a controlling interest in our arena management-related businesses in Corporate and Other. In the third quarter 2018, other operating gains included a pretax gain of $141 million related to the sale of a business in our Filmed Entertainment segment. A pretax charge of $125 million related to a legal settlement is included in Corporate and Other as it is excluded from Adjusted EBITDA for the fourth quarter 2018. Pretax costs of $46 million and $51 million related to the Sky transaction are included in Corporate and Other as they are excluded from Adjusted EBITDA for the fourth quarter 2018 and first quarter 2019, respectively.</t>
  </si>
  <si>
    <t>17) Cable Communications homes and businesses are considered passed if we can connect them to our distribution system without further extending the transmission lines. Homes and businesses passed is an estimate based on the best available information.</t>
  </si>
  <si>
    <t xml:space="preserve">18) Cable Communications customer relationships represent the number of residential and business customers that subscribe to at least one of Cable Communications' five primary services of high-speed internet, video, voice, wireless, and security and automation. For multiple dwelling units (“MDUs”), including buildings located on college campuses, whose residents have the ability to receive additional cable services, such as additional programming choices or our high-definition video (“HD”) or digital video recorder (“DVR”) advanced services, we count and report customers based on the number of potential billable relationships within each MDU. For MDUs whose residents are not able to receive additional cable services, the MDU is counted as a single customer.
</t>
  </si>
  <si>
    <t xml:space="preserve">19) One product customers, two product customers, and three or more product customers represent residential customers that subscribe to one, two, or three, four and five of our primary services, respectively. Customer relationship penetrations represent the number of residential one product customers, two product customers, and three or more product customer divided by the total number of residential customer relationships.
</t>
  </si>
  <si>
    <t>20) Residential high-speed internet and video customers as of first quarter 2019 included prepaid customers totaling 171,000 and 7,000, respectively.</t>
  </si>
  <si>
    <t>21) Penetration is calculated by dividing the number of customers by the number of homes and businesses passed.</t>
  </si>
  <si>
    <t>22) Advanced services customers subscribe to DVR and/or HDTV services.</t>
  </si>
  <si>
    <t>22) Sky customer relationships represent the number of residential retail customers that subscribe to at least one of Sky’s four primary services of video, high-speed internet, voice and wireless phone service. Commercial retail customers include hotels, bars, workplaces and restaurants with an active subscription for the purpose of providing Sky services to third party customers. We report commercial customers on a consistent basis based on the number of commercial agreements per venue in the UK, a residential equivalent unit based upon the multiple of residential customer revenue in Italy and in Germany on the number of active venues (bars and restaurants) or rooms (hotels and clinics).</t>
  </si>
  <si>
    <t>23) Customer premise equipment (CPE): costs to purchase and install new equipment in order for residential and business customers to receive our services. CPE includes the costs of acquiring and installing our video set-top boxes, internet, voice, and security and automation equipment, as well as the cost of connecting a customer to the closest point of the network. Costs associated with all subsequent disconnects and reconnects are expensed as incurred.</t>
  </si>
  <si>
    <t>24) Scalable infrastructure: costs, other than CPE or line extensions, to support the growth of customer relationships and customers receiving additional services, secure additional bandwidth and provide service enhancements, including equipment for headends. Costs associated with plant replacements and relocation (upgrades/rebuilds) are also included in this category.</t>
  </si>
  <si>
    <t>25) Line extensions: costs associated with entering new service areas. These costs include fiber and coaxial extensions.</t>
  </si>
  <si>
    <t>26) Support capital: all other non-network and non-CPE related costs required for day-to-day operations, including land, buildings, vehicles, office equipment, tools and test equipment.</t>
  </si>
  <si>
    <t>27) Total Cable Communications capital expenditures include residential and business services. Business services capital expenditures include direct costs to secure new business services customers, such as fiber and coaxial extensions, electronics, CPE and network investments.</t>
  </si>
  <si>
    <t>28) Cable Communications net cash flow is defined as Cable Communications Adjusted EBITDA reduced by capital expenditures and cash paid for capitalized software and other intangible assets.</t>
  </si>
  <si>
    <t xml:space="preserve">29) Beginning in the first quarter 2018, we have implemented changes that simplify our definition of Free Cash Flow to the following: net cash provided by operating activities (as stated in our consolidated Statement of Cash Flows) reduced by capital expenditures and cash paid for intangible assets. From time to time, we may exclude from Free Cash Flow the impact of certain cash receipts or payments (such as significant legal settlements) that affect period-to-period comparability. Cash payments for acquisitions and construction of real estate properties and the construction of Universal Beijing Resort are presented separately in our Statement of Cash Flows and are therefore excluded from capital expenditures for Free Cash Flow. Following this change, our new definition of Free Cash Flow no longer adjusts for, among other things, the effects of economic stimulus packages, distributions to noncontrolling interests and dividends for redeemable preferred stock and certain nonoperating items. The prior period amounts have been adjusted to reflect this change. We provide more detail about Free Cash Flow and our use of non-GAAP financial measures, including reconciliations to GAAP, in Exhibits 99.1 and 99.2 to our Current Report on Form 8-K (Quarterly Earnings Release). </t>
  </si>
  <si>
    <t xml:space="preserve">30) Other includes certain proceeds from investments, such as interest and dividends as well as other nonoperating items. Other also includes a decrease of $250 million related to a legal settlement in the third quarter 2017, $125 million related to a legal settlement and $355 million related to Sky transaction costs in fourth quarter 2018, and $51 million related to Sky transaction costs in the first quarter of 2019, as these are not included in Adjusted EBITDA. </t>
  </si>
  <si>
    <t xml:space="preserve">31) Net cash provided by operating activities for 2017 includes a $250 million payment in the fourth quarter related to a legal settlement and a $575 million tax benefit related to the debt exchange. For Free Cash Flow purposes, we consider these settlement payments and the tax benefit to be nonrecurring in nature and therefore we excluded the amounts from Free Cash Flow. </t>
  </si>
  <si>
    <t xml:space="preserve">32) On February 4, 2019, Comcast issued a Current Report on Form 8-K explaining that it will now present Adjusted EPS, which is a non-GAAP financial measure, to also exclude amortization expense for acquisition-related intangible assets. The reasons why we believe the presentation of Adjusted EPS is useful to investors and reconciliations to diluted earnings per common share attributable to Comcast Corporation shareholders, its most directly comparable GAAP financial measure, are included in the Form 8-K itself. Adjusted EPS is a non-GAAP financial measure that presents the earnings generated by our ongoing core operations on a per share basis. We believe Adjusted EPS is helpful to investors in evaluating our ongoing core operations and can assist in making meaningful period-over-period comparisons. Our presentation of Adjusted EPS is our diluted earnings per common share attributable to Comcast Corporation shareholders adjusted to exclude the effects of fair value investments and amortization of acquisition-related intangible assets, as well as the impact of certain events, gains, losses or other charges (such as from the sales of investments). For Adjusted EPS, the effects of fair value investments include realized and unrealized gains and losses, net, including impairments, on equity securities not accounted for under the equity method, as well as the equity in net income (losses), net, for our investment in Atairos Group, Inc. (Atairos follows investment company accounting and records its investments at their fair values each reporting period). Acquisition-related intangible assets include those recognized as a result of the application of Accounting Standards Codification Topic 805, Business Combinations (such as customer relationships). Amortization of acquisition-related intangible assets is significantly affected by the timing and size of our acquisitions and may have no correlation to our current operating results, as the acquisitions occurred in prior periods. Amortization of intangible assets not resulting from business combinations (such as software and acquired intellectual property rights used in our theme parks) is not excluded from Adjusted EPS. We provide more detail about Adjusted EPS and our use of non-GAAP financial measures, including reconciliations to GAAP, in Exhibits 99.1 and 99.2 to our Current Report on Form 8-K (Quarterly Earnings Release). </t>
  </si>
  <si>
    <t>2 Prior Year</t>
  </si>
  <si>
    <t>TotalProforma</t>
  </si>
  <si>
    <t>TotalExternal</t>
  </si>
  <si>
    <t>TopC3</t>
  </si>
  <si>
    <t>TopC4</t>
  </si>
  <si>
    <t>&lt;Entity Curr Total&gt;</t>
  </si>
  <si>
    <t>[ICP Top]</t>
  </si>
  <si>
    <t>March</t>
  </si>
  <si>
    <t>June</t>
  </si>
  <si>
    <t>September</t>
  </si>
  <si>
    <t>December</t>
  </si>
  <si>
    <t>QTD</t>
  </si>
  <si>
    <t>YTD</t>
  </si>
  <si>
    <t>RevenueTot</t>
  </si>
  <si>
    <t>COMCAST.CABLEDIST</t>
  </si>
  <si>
    <t>Cable Communications</t>
  </si>
  <si>
    <t>TopC2</t>
  </si>
  <si>
    <t>NBCU HQ &amp; Other (w/o elims)</t>
  </si>
  <si>
    <t>Total Headquarters, Other &amp; Eliminations</t>
  </si>
  <si>
    <t>NBCUniversal</t>
  </si>
  <si>
    <t>SEGMENT.NBCUJV</t>
  </si>
  <si>
    <t>Direct to Consumer</t>
  </si>
  <si>
    <t>DirectConsumer</t>
  </si>
  <si>
    <t>SEGMENT.SKYSEG</t>
  </si>
  <si>
    <t>Sky</t>
  </si>
  <si>
    <t>Corporate Operations</t>
  </si>
  <si>
    <t>CorporateOther.NonopsExRE</t>
  </si>
  <si>
    <t>Real Estate</t>
  </si>
  <si>
    <t>CorporateOther.RETOT</t>
  </si>
  <si>
    <t>CorporateOther.OtherIntlandCapIns</t>
  </si>
  <si>
    <t>Corp</t>
  </si>
  <si>
    <t>CorporateOther.CORPTOT</t>
  </si>
  <si>
    <t>Spectacor</t>
  </si>
  <si>
    <t>CorporateOther.SPECTACORX</t>
  </si>
  <si>
    <t>NBCU DTC Streaming Service</t>
  </si>
  <si>
    <t>StratBusTot.NBCUVODChannelTot</t>
  </si>
  <si>
    <t>Strategic Business Initiatives</t>
  </si>
  <si>
    <t>CorporateOther.STRATBUSTOT</t>
  </si>
  <si>
    <t>Corporate &amp; Other</t>
  </si>
  <si>
    <t>Consolidated</t>
  </si>
  <si>
    <t>ALLORG.SEGMENT</t>
  </si>
  <si>
    <t>2 Year Prior</t>
  </si>
  <si>
    <t>NGOCFGross</t>
  </si>
  <si>
    <t>Non-GAAP Operating Income</t>
  </si>
  <si>
    <t>Cable Communications Operating Income Detail</t>
  </si>
  <si>
    <t>NGOperIncRndPR</t>
  </si>
  <si>
    <t>NBCUniversal Operating Income Detail</t>
  </si>
  <si>
    <t>NBCUJV.SEGCABLENTWRKS</t>
  </si>
  <si>
    <t>NBCUJV.BRDCSTTV</t>
  </si>
  <si>
    <t>NBCUJV.FILMEDENT</t>
  </si>
  <si>
    <t>NBCUJV.THEMEPARKSSEG</t>
  </si>
  <si>
    <t>NBCUJV.NBCUCORPTOT</t>
  </si>
  <si>
    <t>Sky Operating Income Detail</t>
  </si>
  <si>
    <t>Segment.SkySeg</t>
  </si>
  <si>
    <t>Corporate and Other Operating Income Detail</t>
  </si>
  <si>
    <t>Capex</t>
  </si>
  <si>
    <t>[None]</t>
  </si>
  <si>
    <t>ACTUAL</t>
  </si>
  <si>
    <t>PPE_CAPEX</t>
  </si>
  <si>
    <t>COMCAST.CableDist</t>
  </si>
  <si>
    <t>SEG000</t>
  </si>
  <si>
    <t>ACT</t>
  </si>
  <si>
    <t>Channel</t>
  </si>
  <si>
    <t>CESUBS</t>
  </si>
  <si>
    <t>XHOME</t>
  </si>
  <si>
    <t>Total Customers</t>
  </si>
  <si>
    <t>Account</t>
  </si>
  <si>
    <t>Current QTD</t>
  </si>
  <si>
    <t>Current YTD</t>
  </si>
  <si>
    <t>Entity</t>
  </si>
  <si>
    <t>Custom1</t>
  </si>
  <si>
    <t>ExternalTot</t>
  </si>
  <si>
    <t>Custom2</t>
  </si>
  <si>
    <t>FM Entity Curr Total</t>
  </si>
  <si>
    <t>FY19</t>
  </si>
  <si>
    <t>FY20</t>
  </si>
  <si>
    <t>FY21</t>
  </si>
  <si>
    <t>Value</t>
  </si>
  <si>
    <t>YearTotal</t>
  </si>
  <si>
    <t>Year</t>
  </si>
  <si>
    <t>Q_T_D</t>
  </si>
  <si>
    <t>Period</t>
  </si>
  <si>
    <t>Final</t>
  </si>
  <si>
    <t>Dividends Paid (QTD)</t>
  </si>
  <si>
    <t>DividendsPaidQTD</t>
  </si>
  <si>
    <t>SEGMENT</t>
  </si>
  <si>
    <t>Dividends Per Share (QTD)</t>
  </si>
  <si>
    <t>DividendsPerShareQTD</t>
  </si>
  <si>
    <t>Issue Flash Report (COB)</t>
  </si>
  <si>
    <t>DividendsPaidYTD</t>
  </si>
  <si>
    <t>Dividends Per Share (YTD)</t>
  </si>
  <si>
    <t>DividendsPerShareYTD</t>
  </si>
  <si>
    <t>Share Repurchases - Dollars (QTD)</t>
  </si>
  <si>
    <t>ShareDollarsQTD</t>
  </si>
  <si>
    <t>Share Repurchases - Shares (QTD)</t>
  </si>
  <si>
    <t>ShareNumbersQTD</t>
  </si>
  <si>
    <t>Share Repurchases - Dollars (YTD)</t>
  </si>
  <si>
    <t>ShareDollarsYTD</t>
  </si>
  <si>
    <t>Share Repurchases - Shares (YTD)</t>
  </si>
  <si>
    <t>ShareNumbersYTD</t>
  </si>
  <si>
    <t>2018</t>
  </si>
  <si>
    <t>2019</t>
  </si>
  <si>
    <t>2020</t>
  </si>
  <si>
    <t>New as of 2Q19</t>
  </si>
  <si>
    <t xml:space="preserve">     XHRES</t>
  </si>
  <si>
    <t>Old</t>
  </si>
  <si>
    <t>XHM</t>
  </si>
  <si>
    <t>Averages</t>
  </si>
  <si>
    <t>Avg Adj EBITDA per Customer</t>
  </si>
  <si>
    <t>Avg Monthly Adj EBITDA per Customer</t>
  </si>
  <si>
    <t>YTD for Corp Comm.</t>
  </si>
  <si>
    <t>Whole Dollars</t>
  </si>
  <si>
    <t>ICP_Top</t>
  </si>
  <si>
    <t>Total_RevRnd</t>
  </si>
  <si>
    <t>ProFormaTot</t>
  </si>
  <si>
    <t>VideoTot_C2</t>
  </si>
  <si>
    <t>CableDist</t>
  </si>
  <si>
    <t>DataTot_C2</t>
  </si>
  <si>
    <t>VoiceTot_C2</t>
  </si>
  <si>
    <t>BusinessTot_C2</t>
  </si>
  <si>
    <t>AdvertisingTot_C2</t>
  </si>
  <si>
    <t>SEGCABLEENTERTAINTOT</t>
  </si>
  <si>
    <t>LIFESTYLETOT</t>
  </si>
  <si>
    <t>CNBCTOT</t>
  </si>
  <si>
    <t>MSNBCTOT</t>
  </si>
  <si>
    <t>CABLESPORTSTOT</t>
  </si>
  <si>
    <t>RSNs</t>
  </si>
  <si>
    <t>INTLCABLETOT</t>
  </si>
  <si>
    <t>COMMERCIALOPSTOT</t>
  </si>
  <si>
    <t>SEGCABLENTWRKS</t>
  </si>
  <si>
    <t>BRDCSTENTERTAINTOT</t>
  </si>
  <si>
    <t>TVPTOT</t>
  </si>
  <si>
    <t>BRDCSTNEWSTOT</t>
  </si>
  <si>
    <t>BRDCSTSPORTSTOT</t>
  </si>
  <si>
    <t>LOCALTOT</t>
  </si>
  <si>
    <t>BRDCSTOPSTOT</t>
  </si>
  <si>
    <t>INTLTVPTOT</t>
  </si>
  <si>
    <t>TELEMUNDOTOT</t>
  </si>
  <si>
    <t>BRDCSTTV</t>
  </si>
  <si>
    <t>FILMEDENT</t>
  </si>
  <si>
    <t>THEMEPARKSSEG</t>
  </si>
  <si>
    <t>NBCUCORPTOT</t>
  </si>
  <si>
    <t>NBCUJV</t>
  </si>
  <si>
    <t>SPECTACORX</t>
  </si>
  <si>
    <t>TOTLNONOPSX</t>
  </si>
  <si>
    <t>OtherIntlandCapIns</t>
  </si>
  <si>
    <t>SKY</t>
  </si>
  <si>
    <t>Y_2018</t>
  </si>
  <si>
    <t>Y_2017</t>
  </si>
  <si>
    <t>Y_2016</t>
  </si>
  <si>
    <t>SubscriberFees_C2</t>
  </si>
  <si>
    <t>ContentLicense_C2</t>
  </si>
  <si>
    <t>Retrans_C2</t>
  </si>
  <si>
    <t>BoxOffice_C2</t>
  </si>
  <si>
    <t>HomeVidElecDeliv_C2</t>
  </si>
  <si>
    <t>OCF_AltRnd</t>
  </si>
  <si>
    <t>ProgramProductTotRnd</t>
  </si>
  <si>
    <t>TechOperRnd</t>
  </si>
  <si>
    <t>CustomerServiceRnd</t>
  </si>
  <si>
    <t>AdvrtMrktPromoTotRnd</t>
  </si>
  <si>
    <t>ContentLicenseRnd</t>
  </si>
  <si>
    <t>SGA_FranchiseOtrRegRnd</t>
  </si>
  <si>
    <t>SGA_FranchiseOtrReg</t>
  </si>
  <si>
    <t>AdvertMarketPromoTot</t>
  </si>
  <si>
    <t>TotalExpRnd</t>
  </si>
  <si>
    <t>OperIncPR_AltRnd</t>
  </si>
  <si>
    <t>CapexRnd</t>
  </si>
  <si>
    <t>h</t>
  </si>
  <si>
    <t>Total_Rev</t>
  </si>
  <si>
    <t>9) Operating costs and expenses represent total costs and expenses excluding depreciation and amortization expense and other operating gains. Corporate and Other excludes charges of $177 million related to a legal settlement in the third quarter 2020 and $12 million, $14 million, $16 million, $10 million, $16 million, $12 million, $36 million, $30 million and $9 million of Sky transaction-related costs and costs related to our investment portfolio in fourth quarter 2019, first quarter 2020, second quarter 2020, third quarter 2020, fourth quarter 2020, first quarter 2021, second quarter 2021, third quarter 2021 and fourth quarter 2021, respectively, as these amounts are excluded from Adjusted EBITDA.</t>
  </si>
  <si>
    <t>29) Other includes certain proceeds from investments, such as interest and dividends as well as other nonoperating items. Other also includes decreases of $177 million related to a legal settlement in the third quarter 2020 and decreases of $12 million, $14 million, $16 million, $10 million, $16 million, $12 million, $36 million, $30 million and $9 million of Sky transaction-related costs and costs related to our investment portfolio in fourth quarter 2019, first quarter 2020, second quarter 2020, third quarter 2020, fourth quarter 2020, first quarter 2021, second quarter 2021, third quarter 2021 and fourth quarter 2021, respectively, as these amounts are excluded from Adjusted EBITDA.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</si>
</sst>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_);\(#,##0.0\)"/>
    <numFmt numFmtId="166" formatCode="#,##0,;;;&quot;$K&quot;"/>
    <numFmt numFmtId="167" formatCode="0000"/>
    <numFmt numFmtId="168" formatCode="000000"/>
    <numFmt numFmtId="169" formatCode="00000_)"/>
    <numFmt numFmtId="170" formatCode="_(* #,##0.0000_);_(* \(#,##0.0000\);_(* &quot;-&quot;??_);_(@_)"/>
    <numFmt numFmtId="171" formatCode="0;;"/>
    <numFmt numFmtId="172" formatCode="&quot;US&quot;&quot;$&quot;\ #,##0.00_);\(&quot;$&quot;#,##0.00\)"/>
    <numFmt numFmtId="173" formatCode="mm/dd/yy"/>
    <numFmt numFmtId="174" formatCode="_-* #,##0\ _P_t_s_-;\-* #,##0\ _P_t_s_-;_-* &quot;-&quot;\ _P_t_s_-;_-@_-"/>
    <numFmt numFmtId="175" formatCode="_-* #,##0.00\ _P_t_s_-;\-* #,##0.00\ _P_t_s_-;_-* &quot;-&quot;??\ _P_t_s_-;_-@_-"/>
    <numFmt numFmtId="176" formatCode="_-* #,##0_ _F_-;\-* #,##0_ _F_-;_-* &quot;-&quot;_ _F_-;_-@_-"/>
    <numFmt numFmtId="177" formatCode="_-* #,##0.00_ _F_-;\-* #,##0.00_ _F_-;_-* &quot;-&quot;??_ _F_-;_-@_-"/>
    <numFmt numFmtId="178" formatCode="_ &quot;$&quot;\ * #,##0_ ;_ &quot;$&quot;\ * \-#,##0_ ;_ &quot;$&quot;\ * &quot;-&quot;_ ;_ @_ "/>
    <numFmt numFmtId="179" formatCode="_ &quot;$&quot;\ * #,##0.00_ ;_ &quot;$&quot;\ * \-#,##0.00_ ;_ &quot;$&quot;\ * &quot;-&quot;??_ ;_ @_ "/>
    <numFmt numFmtId="180" formatCode="_-* #,##0&quot; F&quot;_-;\-* #,##0&quot; F&quot;_-;_-* &quot;-&quot;&quot; F&quot;_-;_-@_-"/>
    <numFmt numFmtId="181" formatCode="_-* #,##0.00&quot; F&quot;_-;\-* #,##0.00&quot; F&quot;_-;_-* &quot;-&quot;??&quot; F&quot;_-;_-@_-"/>
    <numFmt numFmtId="182" formatCode="\8"/>
    <numFmt numFmtId="183" formatCode="m/d"/>
    <numFmt numFmtId="184" formatCode="&quot;£&quot;#,##0.00;[Red]\-&quot;£&quot;#,##0.00"/>
    <numFmt numFmtId="185" formatCode="&quot;$&quot;#,##0.0_);\(&quot;$&quot;#,##0.0\)"/>
    <numFmt numFmtId="186" formatCode="_-&quot;$&quot;* #,##0_-;\-&quot;$&quot;* #,##0_-;_-&quot;$&quot;* &quot;-&quot;_-;_-@_-"/>
    <numFmt numFmtId="187" formatCode="&quot;US&quot;&quot;$&quot;#,##0.00_);\(&quot;$&quot;#,##0.00\)"/>
    <numFmt numFmtId="188" formatCode="_-&quot;$&quot;* #,##0.00_-;\-&quot;$&quot;* #,##0.00_-;_-&quot;$&quot;* &quot;-&quot;??_-;_-@_-"/>
    <numFmt numFmtId="189" formatCode="_-&quot;£&quot;* #,##0_-;\-&quot;£&quot;* #,##0_-;_-&quot;£&quot;* &quot;-&quot;_-;_-@_-"/>
    <numFmt numFmtId="190" formatCode="_-&quot;£&quot;* #,##0.00_-;\-&quot;£&quot;* #,##0.00_-;_-&quot;£&quot;* &quot;-&quot;??_-;_-@_-"/>
    <numFmt numFmtId="191" formatCode="_(* #,##0_);_(* \(#,##0\);_(* &quot;-&quot;??_);_(@_)"/>
    <numFmt numFmtId="192" formatCode="0.0%;\ \(0.0%\);&quot;-&quot;_)"/>
    <numFmt numFmtId="193" formatCode="&quot;$&quot;#,##0.00"/>
    <numFmt numFmtId="194" formatCode="#,##0.0"/>
    <numFmt numFmtId="195" formatCode="0.000%"/>
    <numFmt numFmtId="196" formatCode="&quot;$&quot;#,##0"/>
    <numFmt numFmtId="197" formatCode="_(* #,##0.000_);_(* \(#,##0.000\);_(* &quot;-&quot;??_);_(@_)"/>
    <numFmt numFmtId="198" formatCode="_-* #,##0.00_-;\-* #,##0.00_-;_-* &quot;-&quot;??_-;_-@_-"/>
    <numFmt numFmtId="199" formatCode="&quot;$&quot;#,##0.000_);\(&quot;$&quot;#,##0.000\)"/>
    <numFmt numFmtId="200" formatCode="0.0%;\(0.0%\)"/>
    <numFmt numFmtId="201" formatCode="#,##0.000_);\(#,##0.000\)"/>
  </numFmts>
  <fonts count="15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theme="1"/>
      <name val="Arial"/>
      <family val="2"/>
    </font>
    <font>
      <sz val="10"/>
      <name val="Arial"/>
      <family val="2"/>
    </font>
    <font>
      <b/>
      <sz val="12"/>
      <name val="Arial Narrow"/>
      <family val="2"/>
    </font>
    <font>
      <b/>
      <sz val="10"/>
      <name val="Arial Narrow"/>
      <family val="2"/>
    </font>
    <font>
      <sz val="10"/>
      <name val="Arial Narrow"/>
      <family val="2"/>
    </font>
    <font>
      <sz val="8"/>
      <name val="Arial"/>
      <family val="2"/>
    </font>
    <font>
      <u/>
      <sz val="10"/>
      <name val="Arial Narrow"/>
      <family val="2"/>
    </font>
    <font>
      <sz val="8"/>
      <name val="Arial Narrow"/>
      <family val="2"/>
    </font>
    <font>
      <sz val="12"/>
      <name val="Arial Narrow"/>
      <family val="2"/>
    </font>
    <font>
      <i/>
      <sz val="10"/>
      <color indexed="55"/>
      <name val="Arial"/>
      <family val="2"/>
    </font>
    <font>
      <sz val="11"/>
      <color theme="1"/>
      <name val="Calibri"/>
      <family val="2"/>
      <scheme val="minor"/>
    </font>
    <font>
      <b/>
      <sz val="10"/>
      <name val="Arial"/>
      <family val="2"/>
    </font>
    <font>
      <sz val="12"/>
      <name val="Helv"/>
      <family val="2"/>
    </font>
    <font>
      <sz val="10"/>
      <name val="Helv"/>
      <charset val="204"/>
    </font>
    <font>
      <sz val="10"/>
      <name val="Helv"/>
      <family val="2"/>
    </font>
    <font>
      <sz val="8"/>
      <name val="Antique Olive"/>
      <family val="2"/>
    </font>
    <font>
      <sz val="8"/>
      <name val="Geneva"/>
    </font>
    <font>
      <sz val="11"/>
      <color indexed="8"/>
      <name val="Calibri"/>
      <family val="2"/>
    </font>
    <font>
      <sz val="11"/>
      <color indexed="9"/>
      <name val="Calibri"/>
      <family val="2"/>
    </font>
    <font>
      <sz val="11"/>
      <color indexed="20"/>
      <name val="Calibri"/>
      <family val="2"/>
    </font>
    <font>
      <b/>
      <sz val="9"/>
      <color indexed="0"/>
      <name val="Arial"/>
      <family val="2"/>
    </font>
    <font>
      <sz val="9"/>
      <color indexed="0"/>
      <name val="Arial"/>
      <family val="2"/>
    </font>
    <font>
      <sz val="12"/>
      <name val="Tms Rmn"/>
    </font>
    <font>
      <b/>
      <i/>
      <sz val="12"/>
      <name val="Times New Roman"/>
      <family val="1"/>
    </font>
    <font>
      <sz val="10"/>
      <name val="Geneva"/>
    </font>
    <font>
      <sz val="10"/>
      <name val="Helv"/>
    </font>
    <font>
      <b/>
      <sz val="11"/>
      <color indexed="52"/>
      <name val="Calibri"/>
      <family val="2"/>
    </font>
    <font>
      <b/>
      <sz val="10"/>
      <name val="Helv"/>
    </font>
    <font>
      <b/>
      <sz val="11"/>
      <color indexed="9"/>
      <name val="Calibri"/>
      <family val="2"/>
    </font>
    <font>
      <b/>
      <sz val="8"/>
      <name val="Arial"/>
      <family val="2"/>
    </font>
    <font>
      <sz val="10"/>
      <name val="Book Antiqua"/>
      <family val="1"/>
    </font>
    <font>
      <sz val="10"/>
      <color indexed="8"/>
      <name val="Arial"/>
      <family val="2"/>
    </font>
    <font>
      <sz val="8"/>
      <color indexed="14"/>
      <name val="Times New Roman"/>
      <family val="1"/>
    </font>
    <font>
      <b/>
      <sz val="10"/>
      <color indexed="14"/>
      <name val="Arial"/>
      <family val="2"/>
    </font>
    <font>
      <i/>
      <sz val="11"/>
      <color indexed="23"/>
      <name val="Calibri"/>
      <family val="2"/>
    </font>
    <font>
      <u/>
      <sz val="11"/>
      <color indexed="20"/>
      <name val="Calibri"/>
      <family val="2"/>
    </font>
    <font>
      <sz val="11"/>
      <color indexed="17"/>
      <name val="Calibri"/>
      <family val="2"/>
    </font>
    <font>
      <b/>
      <sz val="12"/>
      <name val="Helv"/>
    </font>
    <font>
      <b/>
      <sz val="12"/>
      <name val="Arial"/>
      <family val="2"/>
    </font>
    <font>
      <b/>
      <sz val="9"/>
      <name val="Arial"/>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u/>
      <sz val="10"/>
      <color indexed="36"/>
      <name val="Helv"/>
    </font>
    <font>
      <sz val="11"/>
      <color indexed="52"/>
      <name val="Calibri"/>
      <family val="2"/>
    </font>
    <font>
      <b/>
      <sz val="11"/>
      <name val="Helv"/>
    </font>
    <font>
      <sz val="11"/>
      <color indexed="60"/>
      <name val="Calibri"/>
      <family val="2"/>
    </font>
    <font>
      <sz val="7"/>
      <name val="Small Fonts"/>
      <family val="2"/>
    </font>
    <font>
      <sz val="10"/>
      <name val="Times New Roman"/>
      <family val="1"/>
    </font>
    <font>
      <sz val="10"/>
      <color indexed="12"/>
      <name val="Arial"/>
      <family val="2"/>
    </font>
    <font>
      <sz val="10"/>
      <name val="Tahoma"/>
      <family val="2"/>
    </font>
    <font>
      <sz val="10"/>
      <name val="MS Sans Serif"/>
      <family val="2"/>
    </font>
    <font>
      <i/>
      <sz val="9"/>
      <color indexed="12"/>
      <name val="Helv"/>
    </font>
    <font>
      <b/>
      <sz val="11"/>
      <color indexed="63"/>
      <name val="Calibri"/>
      <family val="2"/>
    </font>
    <font>
      <sz val="10"/>
      <color indexed="8"/>
      <name val="Century Gothic"/>
      <family val="2"/>
    </font>
    <font>
      <sz val="11"/>
      <color indexed="8"/>
      <name val="Times New Roman"/>
      <family val="1"/>
    </font>
    <font>
      <b/>
      <sz val="10"/>
      <color indexed="34"/>
      <name val="Century Gothic"/>
      <family val="2"/>
    </font>
    <font>
      <b/>
      <i/>
      <sz val="11"/>
      <color indexed="8"/>
      <name val="Times New Roman"/>
      <family val="1"/>
    </font>
    <font>
      <b/>
      <sz val="11"/>
      <color indexed="16"/>
      <name val="Times New Roman"/>
      <family val="1"/>
    </font>
    <font>
      <b/>
      <sz val="10"/>
      <color indexed="56"/>
      <name val="Century Gothic"/>
      <family val="2"/>
    </font>
    <font>
      <b/>
      <sz val="24"/>
      <color indexed="56"/>
      <name val="Century Gothic"/>
      <family val="2"/>
    </font>
    <font>
      <b/>
      <sz val="22"/>
      <color indexed="8"/>
      <name val="Times New Roman"/>
      <family val="1"/>
    </font>
    <font>
      <i/>
      <sz val="8"/>
      <name val="Arial"/>
      <family val="2"/>
    </font>
    <font>
      <b/>
      <sz val="10"/>
      <name val="MS Sans Serif"/>
      <family val="2"/>
    </font>
    <font>
      <sz val="7"/>
      <color indexed="12"/>
      <name val="Arial"/>
      <family val="2"/>
    </font>
    <font>
      <sz val="10"/>
      <name val="Century Schoolbook"/>
      <family val="1"/>
    </font>
    <font>
      <b/>
      <sz val="8"/>
      <name val="Times New Roman"/>
      <family val="1"/>
    </font>
    <font>
      <sz val="10"/>
      <name val="Comic Sans MS"/>
      <family val="4"/>
    </font>
    <font>
      <b/>
      <sz val="11"/>
      <name val="Times New Roman"/>
      <family val="1"/>
    </font>
    <font>
      <b/>
      <sz val="16"/>
      <name val="Times New Roman"/>
      <family val="1"/>
    </font>
    <font>
      <b/>
      <sz val="18"/>
      <color indexed="56"/>
      <name val="Cambria"/>
      <family val="2"/>
    </font>
    <font>
      <i/>
      <sz val="10"/>
      <name val="Times New Roman"/>
      <family val="1"/>
    </font>
    <font>
      <b/>
      <sz val="11"/>
      <color indexed="8"/>
      <name val="Calibri"/>
      <family val="2"/>
    </font>
    <font>
      <b/>
      <sz val="7"/>
      <color indexed="12"/>
      <name val="Arial"/>
      <family val="2"/>
    </font>
    <font>
      <b/>
      <sz val="10"/>
      <color indexed="10"/>
      <name val="Arial"/>
      <family val="2"/>
    </font>
    <font>
      <sz val="11"/>
      <color indexed="10"/>
      <name val="Calibri"/>
      <family val="2"/>
    </font>
    <font>
      <vertAlign val="superscript"/>
      <sz val="10"/>
      <name val="Arial Narrow"/>
      <family val="2"/>
    </font>
    <font>
      <sz val="10"/>
      <color indexed="8"/>
      <name val="Arial Narrow"/>
      <family val="2"/>
    </font>
    <font>
      <b/>
      <sz val="11"/>
      <color theme="1"/>
      <name val="Calibri"/>
      <family val="2"/>
      <scheme val="minor"/>
    </font>
    <font>
      <sz val="11"/>
      <name val="Calibri"/>
      <family val="2"/>
      <scheme val="minor"/>
    </font>
    <font>
      <b/>
      <sz val="10"/>
      <color theme="5" tint="-0.249977111117893"/>
      <name val="Arial"/>
      <family val="2"/>
    </font>
    <font>
      <i/>
      <sz val="10"/>
      <name val="Arial"/>
      <family val="2"/>
    </font>
    <font>
      <i/>
      <sz val="8"/>
      <color theme="1"/>
      <name val="Arial"/>
      <family val="2"/>
    </font>
    <font>
      <b/>
      <sz val="10"/>
      <color theme="3" tint="-0.249977111117893"/>
      <name val="Arial"/>
      <family val="2"/>
    </font>
    <font>
      <b/>
      <sz val="10"/>
      <color theme="6" tint="-0.249977111117893"/>
      <name val="Arial"/>
      <family val="2"/>
    </font>
    <font>
      <b/>
      <sz val="10"/>
      <color theme="9" tint="-0.249977111117893"/>
      <name val="Arial"/>
      <family val="2"/>
    </font>
    <font>
      <sz val="9"/>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2"/>
      <color indexed="8"/>
      <name val="Arial"/>
      <family val="2"/>
    </font>
    <font>
      <b/>
      <sz val="12"/>
      <color indexed="9"/>
      <name val="Arial"/>
      <family val="2"/>
    </font>
    <font>
      <sz val="12"/>
      <color indexed="9"/>
      <name val="Arial"/>
      <family val="2"/>
    </font>
    <font>
      <b/>
      <i/>
      <sz val="10"/>
      <color indexed="20"/>
      <name val="Arial"/>
      <family val="2"/>
    </font>
    <font>
      <b/>
      <i/>
      <sz val="10"/>
      <name val="Arial"/>
      <family val="2"/>
    </font>
    <font>
      <b/>
      <vertAlign val="superscript"/>
      <sz val="12"/>
      <name val="Arial Narrow"/>
      <family val="2"/>
    </font>
    <font>
      <b/>
      <sz val="10"/>
      <color theme="1"/>
      <name val="Arial"/>
      <family val="2"/>
    </font>
    <font>
      <b/>
      <vertAlign val="superscript"/>
      <sz val="10"/>
      <name val="Arial Narrow"/>
      <family val="2"/>
    </font>
    <font>
      <b/>
      <sz val="13"/>
      <color indexed="55"/>
      <name val="Arial"/>
      <family val="2"/>
    </font>
    <font>
      <sz val="10"/>
      <name val="Arial"/>
      <family val="2"/>
    </font>
    <font>
      <sz val="10"/>
      <name val="Calibri"/>
      <family val="2"/>
      <scheme val="minor"/>
    </font>
    <font>
      <sz val="10"/>
      <color theme="1"/>
      <name val="Calibri"/>
      <family val="2"/>
      <scheme val="minor"/>
    </font>
    <font>
      <sz val="10"/>
      <name val="Arial"/>
      <family val="2"/>
    </font>
    <font>
      <b/>
      <sz val="8"/>
      <name val="Arial Narrow"/>
      <family val="2"/>
    </font>
    <font>
      <sz val="10"/>
      <color theme="0"/>
      <name val="Arial Narrow"/>
      <family val="2"/>
    </font>
    <font>
      <sz val="12"/>
      <color theme="0"/>
      <name val="Arial Narrow"/>
      <family val="2"/>
    </font>
    <font>
      <b/>
      <i/>
      <sz val="10"/>
      <name val="Arial Narrow"/>
      <family val="2"/>
    </font>
    <font>
      <sz val="11"/>
      <name val="Calibri"/>
      <family val="2"/>
    </font>
    <font>
      <b/>
      <vertAlign val="superscript"/>
      <sz val="13"/>
      <color indexed="55"/>
      <name val="Arial"/>
      <family val="2"/>
    </font>
    <font>
      <b/>
      <sz val="10"/>
      <color indexed="55"/>
      <name val="Arial"/>
      <family val="2"/>
    </font>
    <font>
      <sz val="9"/>
      <name val="Arial Narrow"/>
      <family val="2"/>
    </font>
    <font>
      <b/>
      <sz val="9"/>
      <name val="Arial Narrow"/>
      <family val="2"/>
    </font>
    <font>
      <sz val="11"/>
      <name val="Arial Narrow"/>
      <family val="2"/>
    </font>
    <font>
      <b/>
      <i/>
      <sz val="11"/>
      <color theme="1"/>
      <name val="Calibri"/>
      <family val="2"/>
      <scheme val="minor"/>
    </font>
    <font>
      <i/>
      <sz val="8"/>
      <name val="Arial Narrow"/>
      <family val="2"/>
    </font>
    <font>
      <sz val="11"/>
      <name val="Arial"/>
      <family val="2"/>
    </font>
    <font>
      <u/>
      <sz val="11"/>
      <name val="Arial"/>
      <family val="2"/>
    </font>
    <font>
      <b/>
      <u/>
      <sz val="13"/>
      <color indexed="55"/>
      <name val="Arial"/>
      <family val="2"/>
    </font>
    <font>
      <b/>
      <i/>
      <sz val="16"/>
      <color theme="1"/>
      <name val="Calibri"/>
      <family val="2"/>
      <scheme val="minor"/>
    </font>
    <font>
      <b/>
      <i/>
      <sz val="14"/>
      <color theme="1"/>
      <name val="Calibri"/>
      <family val="2"/>
      <scheme val="minor"/>
    </font>
    <font>
      <sz val="11"/>
      <color rgb="FF000000"/>
      <name val="Calibri"/>
      <family val="2"/>
    </font>
    <font>
      <sz val="11"/>
      <color rgb="FFD71920"/>
      <name val="Arial Narrow"/>
      <family val="2"/>
    </font>
    <font>
      <sz val="10"/>
      <color rgb="FFD71920"/>
      <name val="Arial"/>
      <family val="2"/>
    </font>
    <font>
      <i/>
      <sz val="9"/>
      <name val="Arial Narrow"/>
      <family val="2"/>
    </font>
    <font>
      <i/>
      <vertAlign val="superscript"/>
      <sz val="9"/>
      <name val="Arial Narrow"/>
      <family val="2"/>
    </font>
    <font>
      <sz val="10"/>
      <color theme="1"/>
      <name val="Tahoma"/>
      <family val="2"/>
    </font>
    <font>
      <sz val="10"/>
      <name val="Sky Text"/>
      <family val="2"/>
    </font>
    <font>
      <i/>
      <sz val="11"/>
      <name val="Arial Narrow"/>
      <family val="2"/>
    </font>
    <font>
      <b/>
      <sz val="9"/>
      <color rgb="FFFF0000"/>
      <name val="Arial Narrow"/>
      <family val="2"/>
    </font>
    <font>
      <sz val="11"/>
      <color rgb="FF000000"/>
      <name val="Calibri"/>
      <family val="2"/>
      <scheme val="minor"/>
    </font>
    <font>
      <sz val="8"/>
      <color rgb="FF000000"/>
      <name val="Arial"/>
      <family val="2"/>
    </font>
    <font>
      <b/>
      <sz val="11"/>
      <name val="Arial Narrow"/>
      <family val="2"/>
    </font>
  </fonts>
  <fills count="44">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8"/>
      </patternFill>
    </fill>
    <fill>
      <patternFill patternType="solid">
        <fgColor indexed="22"/>
      </patternFill>
    </fill>
    <fill>
      <patternFill patternType="solid">
        <fgColor indexed="55"/>
      </patternFill>
    </fill>
    <fill>
      <patternFill patternType="solid">
        <fgColor indexed="43"/>
        <bgColor indexed="8"/>
      </patternFill>
    </fill>
    <fill>
      <patternFill patternType="solid">
        <fgColor indexed="26"/>
        <bgColor indexed="64"/>
      </patternFill>
    </fill>
    <fill>
      <patternFill patternType="solid">
        <fgColor indexed="9"/>
        <bgColor indexed="64"/>
      </patternFill>
    </fill>
    <fill>
      <patternFill patternType="gray0625">
        <fgColor indexed="8"/>
        <bgColor indexed="26"/>
      </patternFill>
    </fill>
    <fill>
      <patternFill patternType="solid">
        <fgColor indexed="43"/>
      </patternFill>
    </fill>
    <fill>
      <patternFill patternType="solid">
        <fgColor indexed="26"/>
      </patternFill>
    </fill>
    <fill>
      <patternFill patternType="lightGrid">
        <bgColor indexed="56"/>
      </patternFill>
    </fill>
    <fill>
      <patternFill patternType="solid">
        <fgColor indexed="43"/>
        <bgColor indexed="64"/>
      </patternFill>
    </fill>
    <fill>
      <patternFill patternType="mediumGray">
        <fgColor indexed="22"/>
      </patternFill>
    </fill>
    <fill>
      <patternFill patternType="solid">
        <fgColor indexed="15"/>
        <bgColor indexed="64"/>
      </patternFill>
    </fill>
    <fill>
      <patternFill patternType="solid">
        <fgColor rgb="FFF0F0F0"/>
        <bgColor indexed="64"/>
      </patternFill>
    </fill>
    <fill>
      <patternFill patternType="solid">
        <fgColor indexed="27"/>
        <bgColor indexed="64"/>
      </patternFill>
    </fill>
    <fill>
      <patternFill patternType="solid">
        <fgColor rgb="FF0050B9"/>
        <bgColor indexed="64"/>
      </patternFill>
    </fill>
    <fill>
      <patternFill patternType="solid">
        <fgColor rgb="FFCBDAE7"/>
        <bgColor indexed="64"/>
      </patternFill>
    </fill>
    <fill>
      <patternFill patternType="solid">
        <fgColor rgb="FFB2CBB6"/>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FFDC"/>
        <bgColor indexed="64"/>
      </patternFill>
    </fill>
  </fills>
  <borders count="82">
    <border>
      <left/>
      <right/>
      <top/>
      <bottom/>
      <diagonal/>
    </border>
    <border>
      <left/>
      <right/>
      <top/>
      <bottom style="thin">
        <color indexed="64"/>
      </bottom>
      <diagonal/>
    </border>
    <border>
      <left style="hair">
        <color indexed="64"/>
      </left>
      <right style="hair">
        <color indexed="64"/>
      </right>
      <top/>
      <bottom/>
      <diagonal/>
    </border>
    <border>
      <left style="hair">
        <color indexed="64"/>
      </left>
      <right/>
      <top/>
      <bottom/>
      <diagonal/>
    </border>
    <border>
      <left style="hair">
        <color indexed="64"/>
      </left>
      <right style="hair">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diagonal/>
    </border>
    <border>
      <left style="hair">
        <color indexed="64"/>
      </left>
      <right style="hair">
        <color indexed="64"/>
      </right>
      <top style="thin">
        <color indexed="64"/>
      </top>
      <bottom/>
      <diagonal/>
    </border>
    <border>
      <left/>
      <right/>
      <top style="thin">
        <color indexed="22"/>
      </top>
      <bottom/>
      <diagonal/>
    </border>
    <border>
      <left/>
      <right/>
      <top/>
      <bottom style="thin">
        <color indexed="8"/>
      </bottom>
      <diagonal/>
    </border>
    <border>
      <left/>
      <right/>
      <top style="medium">
        <color indexed="64"/>
      </top>
      <bottom style="medium">
        <color indexed="64"/>
      </bottom>
      <diagonal/>
    </border>
    <border diagonalDown="1">
      <left/>
      <right/>
      <top/>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style="thin">
        <color indexed="64"/>
      </top>
      <bottom style="double">
        <color indexed="64"/>
      </bottom>
      <diagonal/>
    </border>
    <border>
      <left style="hair">
        <color indexed="64"/>
      </left>
      <right style="hair">
        <color indexed="64"/>
      </right>
      <top style="thin">
        <color indexed="22"/>
      </top>
      <bottom/>
      <diagonal/>
    </border>
    <border>
      <left style="hair">
        <color indexed="64"/>
      </left>
      <right/>
      <top style="thin">
        <color indexed="22"/>
      </top>
      <bottom/>
      <diagonal/>
    </border>
    <border>
      <left/>
      <right/>
      <top style="double">
        <color indexed="64"/>
      </top>
      <bottom/>
      <diagonal/>
    </border>
    <border>
      <left/>
      <right/>
      <top style="thin">
        <color auto="1"/>
      </top>
      <bottom/>
      <diagonal/>
    </border>
    <border>
      <left style="hair">
        <color indexed="64"/>
      </left>
      <right style="hair">
        <color indexed="64"/>
      </right>
      <top style="thin">
        <color auto="1"/>
      </top>
      <bottom/>
      <diagonal/>
    </border>
    <border>
      <left style="thin">
        <color indexed="64"/>
      </left>
      <right style="thin">
        <color indexed="64"/>
      </right>
      <top/>
      <bottom/>
      <diagonal/>
    </border>
    <border>
      <left style="hair">
        <color indexed="64"/>
      </left>
      <right style="hair">
        <color indexed="64"/>
      </right>
      <top style="thin">
        <color rgb="FFC0C0C0"/>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C0C0C0"/>
      </bottom>
      <diagonal/>
    </border>
    <border>
      <left style="hair">
        <color indexed="64"/>
      </left>
      <right style="hair">
        <color indexed="64"/>
      </right>
      <top/>
      <bottom style="thin">
        <color rgb="FFC0C0C0"/>
      </bottom>
      <diagonal/>
    </border>
    <border>
      <left/>
      <right/>
      <top style="thin">
        <color rgb="FFC0C0C0"/>
      </top>
      <bottom style="thin">
        <color rgb="FFC0C0C0"/>
      </bottom>
      <diagonal/>
    </border>
    <border>
      <left style="hair">
        <color indexed="64"/>
      </left>
      <right style="hair">
        <color indexed="64"/>
      </right>
      <top style="thin">
        <color rgb="FFC0C0C0"/>
      </top>
      <bottom style="thin">
        <color rgb="FFC0C0C0"/>
      </bottom>
      <diagonal/>
    </border>
    <border>
      <left/>
      <right/>
      <top/>
      <bottom style="thin">
        <color rgb="FF0050B9"/>
      </bottom>
      <diagonal/>
    </border>
    <border>
      <left/>
      <right style="hair">
        <color indexed="64"/>
      </right>
      <top style="medium">
        <color rgb="FF0050B9"/>
      </top>
      <bottom style="medium">
        <color rgb="FF0050B9"/>
      </bottom>
      <diagonal/>
    </border>
    <border>
      <left/>
      <right/>
      <top style="medium">
        <color rgb="FF0050B9"/>
      </top>
      <bottom style="medium">
        <color rgb="FF0050B9"/>
      </bottom>
      <diagonal/>
    </border>
    <border>
      <left style="hair">
        <color indexed="64"/>
      </left>
      <right style="hair">
        <color indexed="64"/>
      </right>
      <top style="medium">
        <color rgb="FF0050B9"/>
      </top>
      <bottom style="medium">
        <color rgb="FF0050B9"/>
      </bottom>
      <diagonal/>
    </border>
    <border>
      <left/>
      <right/>
      <top style="thin">
        <color rgb="FFC0C0C0"/>
      </top>
      <bottom/>
      <diagonal/>
    </border>
    <border>
      <left style="hair">
        <color theme="1"/>
      </left>
      <right style="hair">
        <color theme="1"/>
      </right>
      <top style="thin">
        <color rgb="FFC0C0C0"/>
      </top>
      <bottom style="thin">
        <color rgb="FFC0C0C0"/>
      </bottom>
      <diagonal/>
    </border>
    <border>
      <left/>
      <right/>
      <top style="thin">
        <color indexed="22"/>
      </top>
      <bottom style="thin">
        <color auto="1"/>
      </bottom>
      <diagonal/>
    </border>
    <border>
      <left style="hair">
        <color indexed="64"/>
      </left>
      <right style="hair">
        <color indexed="64"/>
      </right>
      <top style="thin">
        <color indexed="22"/>
      </top>
      <bottom style="thin">
        <color auto="1"/>
      </bottom>
      <diagonal/>
    </border>
    <border>
      <left style="hair">
        <color theme="1"/>
      </left>
      <right style="hair">
        <color theme="1"/>
      </right>
      <top style="thin">
        <color rgb="FFC0C0C0"/>
      </top>
      <bottom/>
      <diagonal/>
    </border>
    <border>
      <left/>
      <right/>
      <top/>
      <bottom style="medium">
        <color rgb="FFC0C0C0"/>
      </bottom>
      <diagonal/>
    </border>
    <border>
      <left style="hair">
        <color indexed="64"/>
      </left>
      <right style="hair">
        <color indexed="64"/>
      </right>
      <top/>
      <bottom style="medium">
        <color rgb="FFC0C0C0"/>
      </bottom>
      <diagonal/>
    </border>
    <border>
      <left style="hair">
        <color indexed="64"/>
      </left>
      <right style="hair">
        <color indexed="64"/>
      </right>
      <top style="thin">
        <color rgb="FFC0C0C0"/>
      </top>
      <bottom style="medium">
        <color rgb="FFC0C0C0"/>
      </bottom>
      <diagonal/>
    </border>
    <border>
      <left/>
      <right/>
      <top/>
      <bottom style="thin">
        <color auto="1"/>
      </bottom>
      <diagonal/>
    </border>
    <border>
      <left/>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style="hair">
        <color indexed="64"/>
      </left>
      <right style="hair">
        <color indexed="64"/>
      </right>
      <top style="thin">
        <color indexed="64"/>
      </top>
      <bottom style="hair">
        <color indexed="64"/>
      </bottom>
      <diagonal/>
    </border>
    <border>
      <left/>
      <right/>
      <top style="thin">
        <color rgb="FFC0C0C0"/>
      </top>
      <bottom style="thin">
        <color indexed="64"/>
      </bottom>
      <diagonal/>
    </border>
    <border>
      <left style="hair">
        <color indexed="64"/>
      </left>
      <right style="hair">
        <color indexed="64"/>
      </right>
      <top style="thin">
        <color rgb="FFC0C0C0"/>
      </top>
      <bottom style="thin">
        <color indexed="64"/>
      </bottom>
      <diagonal/>
    </border>
    <border>
      <left style="hair">
        <color indexed="64"/>
      </left>
      <right/>
      <top style="thin">
        <color rgb="FFC0C0C0"/>
      </top>
      <bottom/>
      <diagonal/>
    </border>
    <border>
      <left style="hair">
        <color indexed="64"/>
      </left>
      <right style="hair">
        <color indexed="64"/>
      </right>
      <top style="thin">
        <color indexed="22"/>
      </top>
      <bottom style="thin">
        <color indexed="64"/>
      </bottom>
      <diagonal/>
    </border>
    <border>
      <left style="hair">
        <color indexed="64"/>
      </left>
      <right/>
      <top style="thin">
        <color indexed="22"/>
      </top>
      <bottom style="thin">
        <color indexed="22"/>
      </bottom>
      <diagonal/>
    </border>
    <border>
      <left style="thin">
        <color rgb="FFC0C0C0"/>
      </left>
      <right style="thin">
        <color rgb="FFC0C0C0"/>
      </right>
      <top style="thin">
        <color rgb="FFC0C0C0"/>
      </top>
      <bottom style="thin">
        <color rgb="FFC0C0C0"/>
      </bottom>
      <diagonal/>
    </border>
    <border>
      <left style="hair">
        <color indexed="64"/>
      </left>
      <right style="hair">
        <color indexed="64"/>
      </right>
      <top/>
      <bottom style="thin">
        <color indexed="22"/>
      </bottom>
      <diagonal/>
    </border>
    <border>
      <left/>
      <right/>
      <top/>
      <bottom style="thin">
        <color indexed="22"/>
      </bottom>
      <diagonal/>
    </border>
    <border>
      <left/>
      <right style="thin">
        <color indexed="64"/>
      </right>
      <top style="thin">
        <color indexed="64"/>
      </top>
      <bottom style="thin">
        <color indexed="64"/>
      </bottom>
      <diagonal/>
    </border>
    <border>
      <left/>
      <right/>
      <top style="medium">
        <color rgb="FF0050B9"/>
      </top>
      <bottom/>
      <diagonal/>
    </border>
    <border>
      <left style="hair">
        <color indexed="64"/>
      </left>
      <right style="hair">
        <color indexed="64"/>
      </right>
      <top style="medium">
        <color rgb="FF0050B9"/>
      </top>
      <bottom/>
      <diagonal/>
    </border>
    <border>
      <left style="hair">
        <color indexed="64"/>
      </left>
      <right style="hair">
        <color indexed="64"/>
      </right>
      <top/>
      <bottom style="thin">
        <color indexed="64"/>
      </bottom>
      <diagonal/>
    </border>
    <border>
      <left style="hair">
        <color auto="1"/>
      </left>
      <right/>
      <top/>
      <bottom style="thin">
        <color indexed="64"/>
      </bottom>
      <diagonal/>
    </border>
    <border>
      <left/>
      <right/>
      <top style="thin">
        <color indexed="22"/>
      </top>
      <bottom style="thin">
        <color indexed="64"/>
      </bottom>
      <diagonal/>
    </border>
    <border>
      <left/>
      <right/>
      <top/>
      <bottom style="medium">
        <color rgb="FF0050B9"/>
      </bottom>
      <diagonal/>
    </border>
    <border>
      <left/>
      <right style="hair">
        <color indexed="64"/>
      </right>
      <top/>
      <bottom style="medium">
        <color rgb="FF0050B9"/>
      </bottom>
      <diagonal/>
    </border>
    <border>
      <left style="hair">
        <color indexed="64"/>
      </left>
      <right style="hair">
        <color indexed="64"/>
      </right>
      <top/>
      <bottom style="medium">
        <color rgb="FF0050B9"/>
      </bottom>
      <diagonal/>
    </border>
    <border>
      <left/>
      <right style="hair">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22"/>
      </bottom>
      <diagonal/>
    </border>
    <border>
      <left style="hair">
        <color indexed="64"/>
      </left>
      <right style="hair">
        <color indexed="64"/>
      </right>
      <top style="thin">
        <color indexed="64"/>
      </top>
      <bottom style="thin">
        <color indexed="22"/>
      </bottom>
      <diagonal/>
    </border>
    <border>
      <left/>
      <right/>
      <top style="thin">
        <color rgb="FF0050B9"/>
      </top>
      <bottom/>
      <diagonal/>
    </border>
  </borders>
  <cellStyleXfs count="2797">
    <xf numFmtId="0" fontId="0" fillId="0" borderId="0"/>
    <xf numFmtId="9" fontId="12" fillId="0" borderId="0" applyFont="0" applyFill="0" applyBorder="0" applyAlignment="0" applyProtection="0"/>
    <xf numFmtId="43" fontId="12" fillId="0" borderId="0" applyFont="0" applyFill="0" applyBorder="0" applyAlignment="0" applyProtection="0"/>
    <xf numFmtId="0" fontId="21" fillId="0" borderId="0"/>
    <xf numFmtId="0" fontId="12" fillId="0" borderId="0"/>
    <xf numFmtId="166" fontId="23" fillId="0" borderId="0">
      <alignment horizontal="right"/>
    </xf>
    <xf numFmtId="0" fontId="24" fillId="0" borderId="0"/>
    <xf numFmtId="0" fontId="12" fillId="0" borderId="0"/>
    <xf numFmtId="0" fontId="12" fillId="0" borderId="0"/>
    <xf numFmtId="0" fontId="12" fillId="0" borderId="0"/>
    <xf numFmtId="0" fontId="12" fillId="0" borderId="0"/>
    <xf numFmtId="0" fontId="12" fillId="0" borderId="0"/>
    <xf numFmtId="0" fontId="12" fillId="0" borderId="0"/>
    <xf numFmtId="0" fontId="25" fillId="0" borderId="0"/>
    <xf numFmtId="0" fontId="24" fillId="0" borderId="0"/>
    <xf numFmtId="0" fontId="24" fillId="0" borderId="0"/>
    <xf numFmtId="0" fontId="24"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4" borderId="0"/>
    <xf numFmtId="0" fontId="12" fillId="0" borderId="0"/>
    <xf numFmtId="167" fontId="26" fillId="0" borderId="0">
      <alignment horizontal="left"/>
    </xf>
    <xf numFmtId="168" fontId="27" fillId="0" borderId="0">
      <alignment horizontal="left"/>
    </xf>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169" fontId="12" fillId="0" borderId="0">
      <alignment horizontal="right"/>
    </xf>
    <xf numFmtId="0" fontId="16" fillId="0" borderId="0" applyNumberFormat="0" applyAlignment="0"/>
    <xf numFmtId="0" fontId="12" fillId="0" borderId="0"/>
    <xf numFmtId="0" fontId="28" fillId="23" borderId="0" applyNumberFormat="0" applyFon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1" fillId="0" borderId="13">
      <alignment horizontal="left"/>
    </xf>
    <xf numFmtId="0" fontId="32" fillId="0" borderId="13">
      <alignment horizontal="left" wrapText="1"/>
    </xf>
    <xf numFmtId="0" fontId="27" fillId="0" borderId="0" applyFont="0" applyFill="0" applyBorder="0" applyAlignment="0" applyProtection="0">
      <alignment horizontal="right"/>
    </xf>
    <xf numFmtId="0" fontId="33" fillId="0" borderId="0" applyNumberFormat="0" applyFill="0" applyBorder="0" applyAlignment="0" applyProtection="0"/>
    <xf numFmtId="0" fontId="34" fillId="0" borderId="14" applyFill="0" applyProtection="0">
      <alignment horizontal="right"/>
    </xf>
    <xf numFmtId="0" fontId="12" fillId="0" borderId="0" applyFill="0" applyBorder="0" applyAlignment="0"/>
    <xf numFmtId="0" fontId="35" fillId="0" borderId="0" applyFill="0" applyBorder="0" applyAlignment="0"/>
    <xf numFmtId="170" fontId="36" fillId="0" borderId="0" applyFill="0" applyBorder="0" applyAlignment="0"/>
    <xf numFmtId="0" fontId="12" fillId="0" borderId="0" applyFill="0" applyBorder="0" applyAlignment="0"/>
    <xf numFmtId="0" fontId="12" fillId="0" borderId="0" applyFill="0" applyBorder="0" applyAlignment="0"/>
    <xf numFmtId="44" fontId="36" fillId="0" borderId="0" applyFill="0" applyBorder="0" applyAlignment="0"/>
    <xf numFmtId="0" fontId="35" fillId="0" borderId="0" applyFill="0" applyBorder="0" applyAlignment="0"/>
    <xf numFmtId="0" fontId="35" fillId="0" borderId="0" applyFill="0" applyBorder="0" applyAlignment="0"/>
    <xf numFmtId="0" fontId="37" fillId="24" borderId="15" applyNumberFormat="0" applyAlignment="0" applyProtection="0"/>
    <xf numFmtId="0" fontId="37" fillId="24" borderId="15" applyNumberFormat="0" applyAlignment="0" applyProtection="0"/>
    <xf numFmtId="0" fontId="37" fillId="24" borderId="15" applyNumberFormat="0" applyAlignment="0" applyProtection="0"/>
    <xf numFmtId="0" fontId="37" fillId="24" borderId="15" applyNumberFormat="0" applyAlignment="0" applyProtection="0"/>
    <xf numFmtId="0" fontId="37" fillId="24" borderId="15" applyNumberFormat="0" applyAlignment="0" applyProtection="0"/>
    <xf numFmtId="0" fontId="38" fillId="0" borderId="0"/>
    <xf numFmtId="0" fontId="32" fillId="0" borderId="0">
      <alignment horizontal="right" vertical="center"/>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8" fontId="12" fillId="0" borderId="11" applyFont="0" applyFill="0" applyBorder="0" applyProtection="0">
      <alignment horizontal="right"/>
    </xf>
    <xf numFmtId="0" fontId="31" fillId="0" borderId="0">
      <alignment horizontal="center" vertical="center" wrapText="1"/>
    </xf>
    <xf numFmtId="0" fontId="39" fillId="25" borderId="16" applyNumberFormat="0" applyAlignment="0" applyProtection="0"/>
    <xf numFmtId="0" fontId="39" fillId="25" borderId="16" applyNumberFormat="0" applyAlignment="0" applyProtection="0"/>
    <xf numFmtId="0" fontId="39" fillId="25" borderId="16" applyNumberFormat="0" applyAlignment="0" applyProtection="0"/>
    <xf numFmtId="0" fontId="39" fillId="25" borderId="16" applyNumberFormat="0" applyAlignment="0" applyProtection="0"/>
    <xf numFmtId="0" fontId="39" fillId="25" borderId="16" applyNumberFormat="0" applyAlignment="0" applyProtection="0"/>
    <xf numFmtId="0" fontId="40" fillId="0" borderId="17">
      <alignment horizontal="center"/>
    </xf>
    <xf numFmtId="44" fontId="3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40" fontId="12" fillId="0" borderId="0" applyFont="0" applyFill="0" applyBorder="0" applyProtection="0">
      <alignment horizontal="right"/>
    </xf>
    <xf numFmtId="0" fontId="35" fillId="0" borderId="0" applyFont="0" applyFill="0" applyBorder="0" applyAlignment="0" applyProtection="0"/>
    <xf numFmtId="8" fontId="41" fillId="0" borderId="0" applyBorder="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8" fillId="0" borderId="0" applyNumberFormat="0" applyFont="0" applyFill="0" applyBorder="0" applyAlignment="0" applyProtection="0"/>
    <xf numFmtId="0" fontId="28" fillId="26" borderId="0" applyNumberFormat="0" applyFont="0" applyBorder="0" applyAlignment="0" applyProtection="0"/>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5" fontId="12" fillId="0" borderId="0" applyFont="0" applyFill="0" applyBorder="0" applyProtection="0">
      <alignment horizontal="right"/>
    </xf>
    <xf numFmtId="14" fontId="42" fillId="0" borderId="0" applyFill="0" applyBorder="0" applyAlignment="0"/>
    <xf numFmtId="0" fontId="43" fillId="0" borderId="0" applyFont="0" applyFill="0" applyBorder="0" applyAlignment="0" applyProtection="0"/>
    <xf numFmtId="44" fontId="36" fillId="0" borderId="0" applyFill="0" applyBorder="0" applyAlignment="0"/>
    <xf numFmtId="0" fontId="35" fillId="0" borderId="0" applyFill="0" applyBorder="0" applyAlignment="0"/>
    <xf numFmtId="44" fontId="36" fillId="0" borderId="0" applyFill="0" applyBorder="0" applyAlignment="0"/>
    <xf numFmtId="0" fontId="35" fillId="0" borderId="0" applyFill="0" applyBorder="0" applyAlignment="0"/>
    <xf numFmtId="0" fontId="35" fillId="0" borderId="0" applyFill="0" applyBorder="0" applyAlignment="0"/>
    <xf numFmtId="3" fontId="44" fillId="0" borderId="0" applyNumberFormat="0" applyFill="0" applyBorder="0" applyProtection="0">
      <protection locked="0"/>
    </xf>
    <xf numFmtId="37" fontId="12" fillId="27" borderId="18">
      <protection locked="0"/>
    </xf>
    <xf numFmtId="7" fontId="12" fillId="27" borderId="18">
      <protection locked="0"/>
    </xf>
    <xf numFmtId="10" fontId="12" fillId="27" borderId="18">
      <protection locked="0"/>
    </xf>
    <xf numFmtId="164" fontId="12" fillId="27" borderId="18">
      <protection locked="0"/>
    </xf>
    <xf numFmtId="10" fontId="12" fillId="27" borderId="18">
      <protection locked="0"/>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38" fontId="16" fillId="28" borderId="0" applyNumberFormat="0" applyBorder="0" applyAlignment="0" applyProtection="0"/>
    <xf numFmtId="38" fontId="16" fillId="2" borderId="0" applyNumberFormat="0" applyBorder="0" applyAlignment="0" applyProtection="0"/>
    <xf numFmtId="38" fontId="16" fillId="2" borderId="0" applyNumberFormat="0" applyBorder="0" applyAlignment="0" applyProtection="0"/>
    <xf numFmtId="38" fontId="16" fillId="2" borderId="0" applyNumberFormat="0" applyBorder="0" applyAlignment="0" applyProtection="0"/>
    <xf numFmtId="0" fontId="48" fillId="0" borderId="0">
      <alignment horizontal="left"/>
    </xf>
    <xf numFmtId="0" fontId="49" fillId="0" borderId="12" applyNumberFormat="0" applyAlignment="0" applyProtection="0">
      <alignment horizontal="left" vertical="center"/>
    </xf>
    <xf numFmtId="0" fontId="49" fillId="0" borderId="6">
      <alignment horizontal="left" vertical="center"/>
    </xf>
    <xf numFmtId="0" fontId="50" fillId="0" borderId="0" applyFill="0" applyBorder="0" applyProtection="0">
      <alignment horizontal="right"/>
    </xf>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2" fillId="0" borderId="20"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21"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71" fontId="49" fillId="0" borderId="0"/>
    <xf numFmtId="0" fontId="22" fillId="0" borderId="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0" fontId="16" fillId="28" borderId="22" applyNumberFormat="0" applyBorder="0" applyAlignment="0" applyProtection="0"/>
    <xf numFmtId="10" fontId="16" fillId="27" borderId="22" applyNumberFormat="0" applyBorder="0" applyAlignment="0" applyProtection="0"/>
    <xf numFmtId="10" fontId="16" fillId="27" borderId="22" applyNumberFormat="0" applyBorder="0" applyAlignment="0" applyProtection="0"/>
    <xf numFmtId="10" fontId="16" fillId="27" borderId="22" applyNumberFormat="0" applyBorder="0" applyAlignment="0" applyProtection="0"/>
    <xf numFmtId="0" fontId="55" fillId="10" borderId="15" applyNumberFormat="0" applyAlignment="0" applyProtection="0"/>
    <xf numFmtId="0" fontId="55" fillId="10" borderId="15" applyNumberFormat="0" applyAlignment="0" applyProtection="0"/>
    <xf numFmtId="0" fontId="55" fillId="10" borderId="15" applyNumberFormat="0" applyAlignment="0" applyProtection="0"/>
    <xf numFmtId="0" fontId="55" fillId="10" borderId="15" applyNumberFormat="0" applyAlignment="0" applyProtection="0"/>
    <xf numFmtId="0" fontId="55" fillId="10" borderId="15" applyNumberFormat="0" applyAlignment="0" applyProtection="0"/>
    <xf numFmtId="172" fontId="35" fillId="0" borderId="0" applyFont="0" applyFill="0" applyBorder="0" applyAlignment="0" applyProtection="0"/>
    <xf numFmtId="173" fontId="35" fillId="0" borderId="0" applyFont="0" applyFill="0" applyBorder="0" applyAlignment="0" applyProtection="0"/>
    <xf numFmtId="0" fontId="56" fillId="0" borderId="0" applyNumberFormat="0" applyFill="0" applyBorder="0" applyAlignment="0" applyProtection="0">
      <alignment vertical="top"/>
      <protection locked="0"/>
    </xf>
    <xf numFmtId="44" fontId="36" fillId="0" borderId="0" applyFill="0" applyBorder="0" applyAlignment="0"/>
    <xf numFmtId="0" fontId="35" fillId="0" borderId="0" applyFill="0" applyBorder="0" applyAlignment="0"/>
    <xf numFmtId="44" fontId="36" fillId="0" borderId="0" applyFill="0" applyBorder="0" applyAlignment="0"/>
    <xf numFmtId="0" fontId="35" fillId="0" borderId="0" applyFill="0" applyBorder="0" applyAlignment="0"/>
    <xf numFmtId="0" fontId="35" fillId="0" borderId="0" applyFill="0" applyBorder="0" applyAlignment="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165" fontId="12" fillId="0" borderId="0" applyNumberFormat="0" applyFont="0" applyFill="0" applyBorder="0" applyAlignment="0"/>
    <xf numFmtId="0" fontId="28" fillId="29" borderId="0" applyNumberFormat="0" applyFont="0" applyBorder="0" applyAlignment="0" applyProtection="0"/>
    <xf numFmtId="0" fontId="36" fillId="4" borderId="0" applyNumberFormat="0" applyFont="0" applyBorder="0" applyAlignment="0" applyProtection="0"/>
    <xf numFmtId="174" fontId="12" fillId="0" borderId="0" applyFont="0" applyFill="0" applyBorder="0" applyAlignment="0" applyProtection="0"/>
    <xf numFmtId="175" fontId="12" fillId="0" borderId="0" applyFont="0" applyFill="0" applyBorder="0" applyAlignment="0" applyProtection="0"/>
    <xf numFmtId="176" fontId="35" fillId="0" borderId="0" applyFont="0" applyFill="0" applyBorder="0" applyAlignment="0" applyProtection="0"/>
    <xf numFmtId="177" fontId="35" fillId="0" borderId="0" applyFont="0" applyFill="0" applyBorder="0" applyAlignment="0" applyProtection="0"/>
    <xf numFmtId="0" fontId="58" fillId="0" borderId="24"/>
    <xf numFmtId="178" fontId="12" fillId="0" borderId="0" applyFont="0" applyFill="0" applyBorder="0" applyAlignment="0" applyProtection="0"/>
    <xf numFmtId="179" fontId="12" fillId="0" borderId="0" applyFont="0" applyFill="0" applyBorder="0" applyAlignment="0" applyProtection="0"/>
    <xf numFmtId="180" fontId="35" fillId="0" borderId="0" applyFont="0" applyFill="0" applyBorder="0" applyAlignment="0" applyProtection="0"/>
    <xf numFmtId="181" fontId="35" fillId="0" borderId="0" applyFont="0" applyFill="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37" fontId="60" fillId="0" borderId="0"/>
    <xf numFmtId="182" fontId="61" fillId="0" borderId="0"/>
    <xf numFmtId="183" fontId="12" fillId="0" borderId="0"/>
    <xf numFmtId="183" fontId="12" fillId="0" borderId="0"/>
    <xf numFmtId="183"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2" fillId="0" borderId="0"/>
    <xf numFmtId="0" fontId="12" fillId="0" borderId="0"/>
    <xf numFmtId="0" fontId="6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2" fillId="0" borderId="0"/>
    <xf numFmtId="0" fontId="62" fillId="0" borderId="0"/>
    <xf numFmtId="0" fontId="62" fillId="0" borderId="0"/>
    <xf numFmtId="0" fontId="62" fillId="0" borderId="0"/>
    <xf numFmtId="0" fontId="62" fillId="0" borderId="0"/>
    <xf numFmtId="0" fontId="12" fillId="0" borderId="0"/>
    <xf numFmtId="0" fontId="12" fillId="0" borderId="0"/>
    <xf numFmtId="0" fontId="12" fillId="0" borderId="0"/>
    <xf numFmtId="0" fontId="12" fillId="0" borderId="0"/>
    <xf numFmtId="0" fontId="6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28" fillId="0" borderId="0"/>
    <xf numFmtId="0" fontId="12" fillId="0" borderId="0"/>
    <xf numFmtId="0" fontId="28" fillId="0" borderId="0"/>
    <xf numFmtId="0" fontId="28" fillId="0" borderId="0"/>
    <xf numFmtId="0" fontId="12" fillId="0" borderId="0"/>
    <xf numFmtId="0" fontId="12" fillId="0" borderId="0"/>
    <xf numFmtId="0" fontId="12" fillId="0" borderId="0"/>
    <xf numFmtId="0" fontId="12" fillId="0" borderId="0"/>
    <xf numFmtId="0" fontId="28" fillId="0" borderId="0"/>
    <xf numFmtId="0" fontId="28"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 fontId="36" fillId="0" borderId="0">
      <alignment horizontal="left"/>
    </xf>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28" fillId="31" borderId="18" applyNumberFormat="0" applyFont="0" applyAlignment="0" applyProtection="0"/>
    <xf numFmtId="0" fontId="65" fillId="0" borderId="0" applyNumberFormat="0" applyAlignment="0">
      <alignment vertical="top"/>
    </xf>
    <xf numFmtId="0" fontId="12" fillId="0" borderId="0" applyFont="0" applyFill="0" applyBorder="0" applyAlignment="0" applyProtection="0"/>
    <xf numFmtId="0" fontId="12" fillId="0" borderId="0" applyFont="0" applyFill="0" applyBorder="0" applyAlignment="0" applyProtection="0"/>
    <xf numFmtId="0" fontId="66" fillId="24" borderId="25" applyNumberFormat="0" applyAlignment="0" applyProtection="0"/>
    <xf numFmtId="0" fontId="66" fillId="24" borderId="25" applyNumberFormat="0" applyAlignment="0" applyProtection="0"/>
    <xf numFmtId="0" fontId="66" fillId="24" borderId="25" applyNumberFormat="0" applyAlignment="0" applyProtection="0"/>
    <xf numFmtId="0" fontId="66" fillId="24" borderId="25" applyNumberFormat="0" applyAlignment="0" applyProtection="0"/>
    <xf numFmtId="0" fontId="66" fillId="24" borderId="25" applyNumberFormat="0" applyAlignment="0" applyProtection="0"/>
    <xf numFmtId="40" fontId="67" fillId="28" borderId="0">
      <alignment horizontal="right"/>
    </xf>
    <xf numFmtId="40" fontId="68" fillId="28" borderId="0">
      <alignment horizontal="right"/>
    </xf>
    <xf numFmtId="40" fontId="68" fillId="28" borderId="0">
      <alignment horizontal="right"/>
    </xf>
    <xf numFmtId="40" fontId="68" fillId="28" borderId="0">
      <alignment horizontal="right"/>
    </xf>
    <xf numFmtId="0" fontId="69" fillId="32" borderId="0">
      <alignment horizontal="center"/>
    </xf>
    <xf numFmtId="0" fontId="70" fillId="28" borderId="0">
      <alignment horizontal="right"/>
    </xf>
    <xf numFmtId="0" fontId="70" fillId="28" borderId="0">
      <alignment horizontal="right"/>
    </xf>
    <xf numFmtId="0" fontId="70" fillId="28" borderId="0">
      <alignment horizontal="right"/>
    </xf>
    <xf numFmtId="0" fontId="69" fillId="32" borderId="0"/>
    <xf numFmtId="0" fontId="71" fillId="28" borderId="26"/>
    <xf numFmtId="0" fontId="71" fillId="28" borderId="26"/>
    <xf numFmtId="0" fontId="71" fillId="28" borderId="26"/>
    <xf numFmtId="0" fontId="72"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3" fillId="33"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37" fontId="62" fillId="0" borderId="0">
      <protection locked="0"/>
    </xf>
    <xf numFmtId="39" fontId="62" fillId="0" borderId="0">
      <protection locked="0"/>
    </xf>
    <xf numFmtId="10" fontId="62" fillId="0" borderId="0">
      <protection locked="0"/>
    </xf>
    <xf numFmtId="164" fontId="12" fillId="0" borderId="0" applyFont="0" applyFill="0" applyBorder="0" applyAlignment="0" applyProtection="0"/>
    <xf numFmtId="0" fontId="12" fillId="0" borderId="0" applyFont="0" applyFill="0" applyBorder="0" applyAlignment="0" applyProtection="0"/>
    <xf numFmtId="184" fontId="64" fillId="0" borderId="0" applyFont="0" applyFill="0" applyBorder="0" applyAlignment="0" applyProtection="0"/>
    <xf numFmtId="0" fontId="75" fillId="2"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Font="0" applyFill="0" applyBorder="0" applyProtection="0">
      <alignment horizontal="right"/>
    </xf>
    <xf numFmtId="44" fontId="36" fillId="0" borderId="0" applyFill="0" applyBorder="0" applyAlignment="0"/>
    <xf numFmtId="0" fontId="35" fillId="0" borderId="0" applyFill="0" applyBorder="0" applyAlignment="0"/>
    <xf numFmtId="44" fontId="36" fillId="0" borderId="0" applyFill="0" applyBorder="0" applyAlignment="0"/>
    <xf numFmtId="0" fontId="35" fillId="0" borderId="0" applyFill="0" applyBorder="0" applyAlignment="0"/>
    <xf numFmtId="0" fontId="35" fillId="0" borderId="0" applyFill="0" applyBorder="0" applyAlignment="0"/>
    <xf numFmtId="0" fontId="64" fillId="0" borderId="0" applyNumberFormat="0" applyFont="0" applyFill="0" applyBorder="0" applyAlignment="0" applyProtection="0">
      <alignment horizontal="left"/>
    </xf>
    <xf numFmtId="15" fontId="64" fillId="0" borderId="0" applyFont="0" applyFill="0" applyBorder="0" applyAlignment="0" applyProtection="0"/>
    <xf numFmtId="4" fontId="64" fillId="0" borderId="0" applyFont="0" applyFill="0" applyBorder="0" applyAlignment="0" applyProtection="0"/>
    <xf numFmtId="0" fontId="76" fillId="0" borderId="24">
      <alignment horizontal="center"/>
    </xf>
    <xf numFmtId="3" fontId="64" fillId="0" borderId="0" applyFont="0" applyFill="0" applyBorder="0" applyAlignment="0" applyProtection="0"/>
    <xf numFmtId="0" fontId="64" fillId="34" borderId="0" applyNumberFormat="0" applyFont="0" applyBorder="0" applyAlignment="0" applyProtection="0"/>
    <xf numFmtId="185" fontId="77" fillId="0" borderId="0"/>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Protection="0">
      <alignment horizontal="right"/>
    </xf>
    <xf numFmtId="0" fontId="32" fillId="0" borderId="0">
      <alignment horizontal="left" vertical="center" wrapText="1"/>
    </xf>
    <xf numFmtId="0" fontId="49" fillId="0" borderId="0" applyFill="0" applyBorder="0" applyProtection="0">
      <alignment horizontal="left"/>
    </xf>
    <xf numFmtId="0" fontId="31" fillId="0" borderId="0">
      <alignment horizontal="left" vertical="center" wrapText="1"/>
    </xf>
    <xf numFmtId="0" fontId="78" fillId="0" borderId="0"/>
    <xf numFmtId="37" fontId="12" fillId="0" borderId="0"/>
    <xf numFmtId="12" fontId="12" fillId="0" borderId="0" applyFont="0" applyFill="0" applyBorder="0" applyProtection="0">
      <alignment horizontal="right"/>
    </xf>
    <xf numFmtId="0" fontId="12" fillId="35" borderId="0" applyFont="0" applyFill="0" applyBorder="0" applyProtection="0">
      <alignment horizontal="right"/>
    </xf>
    <xf numFmtId="0" fontId="12" fillId="0" borderId="0"/>
    <xf numFmtId="0" fontId="42" fillId="0" borderId="0">
      <alignment vertical="top"/>
    </xf>
    <xf numFmtId="0" fontId="42" fillId="0" borderId="0">
      <alignment vertical="top"/>
    </xf>
    <xf numFmtId="0" fontId="42" fillId="0" borderId="0">
      <alignment vertical="top"/>
    </xf>
    <xf numFmtId="0" fontId="42" fillId="0" borderId="0" applyNumberFormat="0" applyBorder="0" applyAlignment="0"/>
    <xf numFmtId="0" fontId="58" fillId="0" borderId="0"/>
    <xf numFmtId="0" fontId="79" fillId="0" borderId="0"/>
    <xf numFmtId="0" fontId="16" fillId="0" borderId="0"/>
    <xf numFmtId="49" fontId="42" fillId="0" borderId="0" applyFill="0" applyBorder="0" applyAlignment="0"/>
    <xf numFmtId="0" fontId="12" fillId="0" borderId="0" applyFill="0" applyBorder="0" applyAlignment="0"/>
    <xf numFmtId="0" fontId="80" fillId="0" borderId="0" applyFill="0" applyBorder="0" applyAlignment="0"/>
    <xf numFmtId="40" fontId="81" fillId="0" borderId="0"/>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3" fillId="0" borderId="0" applyNumberFormat="0" applyFill="0" applyBorder="0" applyAlignment="0" applyProtection="0"/>
    <xf numFmtId="0" fontId="82" fillId="0" borderId="1" applyFill="0" applyAlignment="0" applyProtection="0">
      <alignment horizontal="left"/>
    </xf>
    <xf numFmtId="0" fontId="82" fillId="0" borderId="1" applyFill="0" applyAlignment="0" applyProtection="0">
      <alignment horizontal="left"/>
    </xf>
    <xf numFmtId="0" fontId="83" fillId="0" borderId="0" applyNumberFormat="0" applyFill="0" applyBorder="0" applyAlignment="0" applyProtection="0"/>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2" fillId="0" borderId="1" applyFill="0" applyAlignment="0" applyProtection="0">
      <alignment horizontal="left"/>
    </xf>
    <xf numFmtId="0" fontId="84" fillId="0" borderId="0" applyFill="0" applyBorder="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0" fontId="85" fillId="0" borderId="27" applyNumberFormat="0" applyFill="0" applyAlignment="0" applyProtection="0"/>
    <xf numFmtId="37" fontId="22" fillId="0" borderId="28"/>
    <xf numFmtId="37" fontId="12" fillId="0" borderId="8"/>
    <xf numFmtId="41" fontId="12" fillId="0" borderId="0" applyFont="0" applyFill="0" applyBorder="0" applyAlignment="0" applyProtection="0"/>
    <xf numFmtId="43" fontId="12" fillId="0" borderId="0" applyFont="0" applyFill="0" applyBorder="0" applyAlignment="0" applyProtection="0"/>
    <xf numFmtId="0" fontId="86" fillId="0" borderId="0">
      <alignment horizontal="left"/>
      <protection locked="0"/>
    </xf>
    <xf numFmtId="186" fontId="12" fillId="0" borderId="0" applyFont="0" applyFill="0" applyBorder="0" applyAlignment="0" applyProtection="0"/>
    <xf numFmtId="187" fontId="35" fillId="0" borderId="0" applyFont="0" applyFill="0" applyBorder="0" applyAlignment="0" applyProtection="0"/>
    <xf numFmtId="188" fontId="12" fillId="0" borderId="0" applyFont="0" applyFill="0" applyBorder="0" applyAlignment="0" applyProtection="0"/>
    <xf numFmtId="189" fontId="78" fillId="0" borderId="0" applyFont="0" applyFill="0" applyBorder="0" applyAlignment="0" applyProtection="0"/>
    <xf numFmtId="190" fontId="78" fillId="0" borderId="0" applyFont="0" applyFill="0" applyBorder="0" applyAlignment="0" applyProtection="0"/>
    <xf numFmtId="0" fontId="87" fillId="0" borderId="0" applyFill="0" applyBorder="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2" fillId="0" borderId="0"/>
    <xf numFmtId="0" fontId="24" fillId="0" borderId="0"/>
    <xf numFmtId="0" fontId="12" fillId="0" borderId="0"/>
    <xf numFmtId="0" fontId="12" fillId="0" borderId="0"/>
    <xf numFmtId="0" fontId="25" fillId="0" borderId="0"/>
    <xf numFmtId="0" fontId="24" fillId="0" borderId="0"/>
    <xf numFmtId="0" fontId="12" fillId="0" borderId="0"/>
    <xf numFmtId="0" fontId="12" fillId="0" borderId="0"/>
    <xf numFmtId="0" fontId="12" fillId="0" borderId="0"/>
    <xf numFmtId="0" fontId="99" fillId="0" borderId="0">
      <alignment vertical="top"/>
    </xf>
    <xf numFmtId="193" fontId="16" fillId="0" borderId="0" applyFill="0"/>
    <xf numFmtId="193" fontId="16" fillId="0" borderId="0">
      <alignment horizontal="center"/>
    </xf>
    <xf numFmtId="0" fontId="16" fillId="0" borderId="0" applyFill="0">
      <alignment horizontal="center"/>
    </xf>
    <xf numFmtId="193" fontId="100" fillId="0" borderId="31" applyFill="0"/>
    <xf numFmtId="0" fontId="12" fillId="0" borderId="0" applyFont="0" applyAlignment="0"/>
    <xf numFmtId="0" fontId="101" fillId="0" borderId="0" applyFill="0">
      <alignment vertical="top"/>
    </xf>
    <xf numFmtId="0" fontId="100" fillId="0" borderId="0" applyFill="0">
      <alignment horizontal="left" vertical="top"/>
    </xf>
    <xf numFmtId="193" fontId="49" fillId="0" borderId="8" applyFill="0"/>
    <xf numFmtId="0" fontId="12" fillId="0" borderId="0" applyNumberFormat="0" applyFont="0" applyAlignment="0"/>
    <xf numFmtId="0" fontId="101" fillId="0" borderId="0" applyFill="0">
      <alignment wrapText="1"/>
    </xf>
    <xf numFmtId="0" fontId="100" fillId="0" borderId="0" applyFill="0">
      <alignment horizontal="left" vertical="top" wrapText="1"/>
    </xf>
    <xf numFmtId="193" fontId="102" fillId="0" borderId="0" applyFill="0"/>
    <xf numFmtId="0" fontId="103" fillId="0" borderId="0" applyNumberFormat="0" applyFont="0" applyAlignment="0">
      <alignment horizontal="center"/>
    </xf>
    <xf numFmtId="0" fontId="104" fillId="0" borderId="0" applyFill="0">
      <alignment vertical="top" wrapText="1"/>
    </xf>
    <xf numFmtId="0" fontId="49" fillId="0" borderId="0" applyFill="0">
      <alignment horizontal="left" vertical="top" wrapText="1"/>
    </xf>
    <xf numFmtId="193" fontId="12" fillId="0" borderId="0" applyFill="0"/>
    <xf numFmtId="0" fontId="103" fillId="0" borderId="0" applyNumberFormat="0" applyFont="0" applyAlignment="0">
      <alignment horizontal="center"/>
    </xf>
    <xf numFmtId="0" fontId="105" fillId="0" borderId="0" applyFill="0">
      <alignment vertical="center" wrapText="1"/>
    </xf>
    <xf numFmtId="0" fontId="106" fillId="0" borderId="0">
      <alignment horizontal="left" vertical="center" wrapText="1"/>
    </xf>
    <xf numFmtId="193" fontId="99" fillId="0" borderId="0" applyFill="0"/>
    <xf numFmtId="0" fontId="103" fillId="0" borderId="0" applyNumberFormat="0" applyFont="0" applyAlignment="0">
      <alignment horizontal="center"/>
    </xf>
    <xf numFmtId="0" fontId="94" fillId="0" borderId="0" applyFill="0">
      <alignment horizontal="center" vertical="center" wrapText="1"/>
    </xf>
    <xf numFmtId="0" fontId="12" fillId="0" borderId="0" applyFill="0">
      <alignment horizontal="center" vertical="center" wrapText="1"/>
    </xf>
    <xf numFmtId="193" fontId="107" fillId="0" borderId="0" applyFill="0"/>
    <xf numFmtId="0" fontId="103" fillId="0" borderId="0" applyNumberFormat="0" applyFont="0" applyAlignment="0">
      <alignment horizontal="center"/>
    </xf>
    <xf numFmtId="0" fontId="108" fillId="0" borderId="0" applyFill="0">
      <alignment horizontal="center" vertical="center" wrapText="1"/>
    </xf>
    <xf numFmtId="0" fontId="109" fillId="0" borderId="0" applyFill="0">
      <alignment horizontal="center" vertical="center" wrapText="1"/>
    </xf>
    <xf numFmtId="193" fontId="110" fillId="0" borderId="0" applyFill="0"/>
    <xf numFmtId="0" fontId="103" fillId="0" borderId="0" applyNumberFormat="0" applyFont="0" applyAlignment="0">
      <alignment horizontal="center"/>
    </xf>
    <xf numFmtId="0" fontId="111" fillId="0" borderId="0">
      <alignment horizontal="center" wrapText="1"/>
    </xf>
    <xf numFmtId="0" fontId="107" fillId="0" borderId="0" applyFill="0">
      <alignment horizontal="center" wrapTex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3" fontId="2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38" fontId="16" fillId="2" borderId="0" applyNumberFormat="0" applyBorder="0" applyAlignment="0" applyProtection="0"/>
    <xf numFmtId="38" fontId="16" fillId="2" borderId="0" applyNumberFormat="0" applyBorder="0" applyAlignment="0" applyProtection="0"/>
    <xf numFmtId="38" fontId="16" fillId="2" borderId="0" applyNumberFormat="0" applyBorder="0" applyAlignment="0" applyProtection="0"/>
    <xf numFmtId="38" fontId="16" fillId="2" borderId="0" applyNumberFormat="0" applyBorder="0" applyAlignment="0" applyProtection="0"/>
    <xf numFmtId="38" fontId="16" fillId="2" borderId="0" applyNumberFormat="0" applyBorder="0" applyAlignment="0" applyProtection="0"/>
    <xf numFmtId="38" fontId="16" fillId="2" borderId="0" applyNumberFormat="0" applyBorder="0" applyAlignment="0" applyProtection="0"/>
    <xf numFmtId="38" fontId="16" fillId="2" borderId="0" applyNumberFormat="0" applyBorder="0" applyAlignment="0" applyProtection="0"/>
    <xf numFmtId="38" fontId="16" fillId="2" borderId="0" applyNumberFormat="0" applyBorder="0" applyAlignment="0" applyProtection="0"/>
    <xf numFmtId="38" fontId="16" fillId="2" borderId="0" applyNumberFormat="0" applyBorder="0" applyAlignment="0" applyProtection="0"/>
    <xf numFmtId="38" fontId="16" fillId="2" borderId="0" applyNumberFormat="0" applyBorder="0" applyAlignment="0" applyProtection="0"/>
    <xf numFmtId="38" fontId="16" fillId="2" borderId="0" applyNumberFormat="0" applyBorder="0" applyAlignment="0" applyProtection="0"/>
    <xf numFmtId="38" fontId="16" fillId="2" borderId="0" applyNumberFormat="0" applyBorder="0" applyAlignment="0" applyProtection="0"/>
    <xf numFmtId="38" fontId="16" fillId="2" borderId="0" applyNumberFormat="0" applyBorder="0" applyAlignment="0" applyProtection="0"/>
    <xf numFmtId="14" fontId="22" fillId="37" borderId="24">
      <alignment horizontal="center" vertical="center" wrapText="1"/>
    </xf>
    <xf numFmtId="14" fontId="22" fillId="37" borderId="24">
      <alignment horizontal="center" vertical="center" wrapText="1"/>
    </xf>
    <xf numFmtId="14" fontId="22" fillId="37" borderId="24">
      <alignment horizontal="center" vertical="center" wrapText="1"/>
    </xf>
    <xf numFmtId="14" fontId="22" fillId="37" borderId="24">
      <alignment horizontal="center" vertical="center" wrapText="1"/>
    </xf>
    <xf numFmtId="14" fontId="22" fillId="37" borderId="24">
      <alignment horizontal="center" vertical="center" wrapText="1"/>
    </xf>
    <xf numFmtId="14" fontId="22" fillId="37" borderId="24">
      <alignment horizontal="center" vertical="center" wrapText="1"/>
    </xf>
    <xf numFmtId="14" fontId="22" fillId="37" borderId="24">
      <alignment horizontal="center" vertical="center" wrapText="1"/>
    </xf>
    <xf numFmtId="14" fontId="22" fillId="37" borderId="24">
      <alignment horizontal="center" vertical="center" wrapText="1"/>
    </xf>
    <xf numFmtId="14" fontId="22" fillId="37" borderId="24">
      <alignment horizontal="center" vertical="center" wrapText="1"/>
    </xf>
    <xf numFmtId="14" fontId="22" fillId="37" borderId="24">
      <alignment horizontal="center" vertical="center" wrapText="1"/>
    </xf>
    <xf numFmtId="14" fontId="22" fillId="37" borderId="24">
      <alignment horizontal="center" vertical="center" wrapText="1"/>
    </xf>
    <xf numFmtId="14" fontId="22" fillId="37" borderId="24">
      <alignment horizontal="center" vertical="center" wrapText="1"/>
    </xf>
    <xf numFmtId="14" fontId="22" fillId="37" borderId="24">
      <alignment horizontal="center" vertical="center" wrapText="1"/>
    </xf>
    <xf numFmtId="10" fontId="16" fillId="27" borderId="22" applyNumberFormat="0" applyBorder="0" applyAlignment="0" applyProtection="0"/>
    <xf numFmtId="10" fontId="16" fillId="27" borderId="22" applyNumberFormat="0" applyBorder="0" applyAlignment="0" applyProtection="0"/>
    <xf numFmtId="10" fontId="16" fillId="27" borderId="22" applyNumberFormat="0" applyBorder="0" applyAlignment="0" applyProtection="0"/>
    <xf numFmtId="10" fontId="16" fillId="27" borderId="22" applyNumberFormat="0" applyBorder="0" applyAlignment="0" applyProtection="0"/>
    <xf numFmtId="10" fontId="16" fillId="27" borderId="22" applyNumberFormat="0" applyBorder="0" applyAlignment="0" applyProtection="0"/>
    <xf numFmtId="10" fontId="16" fillId="27" borderId="22" applyNumberFormat="0" applyBorder="0" applyAlignment="0" applyProtection="0"/>
    <xf numFmtId="10" fontId="16" fillId="27" borderId="22" applyNumberFormat="0" applyBorder="0" applyAlignment="0" applyProtection="0"/>
    <xf numFmtId="10" fontId="16" fillId="27" borderId="22" applyNumberFormat="0" applyBorder="0" applyAlignment="0" applyProtection="0"/>
    <xf numFmtId="10" fontId="16" fillId="27" borderId="22" applyNumberFormat="0" applyBorder="0" applyAlignment="0" applyProtection="0"/>
    <xf numFmtId="10" fontId="16" fillId="27" borderId="22" applyNumberFormat="0" applyBorder="0" applyAlignment="0" applyProtection="0"/>
    <xf numFmtId="10" fontId="16" fillId="27" borderId="22" applyNumberFormat="0" applyBorder="0" applyAlignment="0" applyProtection="0"/>
    <xf numFmtId="10" fontId="16" fillId="27" borderId="22" applyNumberFormat="0" applyBorder="0" applyAlignment="0" applyProtection="0"/>
    <xf numFmtId="10" fontId="16" fillId="27" borderId="22" applyNumberFormat="0" applyBorder="0" applyAlignment="0" applyProtection="0"/>
    <xf numFmtId="183" fontId="12" fillId="0" borderId="0"/>
    <xf numFmtId="183" fontId="12" fillId="0" borderId="0"/>
    <xf numFmtId="183" fontId="12" fillId="0" borderId="0"/>
    <xf numFmtId="183" fontId="12" fillId="0" borderId="0"/>
    <xf numFmtId="183" fontId="12" fillId="0" borderId="0"/>
    <xf numFmtId="183" fontId="12" fillId="0" borderId="0"/>
    <xf numFmtId="183" fontId="12" fillId="0" borderId="0"/>
    <xf numFmtId="183" fontId="12" fillId="0" borderId="0"/>
    <xf numFmtId="183" fontId="12" fillId="0" borderId="0"/>
    <xf numFmtId="183" fontId="12" fillId="0" borderId="0"/>
    <xf numFmtId="183" fontId="12" fillId="0" borderId="0"/>
    <xf numFmtId="183" fontId="12" fillId="0" borderId="0"/>
    <xf numFmtId="183" fontId="12" fillId="0" borderId="0"/>
    <xf numFmtId="0" fontId="12" fillId="0" borderId="0"/>
    <xf numFmtId="0" fontId="11" fillId="0" borderId="0"/>
    <xf numFmtId="0" fontId="2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37" fontId="36" fillId="0" borderId="0"/>
    <xf numFmtId="0" fontId="64" fillId="0" borderId="0"/>
    <xf numFmtId="0" fontId="64" fillId="0" borderId="0"/>
    <xf numFmtId="0" fontId="6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40" fontId="68" fillId="28" borderId="0">
      <alignment horizontal="right"/>
    </xf>
    <xf numFmtId="40" fontId="68" fillId="28" borderId="0">
      <alignment horizontal="right"/>
    </xf>
    <xf numFmtId="40" fontId="68" fillId="28" borderId="0">
      <alignment horizontal="right"/>
    </xf>
    <xf numFmtId="40" fontId="68" fillId="28" borderId="0">
      <alignment horizontal="right"/>
    </xf>
    <xf numFmtId="40" fontId="68" fillId="28" borderId="0">
      <alignment horizontal="right"/>
    </xf>
    <xf numFmtId="40" fontId="68" fillId="28" borderId="0">
      <alignment horizontal="right"/>
    </xf>
    <xf numFmtId="40" fontId="68" fillId="28" borderId="0">
      <alignment horizontal="right"/>
    </xf>
    <xf numFmtId="40" fontId="68" fillId="28" borderId="0">
      <alignment horizontal="right"/>
    </xf>
    <xf numFmtId="40" fontId="68" fillId="28" borderId="0">
      <alignment horizontal="right"/>
    </xf>
    <xf numFmtId="40" fontId="68" fillId="28" borderId="0">
      <alignment horizontal="right"/>
    </xf>
    <xf numFmtId="40" fontId="68" fillId="28" borderId="0">
      <alignment horizontal="right"/>
    </xf>
    <xf numFmtId="40" fontId="68" fillId="28" borderId="0">
      <alignment horizontal="right"/>
    </xf>
    <xf numFmtId="40" fontId="68" fillId="28" borderId="0">
      <alignment horizontal="right"/>
    </xf>
    <xf numFmtId="0" fontId="70" fillId="28" borderId="0">
      <alignment horizontal="right"/>
    </xf>
    <xf numFmtId="0" fontId="70" fillId="28" borderId="0">
      <alignment horizontal="right"/>
    </xf>
    <xf numFmtId="0" fontId="70" fillId="28" borderId="0">
      <alignment horizontal="right"/>
    </xf>
    <xf numFmtId="0" fontId="70" fillId="28" borderId="0">
      <alignment horizontal="right"/>
    </xf>
    <xf numFmtId="0" fontId="70" fillId="28" borderId="0">
      <alignment horizontal="right"/>
    </xf>
    <xf numFmtId="0" fontId="70" fillId="28" borderId="0">
      <alignment horizontal="right"/>
    </xf>
    <xf numFmtId="0" fontId="70" fillId="28" borderId="0">
      <alignment horizontal="right"/>
    </xf>
    <xf numFmtId="0" fontId="70" fillId="28" borderId="0">
      <alignment horizontal="right"/>
    </xf>
    <xf numFmtId="0" fontId="70" fillId="28" borderId="0">
      <alignment horizontal="right"/>
    </xf>
    <xf numFmtId="0" fontId="70" fillId="28" borderId="0">
      <alignment horizontal="right"/>
    </xf>
    <xf numFmtId="0" fontId="70" fillId="28" borderId="0">
      <alignment horizontal="right"/>
    </xf>
    <xf numFmtId="0" fontId="70" fillId="28" borderId="0">
      <alignment horizontal="right"/>
    </xf>
    <xf numFmtId="0" fontId="70" fillId="28" borderId="0">
      <alignment horizontal="right"/>
    </xf>
    <xf numFmtId="0" fontId="71" fillId="28" borderId="26"/>
    <xf numFmtId="0" fontId="71" fillId="28" borderId="26"/>
    <xf numFmtId="0" fontId="71" fillId="28" borderId="26"/>
    <xf numFmtId="0" fontId="71" fillId="28" borderId="26"/>
    <xf numFmtId="0" fontId="71" fillId="28" borderId="26"/>
    <xf numFmtId="0" fontId="71" fillId="28" borderId="26"/>
    <xf numFmtId="0" fontId="71" fillId="28" borderId="26"/>
    <xf numFmtId="0" fontId="71" fillId="28" borderId="26"/>
    <xf numFmtId="0" fontId="71" fillId="28" borderId="26"/>
    <xf numFmtId="0" fontId="71" fillId="28" borderId="26"/>
    <xf numFmtId="0" fontId="71" fillId="28" borderId="26"/>
    <xf numFmtId="0" fontId="71" fillId="28" borderId="26"/>
    <xf numFmtId="0" fontId="71" fillId="28" borderId="26"/>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0" fontId="74" fillId="0" borderId="0" applyBorder="0">
      <alignment horizontal="centerContinuous"/>
    </xf>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9" fontId="2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1"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2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37" fontId="112" fillId="28" borderId="0">
      <alignment horizontal="right" vertical="center"/>
    </xf>
    <xf numFmtId="165" fontId="112" fillId="0" borderId="0">
      <alignment horizontal="right"/>
    </xf>
    <xf numFmtId="0" fontId="112" fillId="0" borderId="0">
      <alignment horizontal="left"/>
    </xf>
    <xf numFmtId="37" fontId="49" fillId="0" borderId="0" applyFill="0">
      <alignment horizontal="right"/>
    </xf>
    <xf numFmtId="165" fontId="49" fillId="0" borderId="22" applyBorder="0" applyProtection="0">
      <alignment horizontal="right"/>
    </xf>
    <xf numFmtId="165" fontId="113" fillId="0" borderId="0">
      <alignment horizontal="right"/>
    </xf>
    <xf numFmtId="0" fontId="49" fillId="0" borderId="0">
      <alignment horizontal="left"/>
    </xf>
    <xf numFmtId="37" fontId="106" fillId="0" borderId="0" applyFill="0">
      <alignment horizontal="right"/>
    </xf>
    <xf numFmtId="165" fontId="106" fillId="0" borderId="0" applyBorder="0">
      <alignment horizontal="right"/>
    </xf>
    <xf numFmtId="0" fontId="114" fillId="0" borderId="0">
      <alignment horizontal="left" indent="2"/>
    </xf>
    <xf numFmtId="0" fontId="112" fillId="0" borderId="0">
      <alignment horizontal="left" indent="2"/>
    </xf>
    <xf numFmtId="37" fontId="106" fillId="0" borderId="0">
      <alignment horizontal="right"/>
    </xf>
    <xf numFmtId="0" fontId="106" fillId="0" borderId="0" applyNumberFormat="0">
      <alignment horizontal="right"/>
    </xf>
    <xf numFmtId="0" fontId="114" fillId="0" borderId="0">
      <alignment horizontal="left" indent="4"/>
    </xf>
    <xf numFmtId="0" fontId="112" fillId="0" borderId="0">
      <alignment horizontal="left" indent="4"/>
    </xf>
    <xf numFmtId="3" fontId="94" fillId="0" borderId="0" applyFill="0"/>
    <xf numFmtId="0" fontId="12" fillId="0" borderId="0" applyNumberFormat="0" applyFont="0" applyBorder="0" applyAlignment="0"/>
    <xf numFmtId="0" fontId="115" fillId="0" borderId="0">
      <alignment horizontal="left" indent="6"/>
    </xf>
    <xf numFmtId="0" fontId="115" fillId="0" borderId="0" applyFill="0">
      <alignment horizontal="left" indent="6"/>
    </xf>
    <xf numFmtId="193" fontId="99" fillId="0" borderId="0" applyFill="0"/>
    <xf numFmtId="0" fontId="12" fillId="0" borderId="0" applyNumberFormat="0" applyFont="0" applyBorder="0" applyAlignment="0"/>
    <xf numFmtId="0" fontId="116" fillId="0" borderId="0">
      <alignment horizontal="left" indent="7"/>
    </xf>
    <xf numFmtId="194" fontId="116" fillId="0" borderId="0" applyFill="0">
      <alignment horizontal="left" indent="7"/>
    </xf>
    <xf numFmtId="193" fontId="107" fillId="0" borderId="0" applyFill="0"/>
    <xf numFmtId="0" fontId="12" fillId="0" borderId="0" applyNumberFormat="0" applyFont="0" applyBorder="0" applyAlignment="0"/>
    <xf numFmtId="0" fontId="108" fillId="0" borderId="0">
      <alignment horizontal="left" indent="8"/>
    </xf>
    <xf numFmtId="0" fontId="109" fillId="0" borderId="0" applyFill="0">
      <alignment horizontal="left" indent="8"/>
    </xf>
    <xf numFmtId="193" fontId="110" fillId="0" borderId="0" applyFill="0"/>
    <xf numFmtId="0" fontId="12" fillId="0" borderId="0" applyNumberFormat="0" applyFont="0" applyFill="0" applyBorder="0" applyAlignment="0"/>
    <xf numFmtId="0" fontId="111" fillId="0" borderId="0" applyFill="0">
      <alignment horizontal="left" indent="9"/>
    </xf>
    <xf numFmtId="0" fontId="107" fillId="0" borderId="0" applyFill="0">
      <alignment horizontal="left" indent="9"/>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87" fillId="0" borderId="0" applyFill="0" applyBorder="0" applyProtection="0">
      <alignment horizontal="left" vertical="top"/>
    </xf>
    <xf numFmtId="0" fontId="16" fillId="0" borderId="0">
      <alignment vertical="top"/>
    </xf>
    <xf numFmtId="43" fontId="16" fillId="0" borderId="0" applyFont="0" applyFill="0" applyBorder="0" applyAlignment="0" applyProtection="0"/>
    <xf numFmtId="9" fontId="16" fillId="0" borderId="0" applyFont="0" applyFill="0" applyBorder="0" applyAlignment="0" applyProtection="0"/>
    <xf numFmtId="0" fontId="10" fillId="0" borderId="0"/>
    <xf numFmtId="43" fontId="121"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37" fontId="12" fillId="0" borderId="32"/>
    <xf numFmtId="193" fontId="49" fillId="0" borderId="32" applyFill="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9"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3" fontId="12" fillId="0" borderId="0" applyFont="0" applyFill="0" applyBorder="0" applyAlignment="0" applyProtection="0"/>
    <xf numFmtId="44" fontId="124" fillId="0" borderId="0" applyFont="0" applyFill="0" applyBorder="0" applyAlignment="0" applyProtection="0"/>
    <xf numFmtId="0" fontId="12"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12" fillId="0" borderId="0"/>
    <xf numFmtId="0" fontId="12" fillId="0" borderId="0"/>
    <xf numFmtId="44" fontId="7" fillId="0" borderId="0" applyFont="0" applyFill="0" applyBorder="0" applyAlignment="0" applyProtection="0"/>
    <xf numFmtId="0" fontId="7" fillId="0" borderId="0"/>
    <xf numFmtId="0" fontId="1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628">
    <xf numFmtId="0" fontId="0" fillId="0" borderId="0" xfId="0"/>
    <xf numFmtId="0" fontId="14" fillId="0" borderId="0" xfId="0" applyFont="1"/>
    <xf numFmtId="0" fontId="15" fillId="0" borderId="0" xfId="0" applyFont="1"/>
    <xf numFmtId="0" fontId="15" fillId="0" borderId="0" xfId="0" applyFont="1" applyAlignment="1">
      <alignment horizontal="left" indent="1"/>
    </xf>
    <xf numFmtId="0" fontId="15" fillId="0" borderId="0" xfId="0" applyFont="1" applyAlignment="1">
      <alignment horizontal="left"/>
    </xf>
    <xf numFmtId="0" fontId="14" fillId="0" borderId="0" xfId="0" applyFont="1" applyAlignment="1">
      <alignment horizontal="left"/>
    </xf>
    <xf numFmtId="0" fontId="14" fillId="0" borderId="0" xfId="0" applyFont="1" applyAlignment="1">
      <alignment horizontal="center"/>
    </xf>
    <xf numFmtId="0" fontId="14" fillId="0" borderId="2" xfId="0" applyFont="1" applyBorder="1" applyAlignment="1">
      <alignment horizontal="center"/>
    </xf>
    <xf numFmtId="14" fontId="14" fillId="0" borderId="0" xfId="0" applyNumberFormat="1" applyFont="1" applyAlignment="1">
      <alignment horizontal="center"/>
    </xf>
    <xf numFmtId="0" fontId="15" fillId="0" borderId="0" xfId="0" applyFont="1" applyAlignment="1">
      <alignment horizontal="right"/>
    </xf>
    <xf numFmtId="0" fontId="15" fillId="0" borderId="2" xfId="0" applyFont="1" applyBorder="1" applyAlignment="1">
      <alignment horizontal="right"/>
    </xf>
    <xf numFmtId="5" fontId="15" fillId="0" borderId="0" xfId="0" applyNumberFormat="1" applyFont="1" applyAlignment="1">
      <alignment horizontal="right"/>
    </xf>
    <xf numFmtId="5" fontId="15" fillId="0" borderId="2" xfId="0" applyNumberFormat="1" applyFont="1" applyBorder="1" applyAlignment="1">
      <alignment horizontal="right"/>
    </xf>
    <xf numFmtId="5" fontId="14" fillId="0" borderId="0" xfId="0" applyNumberFormat="1" applyFont="1" applyAlignment="1">
      <alignment horizontal="right"/>
    </xf>
    <xf numFmtId="5" fontId="14" fillId="0" borderId="2" xfId="0" applyNumberFormat="1" applyFont="1" applyBorder="1" applyAlignment="1">
      <alignment horizontal="right"/>
    </xf>
    <xf numFmtId="164" fontId="14" fillId="0" borderId="0" xfId="0" applyNumberFormat="1" applyFont="1" applyAlignment="1">
      <alignment horizontal="right"/>
    </xf>
    <xf numFmtId="5" fontId="15" fillId="0" borderId="0" xfId="0" applyNumberFormat="1" applyFont="1"/>
    <xf numFmtId="164" fontId="15" fillId="0" borderId="0" xfId="1" applyNumberFormat="1" applyFont="1" applyFill="1" applyBorder="1" applyAlignment="1"/>
    <xf numFmtId="5" fontId="15" fillId="0" borderId="9" xfId="0" applyNumberFormat="1" applyFont="1" applyBorder="1" applyAlignment="1">
      <alignment horizontal="right"/>
    </xf>
    <xf numFmtId="0" fontId="15" fillId="0" borderId="10" xfId="0" applyFont="1" applyBorder="1" applyAlignment="1">
      <alignment horizontal="left" indent="1"/>
    </xf>
    <xf numFmtId="14" fontId="14" fillId="0" borderId="9" xfId="0" applyNumberFormat="1" applyFont="1" applyBorder="1" applyAlignment="1">
      <alignment horizontal="center"/>
    </xf>
    <xf numFmtId="14" fontId="14" fillId="36" borderId="5" xfId="0" applyNumberFormat="1" applyFont="1" applyFill="1" applyBorder="1" applyAlignment="1">
      <alignment horizontal="center"/>
    </xf>
    <xf numFmtId="14" fontId="14" fillId="36" borderId="6" xfId="0" applyNumberFormat="1" applyFont="1" applyFill="1" applyBorder="1" applyAlignment="1">
      <alignment horizontal="center"/>
    </xf>
    <xf numFmtId="14" fontId="14" fillId="36" borderId="7" xfId="0" applyNumberFormat="1" applyFont="1" applyFill="1" applyBorder="1" applyAlignment="1">
      <alignment horizontal="center"/>
    </xf>
    <xf numFmtId="164" fontId="14" fillId="0" borderId="4" xfId="0" applyNumberFormat="1" applyFont="1" applyBorder="1" applyAlignment="1">
      <alignment horizontal="right"/>
    </xf>
    <xf numFmtId="37" fontId="15" fillId="0" borderId="0" xfId="0" applyNumberFormat="1" applyFont="1" applyAlignment="1">
      <alignment horizontal="right"/>
    </xf>
    <xf numFmtId="37" fontId="15" fillId="0" borderId="2" xfId="0" applyNumberFormat="1" applyFont="1" applyBorder="1" applyAlignment="1">
      <alignment horizontal="right"/>
    </xf>
    <xf numFmtId="5" fontId="15" fillId="3" borderId="2" xfId="0" applyNumberFormat="1" applyFont="1" applyFill="1" applyBorder="1"/>
    <xf numFmtId="5" fontId="15" fillId="0" borderId="30" xfId="0" applyNumberFormat="1" applyFont="1" applyBorder="1" applyAlignment="1">
      <alignment horizontal="right"/>
    </xf>
    <xf numFmtId="5" fontId="15" fillId="0" borderId="30" xfId="0" applyNumberFormat="1" applyFont="1" applyBorder="1"/>
    <xf numFmtId="0" fontId="15" fillId="0" borderId="10" xfId="0" applyFont="1" applyBorder="1" applyAlignment="1">
      <alignment horizontal="left"/>
    </xf>
    <xf numFmtId="5" fontId="15" fillId="3" borderId="0" xfId="0" applyNumberFormat="1" applyFont="1" applyFill="1" applyAlignment="1">
      <alignment horizontal="right"/>
    </xf>
    <xf numFmtId="5" fontId="15" fillId="0" borderId="10" xfId="0" applyNumberFormat="1" applyFont="1" applyBorder="1" applyAlignment="1">
      <alignment horizontal="right"/>
    </xf>
    <xf numFmtId="5" fontId="15" fillId="0" borderId="29" xfId="0" applyNumberFormat="1" applyFont="1" applyBorder="1" applyAlignment="1">
      <alignment horizontal="right"/>
    </xf>
    <xf numFmtId="5" fontId="15" fillId="0" borderId="3" xfId="0" applyNumberFormat="1" applyFont="1" applyBorder="1" applyAlignment="1">
      <alignment horizontal="right"/>
    </xf>
    <xf numFmtId="0" fontId="91" fillId="0" borderId="0" xfId="3" quotePrefix="1" applyFont="1" applyAlignment="1">
      <alignment horizontal="center"/>
    </xf>
    <xf numFmtId="0" fontId="21" fillId="0" borderId="0" xfId="3"/>
    <xf numFmtId="0" fontId="22" fillId="0" borderId="0" xfId="3" applyFont="1" applyAlignment="1">
      <alignment horizontal="center"/>
    </xf>
    <xf numFmtId="0" fontId="22" fillId="0" borderId="0" xfId="3" quotePrefix="1" applyFont="1" applyAlignment="1">
      <alignment horizontal="center"/>
    </xf>
    <xf numFmtId="0" fontId="12" fillId="0" borderId="0" xfId="3" applyFont="1" applyAlignment="1">
      <alignment horizontal="center"/>
    </xf>
    <xf numFmtId="0" fontId="12" fillId="0" borderId="0" xfId="3" quotePrefix="1" applyFont="1" applyAlignment="1">
      <alignment horizontal="center"/>
    </xf>
    <xf numFmtId="0" fontId="92" fillId="0" borderId="0" xfId="3" applyFont="1"/>
    <xf numFmtId="0" fontId="12" fillId="0" borderId="0" xfId="3" quotePrefix="1" applyFont="1"/>
    <xf numFmtId="191" fontId="12" fillId="0" borderId="0" xfId="325" quotePrefix="1" applyNumberFormat="1" applyFont="1" applyFill="1" applyBorder="1" applyAlignment="1">
      <alignment horizontal="right"/>
    </xf>
    <xf numFmtId="0" fontId="93" fillId="0" borderId="0" xfId="899" quotePrefix="1" applyFont="1" applyAlignment="1">
      <alignment horizontal="center"/>
    </xf>
    <xf numFmtId="191" fontId="94" fillId="0" borderId="0" xfId="1" quotePrefix="1" applyNumberFormat="1" applyFont="1" applyFill="1" applyBorder="1" applyAlignment="1">
      <alignment horizontal="right"/>
    </xf>
    <xf numFmtId="192" fontId="75" fillId="0" borderId="0" xfId="1" applyNumberFormat="1" applyFont="1" applyFill="1" applyBorder="1"/>
    <xf numFmtId="192" fontId="75" fillId="0" borderId="0" xfId="3" applyNumberFormat="1" applyFont="1"/>
    <xf numFmtId="192" fontId="95" fillId="0" borderId="0" xfId="3" applyNumberFormat="1" applyFont="1"/>
    <xf numFmtId="191" fontId="12" fillId="0" borderId="0" xfId="3" quotePrefix="1" applyNumberFormat="1" applyFont="1" applyAlignment="1">
      <alignment horizontal="right"/>
    </xf>
    <xf numFmtId="0" fontId="96" fillId="0" borderId="0" xfId="899" quotePrefix="1" applyFont="1" applyAlignment="1">
      <alignment horizontal="center"/>
    </xf>
    <xf numFmtId="0" fontId="97" fillId="0" borderId="0" xfId="899" quotePrefix="1" applyFont="1" applyAlignment="1">
      <alignment horizontal="center"/>
    </xf>
    <xf numFmtId="0" fontId="98" fillId="0" borderId="0" xfId="899" quotePrefix="1" applyFont="1" applyAlignment="1">
      <alignment horizontal="center"/>
    </xf>
    <xf numFmtId="0" fontId="21" fillId="0" borderId="8" xfId="3" applyBorder="1"/>
    <xf numFmtId="0" fontId="21" fillId="0" borderId="0" xfId="3" applyAlignment="1">
      <alignment horizontal="center"/>
    </xf>
    <xf numFmtId="164" fontId="21" fillId="0" borderId="0" xfId="3" applyNumberFormat="1"/>
    <xf numFmtId="0" fontId="21" fillId="0" borderId="0" xfId="3" quotePrefix="1"/>
    <xf numFmtId="0" fontId="118" fillId="0" borderId="0" xfId="3" quotePrefix="1" applyFont="1" applyAlignment="1">
      <alignment horizontal="center"/>
    </xf>
    <xf numFmtId="37" fontId="15" fillId="3" borderId="0" xfId="0" applyNumberFormat="1" applyFont="1" applyFill="1" applyAlignment="1">
      <alignment horizontal="right"/>
    </xf>
    <xf numFmtId="0" fontId="15" fillId="3" borderId="2" xfId="0" applyFont="1" applyFill="1" applyBorder="1" applyAlignment="1">
      <alignment horizontal="right"/>
    </xf>
    <xf numFmtId="0" fontId="15" fillId="3" borderId="0" xfId="0" applyFont="1" applyFill="1"/>
    <xf numFmtId="0" fontId="15" fillId="3" borderId="0" xfId="899" applyFont="1" applyFill="1"/>
    <xf numFmtId="0" fontId="12" fillId="3" borderId="0" xfId="899" applyFill="1"/>
    <xf numFmtId="0" fontId="93" fillId="0" borderId="0" xfId="0" quotePrefix="1" applyFont="1" applyAlignment="1">
      <alignment horizontal="center"/>
    </xf>
    <xf numFmtId="0" fontId="96" fillId="0" borderId="0" xfId="0" quotePrefix="1" applyFont="1" applyAlignment="1">
      <alignment horizontal="center"/>
    </xf>
    <xf numFmtId="0" fontId="120" fillId="0" borderId="0" xfId="0" applyFont="1"/>
    <xf numFmtId="5" fontId="15" fillId="0" borderId="32" xfId="0" applyNumberFormat="1" applyFont="1" applyBorder="1" applyAlignment="1">
      <alignment horizontal="right"/>
    </xf>
    <xf numFmtId="5" fontId="15" fillId="0" borderId="33" xfId="0" applyNumberFormat="1" applyFont="1" applyBorder="1" applyAlignment="1">
      <alignment horizontal="right"/>
    </xf>
    <xf numFmtId="0" fontId="9" fillId="0" borderId="0" xfId="3" quotePrefix="1" applyFont="1" applyAlignment="1">
      <alignment horizontal="center"/>
    </xf>
    <xf numFmtId="0" fontId="9" fillId="0" borderId="0" xfId="3" applyFont="1" applyAlignment="1">
      <alignment horizontal="center"/>
    </xf>
    <xf numFmtId="0" fontId="18" fillId="0" borderId="0" xfId="0" applyFont="1" applyAlignment="1">
      <alignment horizontal="left"/>
    </xf>
    <xf numFmtId="0" fontId="18" fillId="0" borderId="0" xfId="0" applyFont="1"/>
    <xf numFmtId="0" fontId="12" fillId="0" borderId="0" xfId="3" applyFont="1"/>
    <xf numFmtId="191" fontId="122" fillId="0" borderId="0" xfId="3" applyNumberFormat="1" applyFont="1"/>
    <xf numFmtId="0" fontId="22" fillId="0" borderId="0" xfId="0" applyFont="1"/>
    <xf numFmtId="0" fontId="12" fillId="0" borderId="0" xfId="0" applyFont="1"/>
    <xf numFmtId="191" fontId="123" fillId="0" borderId="0" xfId="3" applyNumberFormat="1" applyFont="1"/>
    <xf numFmtId="191" fontId="123" fillId="0" borderId="28" xfId="3" applyNumberFormat="1" applyFont="1" applyBorder="1"/>
    <xf numFmtId="0" fontId="122" fillId="0" borderId="0" xfId="3" quotePrefix="1" applyFont="1" applyAlignment="1">
      <alignment horizontal="center"/>
    </xf>
    <xf numFmtId="0" fontId="122" fillId="0" borderId="0" xfId="3" applyFont="1" applyAlignment="1">
      <alignment horizontal="center"/>
    </xf>
    <xf numFmtId="191" fontId="122" fillId="0" borderId="0" xfId="325" quotePrefix="1" applyNumberFormat="1" applyFont="1" applyFill="1" applyBorder="1" applyAlignment="1">
      <alignment horizontal="right"/>
    </xf>
    <xf numFmtId="191" fontId="122" fillId="0" borderId="0" xfId="1" quotePrefix="1" applyNumberFormat="1" applyFont="1" applyFill="1" applyBorder="1" applyAlignment="1">
      <alignment horizontal="right"/>
    </xf>
    <xf numFmtId="191" fontId="122" fillId="0" borderId="0" xfId="1" applyNumberFormat="1" applyFont="1" applyFill="1" applyBorder="1"/>
    <xf numFmtId="191" fontId="123" fillId="0" borderId="0" xfId="3" quotePrefix="1" applyNumberFormat="1" applyFont="1"/>
    <xf numFmtId="191" fontId="123" fillId="0" borderId="28" xfId="3" quotePrefix="1" applyNumberFormat="1" applyFont="1" applyBorder="1"/>
    <xf numFmtId="14" fontId="14" fillId="0" borderId="2" xfId="0" applyNumberFormat="1" applyFont="1" applyBorder="1" applyAlignment="1">
      <alignment horizontal="center"/>
    </xf>
    <xf numFmtId="37" fontId="15" fillId="0" borderId="0" xfId="0" applyNumberFormat="1" applyFont="1"/>
    <xf numFmtId="49" fontId="91" fillId="0" borderId="0" xfId="3" quotePrefix="1" applyNumberFormat="1" applyFont="1" applyAlignment="1">
      <alignment horizontal="center"/>
    </xf>
    <xf numFmtId="49" fontId="22" fillId="0" borderId="0" xfId="3" quotePrefix="1" applyNumberFormat="1" applyFont="1" applyAlignment="1">
      <alignment horizontal="center"/>
    </xf>
    <xf numFmtId="49" fontId="12" fillId="0" borderId="0" xfId="3" quotePrefix="1" applyNumberFormat="1" applyFont="1" applyAlignment="1">
      <alignment horizontal="center"/>
    </xf>
    <xf numFmtId="49" fontId="0" fillId="0" borderId="0" xfId="3" quotePrefix="1" applyNumberFormat="1" applyFont="1" applyAlignment="1">
      <alignment horizontal="center"/>
    </xf>
    <xf numFmtId="49" fontId="93" fillId="0" borderId="0" xfId="0" quotePrefix="1" applyNumberFormat="1" applyFont="1" applyAlignment="1">
      <alignment horizontal="center"/>
    </xf>
    <xf numFmtId="49" fontId="96" fillId="0" borderId="0" xfId="0" quotePrefix="1" applyNumberFormat="1" applyFont="1" applyAlignment="1">
      <alignment horizontal="center"/>
    </xf>
    <xf numFmtId="49" fontId="97" fillId="0" borderId="0" xfId="0" quotePrefix="1" applyNumberFormat="1" applyFont="1" applyAlignment="1">
      <alignment horizontal="center"/>
    </xf>
    <xf numFmtId="49" fontId="98" fillId="0" borderId="0" xfId="0" quotePrefix="1" applyNumberFormat="1" applyFont="1" applyAlignment="1">
      <alignment horizontal="center"/>
    </xf>
    <xf numFmtId="191" fontId="9" fillId="0" borderId="0" xfId="3" quotePrefix="1" applyNumberFormat="1" applyFont="1" applyAlignment="1">
      <alignment horizontal="right"/>
    </xf>
    <xf numFmtId="0" fontId="9" fillId="0" borderId="24" xfId="3" quotePrefix="1" applyFont="1" applyBorder="1" applyAlignment="1">
      <alignment horizontal="center"/>
    </xf>
    <xf numFmtId="0" fontId="12" fillId="0" borderId="24" xfId="3" quotePrefix="1" applyFont="1" applyBorder="1" applyAlignment="1">
      <alignment horizontal="center"/>
    </xf>
    <xf numFmtId="0" fontId="92" fillId="0" borderId="24" xfId="3" applyFont="1" applyBorder="1"/>
    <xf numFmtId="0" fontId="20" fillId="0" borderId="0" xfId="0" applyFont="1"/>
    <xf numFmtId="0" fontId="120" fillId="3" borderId="0" xfId="899" applyFont="1" applyFill="1"/>
    <xf numFmtId="0" fontId="15" fillId="0" borderId="34" xfId="0" applyFont="1" applyBorder="1"/>
    <xf numFmtId="191" fontId="21" fillId="0" borderId="0" xfId="3" applyNumberFormat="1"/>
    <xf numFmtId="5" fontId="15" fillId="3" borderId="2" xfId="0" applyNumberFormat="1" applyFont="1" applyFill="1" applyBorder="1" applyAlignment="1">
      <alignment horizontal="right"/>
    </xf>
    <xf numFmtId="7" fontId="15" fillId="0" borderId="0" xfId="2655" applyNumberFormat="1" applyFont="1" applyFill="1" applyBorder="1" applyAlignment="1">
      <alignment horizontal="right"/>
    </xf>
    <xf numFmtId="164" fontId="15" fillId="0" borderId="0" xfId="0" applyNumberFormat="1" applyFont="1" applyAlignment="1">
      <alignment horizontal="right"/>
    </xf>
    <xf numFmtId="7" fontId="90" fillId="0" borderId="2" xfId="2655" applyNumberFormat="1" applyFont="1" applyFill="1" applyBorder="1" applyAlignment="1">
      <alignment horizontal="right"/>
    </xf>
    <xf numFmtId="164" fontId="15" fillId="0" borderId="0" xfId="0" applyNumberFormat="1" applyFont="1"/>
    <xf numFmtId="0" fontId="15" fillId="0" borderId="39" xfId="0" applyFont="1" applyBorder="1" applyAlignment="1">
      <alignment horizontal="left"/>
    </xf>
    <xf numFmtId="37" fontId="15" fillId="0" borderId="39" xfId="0" applyNumberFormat="1" applyFont="1" applyBorder="1" applyAlignment="1">
      <alignment horizontal="right"/>
    </xf>
    <xf numFmtId="37" fontId="15" fillId="0" borderId="40" xfId="0" applyNumberFormat="1" applyFont="1" applyBorder="1" applyAlignment="1">
      <alignment horizontal="right"/>
    </xf>
    <xf numFmtId="37" fontId="15" fillId="0" borderId="41" xfId="0" applyNumberFormat="1" applyFont="1" applyBorder="1" applyAlignment="1">
      <alignment horizontal="right"/>
    </xf>
    <xf numFmtId="0" fontId="15" fillId="0" borderId="41" xfId="0" applyFont="1" applyBorder="1" applyAlignment="1">
      <alignment horizontal="left"/>
    </xf>
    <xf numFmtId="191" fontId="118" fillId="0" borderId="0" xfId="3" applyNumberFormat="1" applyFont="1" applyAlignment="1">
      <alignment horizontal="right"/>
    </xf>
    <xf numFmtId="191" fontId="118" fillId="0" borderId="0" xfId="3" quotePrefix="1" applyNumberFormat="1" applyFont="1" applyAlignment="1">
      <alignment horizontal="right"/>
    </xf>
    <xf numFmtId="0" fontId="20" fillId="0" borderId="43" xfId="0" applyFont="1" applyBorder="1"/>
    <xf numFmtId="0" fontId="15" fillId="0" borderId="43" xfId="0" applyFont="1" applyBorder="1"/>
    <xf numFmtId="0" fontId="15" fillId="38" borderId="0" xfId="0" applyFont="1" applyFill="1"/>
    <xf numFmtId="37" fontId="15" fillId="38" borderId="0" xfId="0" applyNumberFormat="1" applyFont="1" applyFill="1" applyAlignment="1">
      <alignment horizontal="right"/>
    </xf>
    <xf numFmtId="0" fontId="15" fillId="38" borderId="2" xfId="0" applyFont="1" applyFill="1" applyBorder="1" applyAlignment="1">
      <alignment horizontal="right"/>
    </xf>
    <xf numFmtId="0" fontId="13" fillId="36" borderId="45" xfId="0" applyFont="1" applyFill="1" applyBorder="1"/>
    <xf numFmtId="0" fontId="19" fillId="36" borderId="46" xfId="0" applyFont="1" applyFill="1" applyBorder="1" applyAlignment="1">
      <alignment horizontal="right"/>
    </xf>
    <xf numFmtId="0" fontId="19" fillId="36" borderId="45" xfId="0" applyFont="1" applyFill="1" applyBorder="1" applyAlignment="1">
      <alignment horizontal="right"/>
    </xf>
    <xf numFmtId="0" fontId="13" fillId="36" borderId="45" xfId="0" applyFont="1" applyFill="1" applyBorder="1" applyAlignment="1">
      <alignment vertical="center"/>
    </xf>
    <xf numFmtId="0" fontId="19" fillId="36" borderId="44" xfId="0" applyFont="1" applyFill="1" applyBorder="1" applyAlignment="1">
      <alignment horizontal="right"/>
    </xf>
    <xf numFmtId="37" fontId="15" fillId="36" borderId="45" xfId="0" applyNumberFormat="1" applyFont="1" applyFill="1" applyBorder="1" applyAlignment="1">
      <alignment horizontal="right"/>
    </xf>
    <xf numFmtId="0" fontId="15" fillId="36" borderId="46" xfId="0" applyFont="1" applyFill="1" applyBorder="1" applyAlignment="1">
      <alignment horizontal="right"/>
    </xf>
    <xf numFmtId="0" fontId="21" fillId="0" borderId="0" xfId="3" quotePrefix="1" applyAlignment="1">
      <alignment horizontal="center"/>
    </xf>
    <xf numFmtId="49" fontId="21" fillId="0" borderId="0" xfId="3" applyNumberFormat="1" applyAlignment="1">
      <alignment horizontal="center"/>
    </xf>
    <xf numFmtId="0" fontId="22" fillId="4" borderId="36" xfId="3" applyFont="1" applyFill="1" applyBorder="1" applyAlignment="1">
      <alignment horizontal="center"/>
    </xf>
    <xf numFmtId="0" fontId="12" fillId="0" borderId="0" xfId="963"/>
    <xf numFmtId="0" fontId="92" fillId="0" borderId="0" xfId="963" applyFont="1"/>
    <xf numFmtId="0" fontId="21" fillId="0" borderId="0" xfId="3" applyAlignment="1">
      <alignment horizontal="right"/>
    </xf>
    <xf numFmtId="44" fontId="92" fillId="0" borderId="0" xfId="584" applyFont="1" applyFill="1" applyBorder="1"/>
    <xf numFmtId="44" fontId="12" fillId="0" borderId="0" xfId="584"/>
    <xf numFmtId="44" fontId="21" fillId="0" borderId="0" xfId="3" quotePrefix="1" applyNumberFormat="1" applyAlignment="1">
      <alignment horizontal="left"/>
    </xf>
    <xf numFmtId="44" fontId="21" fillId="0" borderId="0" xfId="3" applyNumberFormat="1" applyAlignment="1">
      <alignment horizontal="left"/>
    </xf>
    <xf numFmtId="164" fontId="15" fillId="0" borderId="41" xfId="0" applyNumberFormat="1" applyFont="1" applyBorder="1" applyAlignment="1">
      <alignment horizontal="right"/>
    </xf>
    <xf numFmtId="164" fontId="15" fillId="0" borderId="42" xfId="0" applyNumberFormat="1" applyFont="1" applyBorder="1" applyAlignment="1">
      <alignment horizontal="right"/>
    </xf>
    <xf numFmtId="37" fontId="15" fillId="0" borderId="42" xfId="0" applyNumberFormat="1" applyFont="1" applyBorder="1" applyAlignment="1">
      <alignment horizontal="right"/>
    </xf>
    <xf numFmtId="164" fontId="90" fillId="0" borderId="2" xfId="2655" applyNumberFormat="1" applyFont="1" applyFill="1" applyBorder="1" applyAlignment="1">
      <alignment horizontal="right"/>
    </xf>
    <xf numFmtId="164" fontId="90" fillId="0" borderId="2" xfId="1" applyNumberFormat="1" applyFont="1" applyFill="1" applyBorder="1" applyAlignment="1">
      <alignment horizontal="right"/>
    </xf>
    <xf numFmtId="0" fontId="15" fillId="0" borderId="41" xfId="0" applyFont="1" applyBorder="1"/>
    <xf numFmtId="0" fontId="15" fillId="0" borderId="42" xfId="0" applyFont="1" applyBorder="1" applyAlignment="1">
      <alignment horizontal="right"/>
    </xf>
    <xf numFmtId="0" fontId="15" fillId="0" borderId="41" xfId="0" applyFont="1" applyBorder="1" applyAlignment="1">
      <alignment horizontal="left" indent="1"/>
    </xf>
    <xf numFmtId="0" fontId="18" fillId="0" borderId="41" xfId="0" applyFont="1" applyBorder="1" applyAlignment="1">
      <alignment horizontal="left" vertical="center" wrapText="1"/>
    </xf>
    <xf numFmtId="164" fontId="15" fillId="0" borderId="0" xfId="1" applyNumberFormat="1" applyFont="1"/>
    <xf numFmtId="164" fontId="15" fillId="0" borderId="47" xfId="0" applyNumberFormat="1" applyFont="1" applyBorder="1" applyAlignment="1">
      <alignment horizontal="right"/>
    </xf>
    <xf numFmtId="37" fontId="15" fillId="0" borderId="2" xfId="0" applyNumberFormat="1" applyFont="1" applyBorder="1"/>
    <xf numFmtId="37" fontId="15" fillId="0" borderId="48" xfId="0" applyNumberFormat="1" applyFont="1" applyBorder="1" applyAlignment="1">
      <alignment horizontal="right"/>
    </xf>
    <xf numFmtId="5" fontId="14" fillId="0" borderId="0" xfId="0" applyNumberFormat="1" applyFont="1"/>
    <xf numFmtId="5" fontId="14" fillId="3" borderId="2" xfId="0" applyNumberFormat="1" applyFont="1" applyFill="1" applyBorder="1"/>
    <xf numFmtId="37" fontId="15" fillId="0" borderId="47" xfId="0" applyNumberFormat="1" applyFont="1" applyBorder="1" applyAlignment="1">
      <alignment horizontal="right"/>
    </xf>
    <xf numFmtId="37" fontId="15" fillId="0" borderId="51" xfId="0" applyNumberFormat="1" applyFont="1" applyBorder="1" applyAlignment="1">
      <alignment horizontal="right"/>
    </xf>
    <xf numFmtId="164" fontId="15" fillId="0" borderId="35" xfId="0" applyNumberFormat="1" applyFont="1" applyBorder="1" applyAlignment="1">
      <alignment horizontal="right"/>
    </xf>
    <xf numFmtId="0" fontId="15" fillId="0" borderId="47" xfId="0" applyFont="1" applyBorder="1"/>
    <xf numFmtId="0" fontId="15" fillId="0" borderId="52" xfId="0" applyFont="1" applyBorder="1" applyAlignment="1">
      <alignment horizontal="left"/>
    </xf>
    <xf numFmtId="7" fontId="15" fillId="0" borderId="52" xfId="2655" applyNumberFormat="1" applyFont="1" applyFill="1" applyBorder="1" applyAlignment="1">
      <alignment horizontal="right"/>
    </xf>
    <xf numFmtId="7" fontId="90" fillId="0" borderId="53" xfId="2655" applyNumberFormat="1" applyFont="1" applyFill="1" applyBorder="1" applyAlignment="1">
      <alignment horizontal="right"/>
    </xf>
    <xf numFmtId="164" fontId="15" fillId="0" borderId="52" xfId="0" applyNumberFormat="1" applyFont="1" applyBorder="1" applyAlignment="1">
      <alignment horizontal="right"/>
    </xf>
    <xf numFmtId="7" fontId="90" fillId="0" borderId="52" xfId="2655" applyNumberFormat="1" applyFont="1" applyFill="1" applyBorder="1" applyAlignment="1">
      <alignment horizontal="right"/>
    </xf>
    <xf numFmtId="7" fontId="90" fillId="0" borderId="54" xfId="2655" applyNumberFormat="1" applyFont="1" applyFill="1" applyBorder="1" applyAlignment="1">
      <alignment horizontal="right"/>
    </xf>
    <xf numFmtId="0" fontId="15" fillId="0" borderId="52" xfId="0" applyFont="1" applyBorder="1"/>
    <xf numFmtId="37" fontId="15" fillId="0" borderId="42" xfId="1" applyNumberFormat="1" applyFont="1" applyBorder="1" applyAlignment="1">
      <alignment horizontal="right"/>
    </xf>
    <xf numFmtId="191" fontId="21" fillId="0" borderId="0" xfId="3" applyNumberFormat="1" applyAlignment="1">
      <alignment horizontal="right"/>
    </xf>
    <xf numFmtId="49" fontId="9" fillId="0" borderId="0" xfId="3" quotePrefix="1" applyNumberFormat="1" applyFont="1" applyAlignment="1">
      <alignment horizontal="center"/>
    </xf>
    <xf numFmtId="0" fontId="91" fillId="0" borderId="12" xfId="3" applyFont="1" applyBorder="1" applyAlignment="1">
      <alignment horizontal="center"/>
    </xf>
    <xf numFmtId="195" fontId="15" fillId="0" borderId="0" xfId="0" applyNumberFormat="1" applyFont="1"/>
    <xf numFmtId="5" fontId="15" fillId="0" borderId="50" xfId="0" applyNumberFormat="1" applyFont="1" applyBorder="1"/>
    <xf numFmtId="0" fontId="15" fillId="3" borderId="0" xfId="899" applyFont="1" applyFill="1" applyAlignment="1">
      <alignment vertical="top" wrapText="1"/>
    </xf>
    <xf numFmtId="5" fontId="15" fillId="3" borderId="0" xfId="0" applyNumberFormat="1" applyFont="1" applyFill="1"/>
    <xf numFmtId="191" fontId="0" fillId="0" borderId="0" xfId="2620" applyNumberFormat="1" applyFont="1"/>
    <xf numFmtId="0" fontId="116" fillId="0" borderId="0" xfId="0" applyFont="1"/>
    <xf numFmtId="164" fontId="15" fillId="0" borderId="39" xfId="0" applyNumberFormat="1" applyFont="1" applyBorder="1" applyAlignment="1">
      <alignment horizontal="right"/>
    </xf>
    <xf numFmtId="164" fontId="15" fillId="0" borderId="40" xfId="0" applyNumberFormat="1" applyFont="1" applyBorder="1" applyAlignment="1">
      <alignment horizontal="right"/>
    </xf>
    <xf numFmtId="37" fontId="15" fillId="0" borderId="59" xfId="0" applyNumberFormat="1" applyFont="1" applyBorder="1" applyAlignment="1">
      <alignment horizontal="right"/>
    </xf>
    <xf numFmtId="37" fontId="15" fillId="0" borderId="60" xfId="0" applyNumberFormat="1" applyFont="1" applyBorder="1" applyAlignment="1">
      <alignment horizontal="right"/>
    </xf>
    <xf numFmtId="37" fontId="15" fillId="0" borderId="55" xfId="0" applyNumberFormat="1" applyFont="1" applyBorder="1" applyAlignment="1">
      <alignment horizontal="right"/>
    </xf>
    <xf numFmtId="164" fontId="15" fillId="0" borderId="39" xfId="1" applyNumberFormat="1" applyFont="1" applyBorder="1" applyAlignment="1">
      <alignment horizontal="right"/>
    </xf>
    <xf numFmtId="164" fontId="15" fillId="0" borderId="40" xfId="1" applyNumberFormat="1" applyFont="1" applyBorder="1" applyAlignment="1">
      <alignment horizontal="right"/>
    </xf>
    <xf numFmtId="0" fontId="15" fillId="0" borderId="47" xfId="0" applyFont="1" applyBorder="1" applyAlignment="1">
      <alignment horizontal="left" indent="1"/>
    </xf>
    <xf numFmtId="37" fontId="15" fillId="0" borderId="60" xfId="1" applyNumberFormat="1" applyFont="1" applyBorder="1" applyAlignment="1">
      <alignment horizontal="right"/>
    </xf>
    <xf numFmtId="164" fontId="15" fillId="0" borderId="0" xfId="1" applyNumberFormat="1" applyFont="1" applyBorder="1" applyAlignment="1">
      <alignment horizontal="right"/>
    </xf>
    <xf numFmtId="164" fontId="15" fillId="0" borderId="2" xfId="1" applyNumberFormat="1" applyFont="1" applyBorder="1" applyAlignment="1">
      <alignment horizontal="right"/>
    </xf>
    <xf numFmtId="164" fontId="15" fillId="0" borderId="0" xfId="1" applyNumberFormat="1" applyFont="1" applyFill="1" applyBorder="1" applyAlignment="1">
      <alignment horizontal="right"/>
    </xf>
    <xf numFmtId="164" fontId="15" fillId="0" borderId="2" xfId="0" applyNumberFormat="1" applyFont="1" applyBorder="1" applyAlignment="1">
      <alignment horizontal="right"/>
    </xf>
    <xf numFmtId="164" fontId="15" fillId="3" borderId="0" xfId="0" applyNumberFormat="1" applyFont="1" applyFill="1" applyAlignment="1">
      <alignment horizontal="right"/>
    </xf>
    <xf numFmtId="0" fontId="15" fillId="0" borderId="39" xfId="0" applyFont="1" applyBorder="1" applyAlignment="1">
      <alignment horizontal="left" indent="1"/>
    </xf>
    <xf numFmtId="164" fontId="90" fillId="0" borderId="2" xfId="0" applyNumberFormat="1" applyFont="1" applyBorder="1" applyAlignment="1">
      <alignment horizontal="right"/>
    </xf>
    <xf numFmtId="164" fontId="15" fillId="0" borderId="61" xfId="0" applyNumberFormat="1" applyFont="1" applyBorder="1" applyAlignment="1">
      <alignment horizontal="right"/>
    </xf>
    <xf numFmtId="0" fontId="126" fillId="0" borderId="0" xfId="0" applyFont="1" applyAlignment="1">
      <alignment horizontal="right"/>
    </xf>
    <xf numFmtId="0" fontId="127" fillId="36" borderId="45" xfId="0" applyFont="1" applyFill="1" applyBorder="1" applyAlignment="1">
      <alignment horizontal="right"/>
    </xf>
    <xf numFmtId="0" fontId="128" fillId="0" borderId="43" xfId="0" applyFont="1" applyBorder="1"/>
    <xf numFmtId="5" fontId="15" fillId="0" borderId="56" xfId="0" applyNumberFormat="1" applyFont="1" applyBorder="1" applyAlignment="1">
      <alignment horizontal="right"/>
    </xf>
    <xf numFmtId="5" fontId="15" fillId="0" borderId="57" xfId="0" applyNumberFormat="1" applyFont="1" applyBorder="1" applyAlignment="1">
      <alignment horizontal="right"/>
    </xf>
    <xf numFmtId="7" fontId="15" fillId="0" borderId="2" xfId="2655" applyNumberFormat="1" applyFont="1" applyFill="1" applyBorder="1" applyAlignment="1">
      <alignment horizontal="right"/>
    </xf>
    <xf numFmtId="191" fontId="15" fillId="3" borderId="0" xfId="2620" applyNumberFormat="1" applyFont="1" applyFill="1" applyBorder="1" applyAlignment="1"/>
    <xf numFmtId="191" fontId="15" fillId="3" borderId="4" xfId="2620" applyNumberFormat="1" applyFont="1" applyFill="1" applyBorder="1" applyAlignment="1"/>
    <xf numFmtId="43" fontId="0" fillId="0" borderId="0" xfId="2620" applyFont="1"/>
    <xf numFmtId="0" fontId="15" fillId="3" borderId="0" xfId="0" applyFont="1" applyFill="1" applyAlignment="1">
      <alignment horizontal="left"/>
    </xf>
    <xf numFmtId="0" fontId="14" fillId="3" borderId="0" xfId="0" applyFont="1" applyFill="1" applyAlignment="1">
      <alignment horizontal="left"/>
    </xf>
    <xf numFmtId="5" fontId="14" fillId="3" borderId="0" xfId="0" applyNumberFormat="1" applyFont="1" applyFill="1" applyAlignment="1">
      <alignment horizontal="right"/>
    </xf>
    <xf numFmtId="5" fontId="14" fillId="3" borderId="2" xfId="0" applyNumberFormat="1" applyFont="1" applyFill="1" applyBorder="1" applyAlignment="1">
      <alignment horizontal="right"/>
    </xf>
    <xf numFmtId="0" fontId="14" fillId="3" borderId="0" xfId="0" applyFont="1" applyFill="1"/>
    <xf numFmtId="164" fontId="14" fillId="3" borderId="4" xfId="0" applyNumberFormat="1" applyFont="1" applyFill="1" applyBorder="1"/>
    <xf numFmtId="164" fontId="14" fillId="3" borderId="0" xfId="0" applyNumberFormat="1" applyFont="1" applyFill="1"/>
    <xf numFmtId="0" fontId="15" fillId="0" borderId="56" xfId="0" applyFont="1" applyBorder="1" applyAlignment="1">
      <alignment horizontal="left" indent="1"/>
    </xf>
    <xf numFmtId="5" fontId="15" fillId="0" borderId="56" xfId="0" applyNumberFormat="1" applyFont="1" applyBorder="1"/>
    <xf numFmtId="5" fontId="15" fillId="0" borderId="63" xfId="0" applyNumberFormat="1" applyFont="1" applyBorder="1"/>
    <xf numFmtId="0" fontId="129" fillId="0" borderId="64" xfId="0" applyFont="1" applyBorder="1" applyProtection="1">
      <protection locked="0"/>
    </xf>
    <xf numFmtId="5" fontId="15" fillId="0" borderId="49" xfId="0" applyNumberFormat="1" applyFont="1" applyBorder="1" applyAlignment="1">
      <alignment horizontal="right"/>
    </xf>
    <xf numFmtId="0" fontId="18" fillId="3" borderId="0" xfId="0" applyFont="1" applyFill="1" applyAlignment="1">
      <alignment horizontal="left" vertical="top" wrapText="1"/>
    </xf>
    <xf numFmtId="0" fontId="18" fillId="0" borderId="0" xfId="899" applyFont="1" applyAlignment="1">
      <alignment vertical="top" wrapText="1"/>
    </xf>
    <xf numFmtId="0" fontId="131" fillId="3" borderId="43" xfId="0" applyFont="1" applyFill="1" applyBorder="1"/>
    <xf numFmtId="0" fontId="14" fillId="3" borderId="43" xfId="0" applyFont="1" applyFill="1" applyBorder="1"/>
    <xf numFmtId="0" fontId="132" fillId="3" borderId="0" xfId="0" applyFont="1" applyFill="1" applyAlignment="1">
      <alignment horizontal="left" vertical="top"/>
    </xf>
    <xf numFmtId="0" fontId="132" fillId="3" borderId="0" xfId="0" applyFont="1" applyFill="1"/>
    <xf numFmtId="0" fontId="132" fillId="3" borderId="0" xfId="0" applyFont="1" applyFill="1" applyAlignment="1">
      <alignment horizontal="center" vertical="top"/>
    </xf>
    <xf numFmtId="14" fontId="133" fillId="36" borderId="5" xfId="0" applyNumberFormat="1" applyFont="1" applyFill="1" applyBorder="1" applyAlignment="1">
      <alignment horizontal="center"/>
    </xf>
    <xf numFmtId="14" fontId="133" fillId="36" borderId="6" xfId="0" applyNumberFormat="1" applyFont="1" applyFill="1" applyBorder="1" applyAlignment="1">
      <alignment horizontal="center"/>
    </xf>
    <xf numFmtId="14" fontId="133" fillId="36" borderId="7" xfId="0" applyNumberFormat="1" applyFont="1" applyFill="1" applyBorder="1" applyAlignment="1">
      <alignment horizontal="center"/>
    </xf>
    <xf numFmtId="0" fontId="133" fillId="0" borderId="34" xfId="0" applyFont="1" applyBorder="1"/>
    <xf numFmtId="5" fontId="132" fillId="3" borderId="8" xfId="0" applyNumberFormat="1" applyFont="1" applyFill="1" applyBorder="1"/>
    <xf numFmtId="5" fontId="132" fillId="3" borderId="58" xfId="0" applyNumberFormat="1" applyFont="1" applyFill="1" applyBorder="1"/>
    <xf numFmtId="5" fontId="132" fillId="3" borderId="0" xfId="0" applyNumberFormat="1" applyFont="1" applyFill="1"/>
    <xf numFmtId="14" fontId="133" fillId="3" borderId="0" xfId="0" applyNumberFormat="1" applyFont="1" applyFill="1" applyAlignment="1">
      <alignment horizontal="center"/>
    </xf>
    <xf numFmtId="0" fontId="134" fillId="3" borderId="0" xfId="0" applyFont="1" applyFill="1" applyAlignment="1">
      <alignment vertical="top"/>
    </xf>
    <xf numFmtId="0" fontId="12" fillId="0" borderId="0" xfId="899"/>
    <xf numFmtId="0" fontId="15" fillId="0" borderId="0" xfId="0" applyFont="1" applyAlignment="1">
      <alignment horizontal="left" vertical="center"/>
    </xf>
    <xf numFmtId="5" fontId="15" fillId="3" borderId="0" xfId="0" applyNumberFormat="1" applyFont="1" applyFill="1" applyAlignment="1">
      <alignment horizontal="right" vertical="center"/>
    </xf>
    <xf numFmtId="5" fontId="15" fillId="3" borderId="2" xfId="0" applyNumberFormat="1" applyFont="1" applyFill="1" applyBorder="1" applyAlignment="1">
      <alignment horizontal="right" vertical="center"/>
    </xf>
    <xf numFmtId="0" fontId="15" fillId="0" borderId="0" xfId="899" applyFont="1"/>
    <xf numFmtId="0" fontId="22" fillId="0" borderId="43" xfId="899" applyFont="1" applyBorder="1"/>
    <xf numFmtId="0" fontId="128" fillId="0" borderId="43" xfId="899" applyFont="1" applyBorder="1"/>
    <xf numFmtId="0" fontId="15" fillId="0" borderId="43" xfId="899" applyFont="1" applyBorder="1"/>
    <xf numFmtId="14" fontId="14" fillId="36" borderId="5" xfId="899" applyNumberFormat="1" applyFont="1" applyFill="1" applyBorder="1" applyAlignment="1">
      <alignment horizontal="center"/>
    </xf>
    <xf numFmtId="14" fontId="14" fillId="36" borderId="6" xfId="899" applyNumberFormat="1" applyFont="1" applyFill="1" applyBorder="1" applyAlignment="1">
      <alignment horizontal="center"/>
    </xf>
    <xf numFmtId="14" fontId="14" fillId="36" borderId="7" xfId="899" applyNumberFormat="1" applyFont="1" applyFill="1" applyBorder="1" applyAlignment="1">
      <alignment horizontal="center"/>
    </xf>
    <xf numFmtId="0" fontId="14" fillId="0" borderId="0" xfId="899" applyFont="1"/>
    <xf numFmtId="14" fontId="14" fillId="0" borderId="0" xfId="899" applyNumberFormat="1" applyFont="1" applyAlignment="1">
      <alignment horizontal="center"/>
    </xf>
    <xf numFmtId="0" fontId="15" fillId="3" borderId="0" xfId="899" applyFont="1" applyFill="1" applyAlignment="1">
      <alignment horizontal="left" indent="1"/>
    </xf>
    <xf numFmtId="5" fontId="15" fillId="3" borderId="0" xfId="899" applyNumberFormat="1" applyFont="1" applyFill="1"/>
    <xf numFmtId="5" fontId="15" fillId="0" borderId="0" xfId="899" applyNumberFormat="1" applyFont="1"/>
    <xf numFmtId="5" fontId="15" fillId="0" borderId="65" xfId="899" applyNumberFormat="1" applyFont="1" applyBorder="1"/>
    <xf numFmtId="0" fontId="15" fillId="3" borderId="56" xfId="899" applyFont="1" applyFill="1" applyBorder="1" applyAlignment="1">
      <alignment horizontal="left" indent="1"/>
    </xf>
    <xf numFmtId="5" fontId="15" fillId="3" borderId="56" xfId="899" applyNumberFormat="1" applyFont="1" applyFill="1" applyBorder="1"/>
    <xf numFmtId="5" fontId="15" fillId="3" borderId="57" xfId="899" applyNumberFormat="1" applyFont="1" applyFill="1" applyBorder="1"/>
    <xf numFmtId="5" fontId="15" fillId="0" borderId="56" xfId="899" applyNumberFormat="1" applyFont="1" applyBorder="1"/>
    <xf numFmtId="0" fontId="15" fillId="3" borderId="10" xfId="899" applyFont="1" applyFill="1" applyBorder="1" applyAlignment="1">
      <alignment horizontal="left" indent="1"/>
    </xf>
    <xf numFmtId="5" fontId="15" fillId="3" borderId="49" xfId="899" applyNumberFormat="1" applyFont="1" applyFill="1" applyBorder="1"/>
    <xf numFmtId="5" fontId="15" fillId="0" borderId="49" xfId="899" applyNumberFormat="1" applyFont="1" applyBorder="1"/>
    <xf numFmtId="5" fontId="15" fillId="3" borderId="50" xfId="899" applyNumberFormat="1" applyFont="1" applyFill="1" applyBorder="1"/>
    <xf numFmtId="5" fontId="15" fillId="3" borderId="30" xfId="899" applyNumberFormat="1" applyFont="1" applyFill="1" applyBorder="1"/>
    <xf numFmtId="5" fontId="15" fillId="0" borderId="50" xfId="899" applyNumberFormat="1" applyFont="1" applyBorder="1"/>
    <xf numFmtId="0" fontId="17" fillId="0" borderId="2" xfId="899" applyFont="1" applyBorder="1"/>
    <xf numFmtId="5" fontId="15" fillId="0" borderId="66" xfId="899" applyNumberFormat="1" applyFont="1" applyBorder="1"/>
    <xf numFmtId="5" fontId="15" fillId="0" borderId="66" xfId="899" applyNumberFormat="1" applyFont="1" applyBorder="1" applyAlignment="1">
      <alignment horizontal="right"/>
    </xf>
    <xf numFmtId="0" fontId="15" fillId="0" borderId="0" xfId="899" applyFont="1" applyAlignment="1">
      <alignment horizontal="left" indent="1"/>
    </xf>
    <xf numFmtId="164" fontId="15" fillId="0" borderId="2" xfId="899" applyNumberFormat="1" applyFont="1" applyBorder="1"/>
    <xf numFmtId="164" fontId="15" fillId="0" borderId="0" xfId="899" applyNumberFormat="1" applyFont="1"/>
    <xf numFmtId="37" fontId="15" fillId="0" borderId="0" xfId="899" applyNumberFormat="1" applyFont="1" applyAlignment="1">
      <alignment horizontal="right"/>
    </xf>
    <xf numFmtId="0" fontId="15" fillId="0" borderId="2" xfId="899" applyFont="1" applyBorder="1" applyAlignment="1">
      <alignment horizontal="right"/>
    </xf>
    <xf numFmtId="0" fontId="15" fillId="38" borderId="0" xfId="899" applyFont="1" applyFill="1"/>
    <xf numFmtId="37" fontId="15" fillId="38" borderId="0" xfId="899" applyNumberFormat="1" applyFont="1" applyFill="1" applyAlignment="1">
      <alignment horizontal="right"/>
    </xf>
    <xf numFmtId="0" fontId="15" fillId="38" borderId="2" xfId="899" applyFont="1" applyFill="1" applyBorder="1" applyAlignment="1">
      <alignment horizontal="right"/>
    </xf>
    <xf numFmtId="5" fontId="15" fillId="0" borderId="2" xfId="899" applyNumberFormat="1" applyFont="1" applyBorder="1"/>
    <xf numFmtId="5" fontId="14" fillId="0" borderId="0" xfId="899" applyNumberFormat="1" applyFont="1"/>
    <xf numFmtId="0" fontId="13" fillId="36" borderId="45" xfId="899" applyFont="1" applyFill="1" applyBorder="1" applyAlignment="1">
      <alignment vertical="center"/>
    </xf>
    <xf numFmtId="0" fontId="19" fillId="36" borderId="45" xfId="899" applyFont="1" applyFill="1" applyBorder="1" applyAlignment="1">
      <alignment horizontal="right"/>
    </xf>
    <xf numFmtId="0" fontId="19" fillId="36" borderId="46" xfId="899" applyFont="1" applyFill="1" applyBorder="1" applyAlignment="1">
      <alignment horizontal="right"/>
    </xf>
    <xf numFmtId="0" fontId="19" fillId="3" borderId="0" xfId="899" applyFont="1" applyFill="1" applyAlignment="1">
      <alignment horizontal="right"/>
    </xf>
    <xf numFmtId="0" fontId="18" fillId="0" borderId="0" xfId="899" applyFont="1" applyAlignment="1">
      <alignment horizontal="center" vertical="top"/>
    </xf>
    <xf numFmtId="5" fontId="18" fillId="3" borderId="0" xfId="899" applyNumberFormat="1" applyFont="1" applyFill="1"/>
    <xf numFmtId="5" fontId="18" fillId="0" borderId="0" xfId="899" applyNumberFormat="1" applyFont="1"/>
    <xf numFmtId="0" fontId="18" fillId="0" borderId="0" xfId="899" applyFont="1" applyAlignment="1">
      <alignment horizontal="left" vertical="top"/>
    </xf>
    <xf numFmtId="0" fontId="15" fillId="3" borderId="10" xfId="899" applyFont="1" applyFill="1" applyBorder="1" applyAlignment="1">
      <alignment horizontal="left"/>
    </xf>
    <xf numFmtId="5" fontId="14" fillId="0" borderId="2" xfId="899" applyNumberFormat="1" applyFont="1" applyBorder="1" applyAlignment="1">
      <alignment horizontal="right"/>
    </xf>
    <xf numFmtId="5" fontId="15" fillId="3" borderId="10" xfId="899" applyNumberFormat="1" applyFont="1" applyFill="1" applyBorder="1"/>
    <xf numFmtId="5" fontId="14" fillId="3" borderId="4" xfId="899" applyNumberFormat="1" applyFont="1" applyFill="1" applyBorder="1"/>
    <xf numFmtId="5" fontId="14" fillId="3" borderId="0" xfId="899" applyNumberFormat="1" applyFont="1" applyFill="1"/>
    <xf numFmtId="0" fontId="15" fillId="3" borderId="56" xfId="899" applyFont="1" applyFill="1" applyBorder="1" applyAlignment="1">
      <alignment horizontal="left"/>
    </xf>
    <xf numFmtId="0" fontId="20" fillId="0" borderId="0" xfId="899" applyFont="1" applyAlignment="1">
      <alignment vertical="top"/>
    </xf>
    <xf numFmtId="14" fontId="125" fillId="0" borderId="0" xfId="899" applyNumberFormat="1" applyFont="1" applyAlignment="1">
      <alignment horizontal="center"/>
    </xf>
    <xf numFmtId="0" fontId="125" fillId="0" borderId="0" xfId="899" applyFont="1"/>
    <xf numFmtId="0" fontId="129" fillId="0" borderId="64" xfId="0" quotePrefix="1" applyFont="1" applyBorder="1" applyProtection="1">
      <protection locked="0"/>
    </xf>
    <xf numFmtId="49" fontId="12" fillId="0" borderId="0" xfId="3" quotePrefix="1" applyNumberFormat="1" applyFont="1"/>
    <xf numFmtId="49" fontId="129" fillId="39" borderId="64" xfId="0" applyNumberFormat="1" applyFont="1" applyFill="1" applyBorder="1" applyProtection="1">
      <protection locked="0"/>
    </xf>
    <xf numFmtId="0" fontId="129" fillId="39" borderId="64" xfId="0" applyFont="1" applyFill="1" applyBorder="1" applyProtection="1">
      <protection locked="0"/>
    </xf>
    <xf numFmtId="3" fontId="129" fillId="40" borderId="64" xfId="0" applyNumberFormat="1" applyFont="1" applyFill="1" applyBorder="1" applyProtection="1">
      <protection locked="0"/>
    </xf>
    <xf numFmtId="49" fontId="129" fillId="39" borderId="64" xfId="0" applyNumberFormat="1" applyFont="1" applyFill="1" applyBorder="1" applyAlignment="1" applyProtection="1">
      <alignment vertical="top"/>
      <protection locked="0"/>
    </xf>
    <xf numFmtId="0" fontId="136" fillId="0" borderId="0" xfId="0" applyFont="1"/>
    <xf numFmtId="0" fontId="134" fillId="3" borderId="0" xfId="899" applyFont="1" applyFill="1" applyAlignment="1">
      <alignment vertical="top" wrapText="1"/>
    </xf>
    <xf numFmtId="0" fontId="138" fillId="3" borderId="0" xfId="899" applyFont="1" applyFill="1" applyAlignment="1">
      <alignment vertical="top" wrapText="1"/>
    </xf>
    <xf numFmtId="0" fontId="137" fillId="3" borderId="0" xfId="899" applyFont="1" applyFill="1"/>
    <xf numFmtId="196" fontId="15" fillId="0" borderId="0" xfId="2620" applyNumberFormat="1" applyFont="1" applyBorder="1" applyAlignment="1">
      <alignment horizontal="right"/>
    </xf>
    <xf numFmtId="0" fontId="106" fillId="0" borderId="0" xfId="0" applyFont="1" applyAlignment="1">
      <alignment horizontal="left"/>
    </xf>
    <xf numFmtId="0" fontId="139" fillId="0" borderId="0" xfId="0" applyFont="1" applyAlignment="1">
      <alignment horizontal="right"/>
    </xf>
    <xf numFmtId="196" fontId="15"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top" wrapText="1"/>
    </xf>
    <xf numFmtId="0" fontId="106" fillId="0" borderId="0" xfId="0" applyFont="1"/>
    <xf numFmtId="0" fontId="139" fillId="3" borderId="0" xfId="0" applyFont="1" applyFill="1" applyAlignment="1">
      <alignment horizontal="right"/>
    </xf>
    <xf numFmtId="0" fontId="18" fillId="3" borderId="0" xfId="0" applyFont="1" applyFill="1" applyAlignment="1">
      <alignment horizontal="left"/>
    </xf>
    <xf numFmtId="0" fontId="18" fillId="3" borderId="0" xfId="899" applyFont="1" applyFill="1" applyAlignment="1">
      <alignment vertical="top" wrapText="1"/>
    </xf>
    <xf numFmtId="0" fontId="106" fillId="3" borderId="0" xfId="0" applyFont="1" applyFill="1" applyAlignment="1">
      <alignment horizontal="left"/>
    </xf>
    <xf numFmtId="37" fontId="15" fillId="0" borderId="42" xfId="1" applyNumberFormat="1" applyFont="1" applyFill="1" applyBorder="1" applyAlignment="1">
      <alignment horizontal="right"/>
    </xf>
    <xf numFmtId="193" fontId="15" fillId="0" borderId="0" xfId="2655" applyNumberFormat="1" applyFont="1" applyFill="1" applyBorder="1" applyAlignment="1">
      <alignment horizontal="right"/>
    </xf>
    <xf numFmtId="0" fontId="106" fillId="3" borderId="0" xfId="899" applyFont="1" applyFill="1" applyAlignment="1">
      <alignment vertical="top" wrapText="1"/>
    </xf>
    <xf numFmtId="0" fontId="18" fillId="3" borderId="0" xfId="0" applyFont="1" applyFill="1" applyAlignment="1">
      <alignment vertical="top" wrapText="1"/>
    </xf>
    <xf numFmtId="0" fontId="120" fillId="0" borderId="0" xfId="0" applyFont="1" applyAlignment="1">
      <alignment vertical="top" wrapText="1"/>
    </xf>
    <xf numFmtId="37" fontId="18" fillId="0" borderId="0" xfId="0" applyNumberFormat="1" applyFont="1" applyAlignment="1">
      <alignment vertical="top"/>
    </xf>
    <xf numFmtId="0" fontId="0" fillId="0" borderId="0" xfId="0" applyAlignment="1">
      <alignment horizontal="center"/>
    </xf>
    <xf numFmtId="0" fontId="12" fillId="0" borderId="0" xfId="0" applyFont="1" applyAlignment="1">
      <alignment horizontal="center"/>
    </xf>
    <xf numFmtId="191" fontId="91" fillId="0" borderId="6" xfId="2620" applyNumberFormat="1" applyFont="1" applyBorder="1"/>
    <xf numFmtId="0" fontId="6" fillId="0" borderId="0" xfId="2729"/>
    <xf numFmtId="0" fontId="6" fillId="0" borderId="0" xfId="2729" applyAlignment="1">
      <alignment horizontal="center"/>
    </xf>
    <xf numFmtId="0" fontId="12" fillId="0" borderId="0" xfId="2729" applyFont="1" applyAlignment="1">
      <alignment horizontal="center"/>
    </xf>
    <xf numFmtId="191" fontId="0" fillId="0" borderId="0" xfId="2731" applyNumberFormat="1" applyFont="1"/>
    <xf numFmtId="0" fontId="91" fillId="0" borderId="6" xfId="2729" applyFont="1" applyBorder="1"/>
    <xf numFmtId="5" fontId="15" fillId="0" borderId="3" xfId="899" applyNumberFormat="1" applyFont="1" applyBorder="1"/>
    <xf numFmtId="5" fontId="15" fillId="0" borderId="57" xfId="899" applyNumberFormat="1" applyFont="1" applyBorder="1"/>
    <xf numFmtId="0" fontId="118" fillId="0" borderId="0" xfId="2734" quotePrefix="1" applyFont="1" applyAlignment="1">
      <alignment horizontal="center"/>
    </xf>
    <xf numFmtId="0" fontId="5" fillId="0" borderId="0" xfId="2733"/>
    <xf numFmtId="0" fontId="5" fillId="0" borderId="0" xfId="2733" applyAlignment="1">
      <alignment horizontal="center"/>
    </xf>
    <xf numFmtId="191" fontId="12" fillId="0" borderId="0" xfId="2735" quotePrefix="1" applyNumberFormat="1" applyFont="1" applyFill="1" applyBorder="1" applyAlignment="1">
      <alignment horizontal="right"/>
    </xf>
    <xf numFmtId="0" fontId="9" fillId="0" borderId="0" xfId="2734" quotePrefix="1" applyFont="1" applyAlignment="1">
      <alignment horizontal="left" indent="1"/>
    </xf>
    <xf numFmtId="5" fontId="15" fillId="0" borderId="62" xfId="0" applyNumberFormat="1" applyFont="1" applyBorder="1" applyAlignment="1">
      <alignment horizontal="right"/>
    </xf>
    <xf numFmtId="0" fontId="140" fillId="0" borderId="0" xfId="2734" applyFont="1"/>
    <xf numFmtId="0" fontId="5" fillId="0" borderId="0" xfId="2734"/>
    <xf numFmtId="0" fontId="5" fillId="0" borderId="0" xfId="2734" applyAlignment="1">
      <alignment horizontal="center"/>
    </xf>
    <xf numFmtId="0" fontId="12" fillId="0" borderId="0" xfId="2734" applyFont="1" applyAlignment="1">
      <alignment horizontal="center"/>
    </xf>
    <xf numFmtId="0" fontId="141" fillId="42" borderId="5" xfId="2734" applyFont="1" applyFill="1" applyBorder="1"/>
    <xf numFmtId="0" fontId="5" fillId="42" borderId="6" xfId="2734" applyFill="1" applyBorder="1"/>
    <xf numFmtId="0" fontId="5" fillId="0" borderId="0" xfId="2734" quotePrefix="1"/>
    <xf numFmtId="0" fontId="12" fillId="0" borderId="0" xfId="2734" quotePrefix="1" applyFont="1" applyAlignment="1">
      <alignment horizontal="center"/>
    </xf>
    <xf numFmtId="191" fontId="0" fillId="0" borderId="0" xfId="2736" applyNumberFormat="1" applyFont="1"/>
    <xf numFmtId="0" fontId="91" fillId="0" borderId="6" xfId="2734" applyFont="1" applyBorder="1"/>
    <xf numFmtId="0" fontId="91" fillId="0" borderId="6" xfId="2734" quotePrefix="1" applyFont="1" applyBorder="1"/>
    <xf numFmtId="191" fontId="91" fillId="0" borderId="6" xfId="2736" applyNumberFormat="1" applyFont="1" applyBorder="1"/>
    <xf numFmtId="0" fontId="91" fillId="0" borderId="0" xfId="2734" applyFont="1"/>
    <xf numFmtId="0" fontId="91" fillId="0" borderId="0" xfId="2734" quotePrefix="1" applyFont="1"/>
    <xf numFmtId="43" fontId="91" fillId="0" borderId="0" xfId="2736" applyFont="1" applyBorder="1"/>
    <xf numFmtId="191" fontId="91" fillId="0" borderId="0" xfId="2736" applyNumberFormat="1" applyFont="1" applyBorder="1"/>
    <xf numFmtId="197" fontId="91" fillId="0" borderId="0" xfId="2736" applyNumberFormat="1" applyFont="1" applyBorder="1"/>
    <xf numFmtId="0" fontId="5" fillId="0" borderId="0" xfId="2734" applyAlignment="1">
      <alignment horizontal="left" indent="1"/>
    </xf>
    <xf numFmtId="0" fontId="5" fillId="0" borderId="0" xfId="2734" applyAlignment="1">
      <alignment horizontal="right"/>
    </xf>
    <xf numFmtId="0" fontId="5" fillId="0" borderId="0" xfId="2734" quotePrefix="1" applyAlignment="1">
      <alignment horizontal="right"/>
    </xf>
    <xf numFmtId="0" fontId="15" fillId="0" borderId="0" xfId="2726" applyFont="1" applyAlignment="1">
      <alignment horizontal="left"/>
    </xf>
    <xf numFmtId="49" fontId="0" fillId="0" borderId="0" xfId="0" applyNumberFormat="1" applyAlignment="1">
      <alignment horizontal="center"/>
    </xf>
    <xf numFmtId="49" fontId="12" fillId="0" borderId="0" xfId="0" applyNumberFormat="1" applyFont="1" applyAlignment="1">
      <alignment horizontal="center"/>
    </xf>
    <xf numFmtId="49" fontId="12" fillId="0" borderId="0" xfId="0" quotePrefix="1" applyNumberFormat="1" applyFont="1" applyAlignment="1">
      <alignment horizontal="center"/>
    </xf>
    <xf numFmtId="5" fontId="18" fillId="0" borderId="0" xfId="0" applyNumberFormat="1" applyFont="1" applyAlignment="1">
      <alignment horizontal="left"/>
    </xf>
    <xf numFmtId="0" fontId="12" fillId="3" borderId="0" xfId="899" applyFill="1" applyAlignment="1">
      <alignment vertical="justify"/>
    </xf>
    <xf numFmtId="0" fontId="134" fillId="3" borderId="0" xfId="0" applyFont="1" applyFill="1" applyAlignment="1">
      <alignment horizontal="justify" vertical="justify" wrapText="1"/>
    </xf>
    <xf numFmtId="0" fontId="15" fillId="3" borderId="0" xfId="899" applyFont="1" applyFill="1" applyAlignment="1">
      <alignment horizontal="justify" vertical="top" wrapText="1"/>
    </xf>
    <xf numFmtId="0" fontId="12" fillId="3" borderId="0" xfId="899" applyFill="1" applyAlignment="1">
      <alignment horizontal="justify" vertical="top"/>
    </xf>
    <xf numFmtId="0" fontId="132" fillId="3" borderId="0" xfId="899" applyFont="1" applyFill="1" applyAlignment="1">
      <alignment horizontal="justify" vertical="top" wrapText="1"/>
    </xf>
    <xf numFmtId="0" fontId="132" fillId="3" borderId="0" xfId="0" applyFont="1" applyFill="1" applyAlignment="1">
      <alignment horizontal="justify" vertical="top"/>
    </xf>
    <xf numFmtId="0" fontId="143" fillId="3" borderId="0" xfId="899" applyFont="1" applyFill="1" applyAlignment="1">
      <alignment horizontal="justify" vertical="top" wrapText="1"/>
    </xf>
    <xf numFmtId="0" fontId="144" fillId="3" borderId="0" xfId="899" applyFont="1" applyFill="1" applyAlignment="1">
      <alignment horizontal="justify" vertical="top"/>
    </xf>
    <xf numFmtId="0" fontId="144" fillId="3" borderId="0" xfId="899" applyFont="1" applyFill="1"/>
    <xf numFmtId="0" fontId="145" fillId="0" borderId="0" xfId="0" applyFont="1"/>
    <xf numFmtId="0" fontId="145" fillId="0" borderId="0" xfId="0" applyFont="1" applyAlignment="1">
      <alignment horizontal="left" indent="1"/>
    </xf>
    <xf numFmtId="0" fontId="134" fillId="3" borderId="0" xfId="899" applyFont="1" applyFill="1" applyAlignment="1">
      <alignment vertical="justify" wrapText="1"/>
    </xf>
    <xf numFmtId="43" fontId="147" fillId="0" borderId="0" xfId="290" applyFont="1" applyAlignment="1">
      <alignment horizontal="center"/>
    </xf>
    <xf numFmtId="198" fontId="147" fillId="0" borderId="0" xfId="290" applyNumberFormat="1" applyFont="1" applyAlignment="1">
      <alignment horizontal="center"/>
    </xf>
    <xf numFmtId="198" fontId="148" fillId="0" borderId="0" xfId="907" applyNumberFormat="1" applyFont="1"/>
    <xf numFmtId="164" fontId="145" fillId="3" borderId="0" xfId="1" applyNumberFormat="1" applyFont="1" applyFill="1" applyBorder="1" applyAlignment="1">
      <alignment horizontal="right"/>
    </xf>
    <xf numFmtId="0" fontId="145" fillId="3" borderId="0" xfId="899" applyFont="1" applyFill="1" applyAlignment="1">
      <alignment vertical="top" wrapText="1"/>
    </xf>
    <xf numFmtId="43" fontId="15" fillId="0" borderId="0" xfId="0" applyNumberFormat="1" applyFont="1"/>
    <xf numFmtId="7" fontId="134" fillId="3" borderId="0" xfId="899" applyNumberFormat="1" applyFont="1" applyFill="1" applyAlignment="1">
      <alignment vertical="top" wrapText="1"/>
    </xf>
    <xf numFmtId="43" fontId="18" fillId="0" borderId="0" xfId="0" applyNumberFormat="1" applyFont="1" applyAlignment="1">
      <alignment vertical="top" wrapText="1"/>
    </xf>
    <xf numFmtId="198" fontId="15" fillId="0" borderId="0" xfId="0" applyNumberFormat="1" applyFont="1"/>
    <xf numFmtId="0" fontId="145" fillId="0" borderId="10" xfId="0" applyFont="1" applyBorder="1" applyAlignment="1">
      <alignment horizontal="left"/>
    </xf>
    <xf numFmtId="7" fontId="15" fillId="3" borderId="0" xfId="0" applyNumberFormat="1" applyFont="1" applyFill="1" applyAlignment="1">
      <alignment horizontal="right"/>
    </xf>
    <xf numFmtId="44" fontId="15" fillId="3" borderId="0" xfId="0" applyNumberFormat="1" applyFont="1" applyFill="1" applyAlignment="1">
      <alignment horizontal="right"/>
    </xf>
    <xf numFmtId="164" fontId="145" fillId="3" borderId="0" xfId="1" applyNumberFormat="1" applyFont="1" applyFill="1" applyBorder="1" applyAlignment="1"/>
    <xf numFmtId="0" fontId="134" fillId="3" borderId="0" xfId="899" applyFont="1" applyFill="1" applyAlignment="1">
      <alignment vertical="top"/>
    </xf>
    <xf numFmtId="0" fontId="134" fillId="3" borderId="0" xfId="899" applyFont="1" applyFill="1" applyAlignment="1">
      <alignment horizontal="justify" vertical="top" wrapText="1"/>
    </xf>
    <xf numFmtId="0" fontId="149" fillId="3" borderId="0" xfId="899" applyFont="1" applyFill="1" applyAlignment="1">
      <alignment vertical="top"/>
    </xf>
    <xf numFmtId="0" fontId="134" fillId="3" borderId="0" xfId="899" applyFont="1" applyFill="1" applyAlignment="1">
      <alignment horizontal="justify" vertical="top"/>
    </xf>
    <xf numFmtId="0" fontId="134" fillId="3" borderId="0" xfId="899" applyFont="1" applyFill="1" applyAlignment="1">
      <alignment vertical="justify"/>
    </xf>
    <xf numFmtId="0" fontId="134" fillId="3" borderId="0" xfId="899" applyFont="1" applyFill="1" applyAlignment="1">
      <alignment horizontal="left" vertical="justify"/>
    </xf>
    <xf numFmtId="0" fontId="132" fillId="3" borderId="0" xfId="899" applyFont="1" applyFill="1" applyAlignment="1">
      <alignment vertical="top" wrapText="1"/>
    </xf>
    <xf numFmtId="7" fontId="132" fillId="3" borderId="0" xfId="899" applyNumberFormat="1" applyFont="1" applyFill="1" applyAlignment="1">
      <alignment vertical="top" wrapText="1"/>
    </xf>
    <xf numFmtId="0" fontId="133" fillId="3" borderId="0" xfId="0" applyFont="1" applyFill="1"/>
    <xf numFmtId="5" fontId="106" fillId="0" borderId="0" xfId="0" applyNumberFormat="1" applyFont="1" applyAlignment="1">
      <alignment horizontal="left"/>
    </xf>
    <xf numFmtId="5" fontId="12" fillId="3" borderId="0" xfId="899" applyNumberFormat="1" applyFill="1"/>
    <xf numFmtId="7" fontId="12" fillId="3" borderId="0" xfId="899" applyNumberFormat="1" applyFill="1"/>
    <xf numFmtId="199" fontId="12" fillId="3" borderId="0" xfId="899" applyNumberFormat="1" applyFill="1"/>
    <xf numFmtId="0" fontId="91" fillId="0" borderId="0" xfId="0" applyFont="1"/>
    <xf numFmtId="5" fontId="106" fillId="3" borderId="0" xfId="0" applyNumberFormat="1" applyFont="1" applyFill="1" applyAlignment="1">
      <alignment horizontal="left"/>
    </xf>
    <xf numFmtId="5" fontId="18" fillId="3" borderId="0" xfId="899" applyNumberFormat="1" applyFont="1" applyFill="1" applyAlignment="1">
      <alignment vertical="top" wrapText="1"/>
    </xf>
    <xf numFmtId="0" fontId="134" fillId="3" borderId="0" xfId="899" applyFont="1" applyFill="1" applyAlignment="1">
      <alignment horizontal="left" vertical="justify" wrapText="1"/>
    </xf>
    <xf numFmtId="49" fontId="12" fillId="0" borderId="0" xfId="2729" applyNumberFormat="1" applyFont="1" applyAlignment="1">
      <alignment horizontal="center"/>
    </xf>
    <xf numFmtId="0" fontId="0" fillId="0" borderId="0" xfId="0" quotePrefix="1"/>
    <xf numFmtId="0" fontId="9" fillId="0" borderId="0" xfId="3" quotePrefix="1" applyFont="1" applyAlignment="1">
      <alignment horizontal="left" indent="1"/>
    </xf>
    <xf numFmtId="0" fontId="0" fillId="0" borderId="0" xfId="2734" applyFont="1"/>
    <xf numFmtId="49" fontId="12" fillId="0" borderId="0" xfId="2734" applyNumberFormat="1" applyFont="1" applyAlignment="1">
      <alignment horizontal="center"/>
    </xf>
    <xf numFmtId="7" fontId="15" fillId="0" borderId="0" xfId="280" applyNumberFormat="1" applyFont="1" applyFill="1" applyBorder="1" applyAlignment="1">
      <alignment horizontal="right"/>
    </xf>
    <xf numFmtId="7" fontId="132" fillId="0" borderId="0" xfId="280" applyNumberFormat="1" applyFont="1" applyFill="1" applyBorder="1" applyAlignment="1">
      <alignment horizontal="right"/>
    </xf>
    <xf numFmtId="0" fontId="0" fillId="0" borderId="6" xfId="0" applyBorder="1"/>
    <xf numFmtId="0" fontId="15" fillId="0" borderId="68" xfId="0" applyFont="1" applyBorder="1" applyAlignment="1">
      <alignment horizontal="left"/>
    </xf>
    <xf numFmtId="7" fontId="15" fillId="0" borderId="68" xfId="0" applyNumberFormat="1" applyFont="1" applyBorder="1" applyAlignment="1">
      <alignment horizontal="right"/>
    </xf>
    <xf numFmtId="7" fontId="15" fillId="0" borderId="68" xfId="0" applyNumberFormat="1" applyFont="1" applyBorder="1"/>
    <xf numFmtId="5" fontId="15" fillId="0" borderId="70" xfId="0" applyNumberFormat="1" applyFont="1" applyBorder="1" applyAlignment="1">
      <alignment horizontal="right"/>
    </xf>
    <xf numFmtId="5" fontId="15" fillId="0" borderId="71" xfId="0" applyNumberFormat="1" applyFont="1" applyBorder="1"/>
    <xf numFmtId="5" fontId="15" fillId="41" borderId="0" xfId="0" applyNumberFormat="1" applyFont="1" applyFill="1"/>
    <xf numFmtId="5" fontId="15" fillId="0" borderId="66" xfId="0" applyNumberFormat="1" applyFont="1" applyBorder="1"/>
    <xf numFmtId="164" fontId="145" fillId="0" borderId="0" xfId="1" applyNumberFormat="1" applyFont="1" applyFill="1" applyBorder="1" applyAlignment="1">
      <alignment horizontal="right"/>
    </xf>
    <xf numFmtId="164" fontId="145" fillId="0" borderId="2" xfId="1" applyNumberFormat="1" applyFont="1" applyFill="1" applyBorder="1" applyAlignment="1">
      <alignment horizontal="right"/>
    </xf>
    <xf numFmtId="5" fontId="145" fillId="0" borderId="0" xfId="0" applyNumberFormat="1" applyFont="1" applyAlignment="1">
      <alignment horizontal="right"/>
    </xf>
    <xf numFmtId="5" fontId="15" fillId="0" borderId="0" xfId="2726" applyNumberFormat="1" applyFont="1" applyAlignment="1">
      <alignment horizontal="right"/>
    </xf>
    <xf numFmtId="5" fontId="15" fillId="0" borderId="2" xfId="2726" applyNumberFormat="1" applyFont="1" applyBorder="1" applyAlignment="1">
      <alignment horizontal="right"/>
    </xf>
    <xf numFmtId="5" fontId="15" fillId="0" borderId="3" xfId="2726" applyNumberFormat="1" applyFont="1" applyBorder="1" applyAlignment="1">
      <alignment horizontal="right"/>
    </xf>
    <xf numFmtId="5" fontId="15" fillId="0" borderId="65" xfId="0" applyNumberFormat="1" applyFont="1" applyBorder="1" applyAlignment="1">
      <alignment horizontal="right"/>
    </xf>
    <xf numFmtId="5" fontId="15" fillId="0" borderId="66" xfId="0" applyNumberFormat="1" applyFont="1" applyBorder="1" applyAlignment="1">
      <alignment horizontal="right"/>
    </xf>
    <xf numFmtId="5" fontId="15" fillId="0" borderId="72" xfId="0" applyNumberFormat="1" applyFont="1" applyBorder="1" applyAlignment="1">
      <alignment horizontal="right"/>
    </xf>
    <xf numFmtId="5" fontId="15" fillId="3" borderId="65" xfId="899" applyNumberFormat="1" applyFont="1" applyFill="1" applyBorder="1"/>
    <xf numFmtId="5" fontId="150" fillId="0" borderId="0" xfId="0" applyNumberFormat="1" applyFont="1"/>
    <xf numFmtId="7" fontId="15" fillId="0" borderId="69" xfId="0" applyNumberFormat="1" applyFont="1" applyBorder="1"/>
    <xf numFmtId="196" fontId="15" fillId="0" borderId="56" xfId="280" applyNumberFormat="1" applyFont="1" applyFill="1" applyBorder="1" applyAlignment="1">
      <alignment horizontal="right"/>
    </xf>
    <xf numFmtId="196" fontId="15" fillId="0" borderId="30" xfId="280" applyNumberFormat="1" applyFont="1" applyFill="1" applyBorder="1" applyAlignment="1">
      <alignment horizontal="right"/>
    </xf>
    <xf numFmtId="14" fontId="133" fillId="36" borderId="22" xfId="0" applyNumberFormat="1" applyFont="1" applyFill="1" applyBorder="1" applyAlignment="1">
      <alignment horizontal="center"/>
    </xf>
    <xf numFmtId="0" fontId="15" fillId="0" borderId="35" xfId="0" applyFont="1" applyBorder="1" applyAlignment="1">
      <alignment horizontal="right"/>
    </xf>
    <xf numFmtId="7" fontId="15" fillId="0" borderId="41" xfId="2655" applyNumberFormat="1" applyFont="1" applyFill="1" applyBorder="1" applyAlignment="1">
      <alignment horizontal="right"/>
    </xf>
    <xf numFmtId="7" fontId="15" fillId="0" borderId="42" xfId="2655" applyNumberFormat="1" applyFont="1" applyFill="1" applyBorder="1" applyAlignment="1">
      <alignment horizontal="right"/>
    </xf>
    <xf numFmtId="14" fontId="14" fillId="36" borderId="22" xfId="0" applyNumberFormat="1" applyFont="1" applyFill="1" applyBorder="1" applyAlignment="1">
      <alignment horizontal="center"/>
    </xf>
    <xf numFmtId="5" fontId="15" fillId="0" borderId="0" xfId="0" applyNumberFormat="1" applyFont="1" applyAlignment="1">
      <alignment horizontal="right" vertical="center"/>
    </xf>
    <xf numFmtId="5" fontId="15" fillId="0" borderId="2" xfId="0" applyNumberFormat="1" applyFont="1" applyBorder="1" applyAlignment="1">
      <alignment horizontal="right" vertical="center"/>
    </xf>
    <xf numFmtId="0" fontId="18" fillId="0" borderId="0" xfId="0" applyFont="1" applyAlignment="1">
      <alignment horizontal="left" vertical="center" wrapText="1"/>
    </xf>
    <xf numFmtId="7" fontId="15" fillId="0" borderId="41" xfId="0" applyNumberFormat="1" applyFont="1" applyBorder="1" applyAlignment="1">
      <alignment horizontal="right"/>
    </xf>
    <xf numFmtId="5" fontId="132" fillId="3" borderId="56" xfId="0" applyNumberFormat="1" applyFont="1" applyFill="1" applyBorder="1" applyAlignment="1">
      <alignment horizontal="right"/>
    </xf>
    <xf numFmtId="7" fontId="132" fillId="3" borderId="56" xfId="0" applyNumberFormat="1" applyFont="1" applyFill="1" applyBorder="1" applyAlignment="1">
      <alignment horizontal="right"/>
    </xf>
    <xf numFmtId="4" fontId="129" fillId="0" borderId="64" xfId="0" applyNumberFormat="1" applyFont="1" applyBorder="1" applyProtection="1">
      <protection locked="0"/>
    </xf>
    <xf numFmtId="5" fontId="132" fillId="3" borderId="65" xfId="0" applyNumberFormat="1" applyFont="1" applyFill="1" applyBorder="1" applyAlignment="1">
      <alignment horizontal="right"/>
    </xf>
    <xf numFmtId="5" fontId="132" fillId="3" borderId="62" xfId="0" applyNumberFormat="1" applyFont="1" applyFill="1" applyBorder="1" applyAlignment="1">
      <alignment horizontal="right"/>
    </xf>
    <xf numFmtId="164" fontId="145" fillId="3" borderId="58" xfId="1" applyNumberFormat="1" applyFont="1" applyFill="1" applyBorder="1" applyAlignment="1"/>
    <xf numFmtId="7" fontId="132" fillId="0" borderId="56" xfId="0" applyNumberFormat="1" applyFont="1" applyBorder="1" applyAlignment="1">
      <alignment horizontal="right"/>
    </xf>
    <xf numFmtId="7" fontId="132" fillId="3" borderId="65" xfId="0" applyNumberFormat="1" applyFont="1" applyFill="1" applyBorder="1" applyAlignment="1">
      <alignment horizontal="right"/>
    </xf>
    <xf numFmtId="7" fontId="132" fillId="3" borderId="62" xfId="0" applyNumberFormat="1" applyFont="1" applyFill="1" applyBorder="1" applyAlignment="1">
      <alignment horizontal="right"/>
    </xf>
    <xf numFmtId="0" fontId="133" fillId="3" borderId="0" xfId="899" applyFont="1" applyFill="1" applyAlignment="1">
      <alignment horizontal="center"/>
    </xf>
    <xf numFmtId="164" fontId="14" fillId="3" borderId="2" xfId="0" applyNumberFormat="1" applyFont="1" applyFill="1" applyBorder="1"/>
    <xf numFmtId="0" fontId="14" fillId="0" borderId="0" xfId="0" applyFont="1" applyAlignment="1">
      <alignment wrapText="1"/>
    </xf>
    <xf numFmtId="0" fontId="13" fillId="36" borderId="73" xfId="0" applyFont="1" applyFill="1" applyBorder="1" applyAlignment="1">
      <alignment vertical="center"/>
    </xf>
    <xf numFmtId="0" fontId="19" fillId="36" borderId="73" xfId="0" applyFont="1" applyFill="1" applyBorder="1" applyAlignment="1">
      <alignment horizontal="right"/>
    </xf>
    <xf numFmtId="0" fontId="19" fillId="36" borderId="74" xfId="0" applyFont="1" applyFill="1" applyBorder="1" applyAlignment="1">
      <alignment horizontal="right"/>
    </xf>
    <xf numFmtId="0" fontId="19" fillId="36" borderId="75" xfId="0" applyFont="1" applyFill="1" applyBorder="1" applyAlignment="1">
      <alignment horizontal="right"/>
    </xf>
    <xf numFmtId="0" fontId="106" fillId="0" borderId="0" xfId="899" applyFont="1" applyAlignment="1">
      <alignment vertical="top" wrapText="1"/>
    </xf>
    <xf numFmtId="0" fontId="15" fillId="0" borderId="66" xfId="0" applyFont="1" applyBorder="1" applyAlignment="1">
      <alignment horizontal="left" indent="1"/>
    </xf>
    <xf numFmtId="164" fontId="12" fillId="3" borderId="0" xfId="1" applyNumberFormat="1" applyFill="1"/>
    <xf numFmtId="10" fontId="12" fillId="3" borderId="0" xfId="1" applyNumberFormat="1" applyFill="1"/>
    <xf numFmtId="0" fontId="151" fillId="0" borderId="64" xfId="3" applyFont="1" applyBorder="1" applyProtection="1">
      <protection locked="0"/>
    </xf>
    <xf numFmtId="49" fontId="151" fillId="0" borderId="64" xfId="3" quotePrefix="1" applyNumberFormat="1" applyFont="1" applyBorder="1" applyAlignment="1" applyProtection="1">
      <alignment horizontal="center"/>
      <protection locked="0"/>
    </xf>
    <xf numFmtId="0" fontId="151" fillId="0" borderId="64" xfId="3" quotePrefix="1" applyFont="1" applyBorder="1" applyProtection="1">
      <protection locked="0"/>
    </xf>
    <xf numFmtId="0" fontId="151" fillId="0" borderId="64" xfId="3" quotePrefix="1" applyFont="1" applyBorder="1" applyAlignment="1" applyProtection="1">
      <alignment horizontal="center"/>
      <protection locked="0"/>
    </xf>
    <xf numFmtId="0" fontId="151" fillId="0" borderId="64" xfId="3" applyFont="1" applyBorder="1" applyAlignment="1" applyProtection="1">
      <alignment horizontal="right"/>
      <protection locked="0"/>
    </xf>
    <xf numFmtId="0" fontId="151" fillId="0" borderId="64" xfId="3" quotePrefix="1" applyFont="1" applyBorder="1" applyAlignment="1" applyProtection="1">
      <alignment horizontal="right"/>
      <protection locked="0"/>
    </xf>
    <xf numFmtId="0" fontId="151" fillId="0" borderId="64" xfId="963" applyFont="1" applyBorder="1" applyProtection="1">
      <protection locked="0"/>
    </xf>
    <xf numFmtId="0" fontId="151" fillId="0" borderId="64" xfId="584" applyNumberFormat="1" applyFont="1" applyFill="1" applyBorder="1" applyProtection="1">
      <protection locked="0"/>
    </xf>
    <xf numFmtId="0" fontId="151" fillId="0" borderId="64" xfId="3" quotePrefix="1" applyFont="1" applyBorder="1" applyAlignment="1" applyProtection="1">
      <alignment horizontal="left"/>
      <protection locked="0"/>
    </xf>
    <xf numFmtId="0" fontId="142" fillId="0" borderId="64" xfId="3" quotePrefix="1" applyFont="1" applyBorder="1" applyAlignment="1" applyProtection="1">
      <alignment horizontal="center"/>
      <protection locked="0"/>
    </xf>
    <xf numFmtId="0" fontId="142" fillId="0" borderId="64" xfId="3" applyFont="1" applyBorder="1" applyAlignment="1" applyProtection="1">
      <alignment horizontal="center"/>
      <protection locked="0"/>
    </xf>
    <xf numFmtId="0" fontId="142" fillId="0" borderId="64" xfId="3" quotePrefix="1" applyFont="1" applyBorder="1" applyProtection="1">
      <protection locked="0"/>
    </xf>
    <xf numFmtId="0" fontId="142" fillId="0" borderId="64" xfId="280" quotePrefix="1" applyNumberFormat="1" applyFont="1" applyFill="1" applyBorder="1" applyAlignment="1" applyProtection="1">
      <alignment horizontal="right"/>
      <protection locked="0"/>
    </xf>
    <xf numFmtId="0" fontId="142" fillId="0" borderId="64" xfId="584" quotePrefix="1" applyNumberFormat="1" applyFont="1" applyFill="1" applyBorder="1" applyAlignment="1" applyProtection="1">
      <alignment horizontal="right"/>
      <protection locked="0"/>
    </xf>
    <xf numFmtId="0" fontId="134" fillId="3" borderId="0" xfId="0" applyFont="1" applyFill="1" applyAlignment="1">
      <alignment horizontal="justify" vertical="top" wrapText="1"/>
    </xf>
    <xf numFmtId="191" fontId="15" fillId="36" borderId="46" xfId="2620" applyNumberFormat="1" applyFont="1" applyFill="1" applyBorder="1" applyAlignment="1">
      <alignment horizontal="right"/>
    </xf>
    <xf numFmtId="200" fontId="145" fillId="0" borderId="0" xfId="1" applyNumberFormat="1" applyFont="1" applyFill="1" applyBorder="1" applyAlignment="1">
      <alignment horizontal="right"/>
    </xf>
    <xf numFmtId="200" fontId="145" fillId="0" borderId="2" xfId="1" applyNumberFormat="1" applyFont="1" applyFill="1" applyBorder="1" applyAlignment="1">
      <alignment horizontal="right"/>
    </xf>
    <xf numFmtId="200" fontId="145" fillId="0" borderId="0" xfId="0" applyNumberFormat="1" applyFont="1" applyAlignment="1">
      <alignment horizontal="right"/>
    </xf>
    <xf numFmtId="200" fontId="145" fillId="0" borderId="0" xfId="2620" applyNumberFormat="1" applyFont="1" applyBorder="1" applyAlignment="1">
      <alignment horizontal="right"/>
    </xf>
    <xf numFmtId="200" fontId="145" fillId="3" borderId="0" xfId="1" applyNumberFormat="1" applyFont="1" applyFill="1" applyBorder="1" applyAlignment="1">
      <alignment horizontal="right"/>
    </xf>
    <xf numFmtId="200" fontId="145" fillId="3" borderId="58" xfId="1" applyNumberFormat="1" applyFont="1" applyFill="1" applyBorder="1" applyAlignment="1"/>
    <xf numFmtId="200" fontId="145" fillId="3" borderId="0" xfId="899" applyNumberFormat="1" applyFont="1" applyFill="1" applyAlignment="1">
      <alignment vertical="top" wrapText="1"/>
    </xf>
    <xf numFmtId="201" fontId="15" fillId="0" borderId="0" xfId="0" applyNumberFormat="1" applyFont="1"/>
    <xf numFmtId="196" fontId="15" fillId="0" borderId="0" xfId="2758" applyNumberFormat="1" applyFont="1" applyFill="1" applyBorder="1" applyAlignment="1">
      <alignment horizontal="right"/>
    </xf>
    <xf numFmtId="0" fontId="19" fillId="0" borderId="0" xfId="0" applyFont="1" applyAlignment="1">
      <alignment horizontal="right"/>
    </xf>
    <xf numFmtId="5" fontId="132" fillId="0" borderId="0" xfId="0" applyNumberFormat="1" applyFont="1"/>
    <xf numFmtId="0" fontId="152" fillId="0" borderId="0" xfId="0" applyFont="1"/>
    <xf numFmtId="49" fontId="129" fillId="0" borderId="64" xfId="0" quotePrefix="1" applyNumberFormat="1" applyFont="1" applyBorder="1" applyProtection="1">
      <protection locked="0"/>
    </xf>
    <xf numFmtId="193" fontId="15" fillId="0" borderId="0" xfId="0" applyNumberFormat="1" applyFont="1" applyAlignment="1">
      <alignment horizontal="right"/>
    </xf>
    <xf numFmtId="164" fontId="129" fillId="0" borderId="64" xfId="0" applyNumberFormat="1" applyFont="1" applyBorder="1" applyProtection="1">
      <protection locked="0"/>
    </xf>
    <xf numFmtId="164" fontId="18" fillId="0" borderId="0" xfId="1" applyNumberFormat="1" applyFont="1" applyAlignment="1">
      <alignment vertical="top" wrapText="1"/>
    </xf>
    <xf numFmtId="0" fontId="17" fillId="0" borderId="0" xfId="899" applyFont="1"/>
    <xf numFmtId="193" fontId="15" fillId="0" borderId="2" xfId="0" applyNumberFormat="1" applyFont="1" applyBorder="1" applyAlignment="1">
      <alignment horizontal="right"/>
    </xf>
    <xf numFmtId="0" fontId="134" fillId="3" borderId="0" xfId="899" applyFont="1" applyFill="1" applyAlignment="1">
      <alignment horizontal="left" vertical="top" wrapText="1"/>
    </xf>
    <xf numFmtId="196" fontId="145" fillId="0" borderId="0" xfId="2620" applyNumberFormat="1" applyFont="1" applyFill="1" applyBorder="1" applyAlignment="1">
      <alignment horizontal="right"/>
    </xf>
    <xf numFmtId="0" fontId="120" fillId="0" borderId="0" xfId="899" applyFont="1" applyAlignment="1">
      <alignment vertical="top" wrapText="1"/>
    </xf>
    <xf numFmtId="191" fontId="15" fillId="0" borderId="0" xfId="2620" applyNumberFormat="1" applyFont="1" applyFill="1" applyBorder="1" applyAlignment="1"/>
    <xf numFmtId="164" fontId="15" fillId="0" borderId="39" xfId="1" applyNumberFormat="1" applyFont="1" applyFill="1" applyBorder="1" applyAlignment="1">
      <alignment horizontal="right"/>
    </xf>
    <xf numFmtId="192" fontId="145" fillId="0" borderId="0" xfId="1" applyNumberFormat="1" applyFont="1" applyFill="1" applyBorder="1" applyAlignment="1">
      <alignment horizontal="right"/>
    </xf>
    <xf numFmtId="0" fontId="14" fillId="3" borderId="0" xfId="899" applyFont="1" applyFill="1" applyAlignment="1">
      <alignment horizontal="left"/>
    </xf>
    <xf numFmtId="0" fontId="14" fillId="3" borderId="56" xfId="899" applyFont="1" applyFill="1" applyBorder="1" applyAlignment="1">
      <alignment horizontal="left"/>
    </xf>
    <xf numFmtId="0" fontId="14" fillId="0" borderId="10" xfId="899" applyFont="1" applyBorder="1" applyAlignment="1">
      <alignment horizontal="left"/>
    </xf>
    <xf numFmtId="0" fontId="14" fillId="0" borderId="66" xfId="899" applyFont="1" applyBorder="1"/>
    <xf numFmtId="14" fontId="14" fillId="36" borderId="76" xfId="0" applyNumberFormat="1" applyFont="1" applyFill="1" applyBorder="1" applyAlignment="1">
      <alignment horizontal="center"/>
    </xf>
    <xf numFmtId="14" fontId="14" fillId="36" borderId="76" xfId="899" applyNumberFormat="1" applyFont="1" applyFill="1" applyBorder="1" applyAlignment="1">
      <alignment horizontal="center"/>
    </xf>
    <xf numFmtId="0" fontId="0" fillId="0" borderId="0" xfId="0" applyProtection="1">
      <protection locked="0"/>
    </xf>
    <xf numFmtId="49" fontId="0" fillId="0" borderId="0" xfId="0" applyNumberFormat="1" applyAlignment="1" applyProtection="1">
      <alignment vertical="top"/>
      <protection locked="0"/>
    </xf>
    <xf numFmtId="49" fontId="0" fillId="0" borderId="0" xfId="0" applyNumberFormat="1" applyProtection="1">
      <protection locked="0"/>
    </xf>
    <xf numFmtId="49" fontId="0" fillId="0" borderId="0" xfId="0" applyNumberFormat="1" applyAlignment="1" applyProtection="1">
      <alignment horizontal="left" indent="1"/>
      <protection locked="0"/>
    </xf>
    <xf numFmtId="4" fontId="129" fillId="43" borderId="64" xfId="0" applyNumberFormat="1" applyFont="1" applyFill="1" applyBorder="1" applyProtection="1">
      <protection locked="0"/>
    </xf>
    <xf numFmtId="0" fontId="0" fillId="0" borderId="64" xfId="2089" quotePrefix="1" applyNumberFormat="1" applyFont="1" applyFill="1" applyBorder="1" applyAlignment="1" applyProtection="1">
      <alignment horizontal="right"/>
      <protection locked="0"/>
    </xf>
    <xf numFmtId="0" fontId="92" fillId="0" borderId="0" xfId="963" quotePrefix="1" applyFont="1" applyAlignment="1">
      <alignment horizontal="center"/>
    </xf>
    <xf numFmtId="44" fontId="92" fillId="0" borderId="0" xfId="2655" quotePrefix="1" applyFont="1" applyFill="1" applyBorder="1" applyAlignment="1">
      <alignment horizontal="center"/>
    </xf>
    <xf numFmtId="0" fontId="15" fillId="0" borderId="56" xfId="0" applyFont="1" applyBorder="1" applyAlignment="1">
      <alignment horizontal="left"/>
    </xf>
    <xf numFmtId="0" fontId="153" fillId="3" borderId="0" xfId="899" applyFont="1" applyFill="1" applyAlignment="1">
      <alignment vertical="top" wrapText="1"/>
    </xf>
    <xf numFmtId="200" fontId="145" fillId="0" borderId="0" xfId="2620" applyNumberFormat="1" applyFont="1" applyFill="1" applyBorder="1" applyAlignment="1">
      <alignment horizontal="right"/>
    </xf>
    <xf numFmtId="191" fontId="142" fillId="0" borderId="64" xfId="2620" quotePrefix="1" applyNumberFormat="1" applyFont="1" applyFill="1" applyBorder="1" applyAlignment="1" applyProtection="1">
      <alignment horizontal="right"/>
      <protection locked="0"/>
    </xf>
    <xf numFmtId="191" fontId="151" fillId="0" borderId="64" xfId="2620" applyNumberFormat="1" applyFont="1" applyFill="1" applyBorder="1" applyProtection="1">
      <protection locked="0"/>
    </xf>
    <xf numFmtId="0" fontId="128" fillId="0" borderId="0" xfId="899" applyFont="1" applyAlignment="1">
      <alignment horizontal="left" vertical="top"/>
    </xf>
    <xf numFmtId="191" fontId="15" fillId="0" borderId="0" xfId="2620" applyNumberFormat="1" applyFont="1" applyFill="1" applyBorder="1" applyAlignment="1">
      <alignment horizontal="right"/>
    </xf>
    <xf numFmtId="191" fontId="15" fillId="0" borderId="59" xfId="2620" applyNumberFormat="1" applyFont="1" applyFill="1" applyBorder="1" applyAlignment="1">
      <alignment horizontal="right"/>
    </xf>
    <xf numFmtId="191" fontId="15" fillId="0" borderId="60" xfId="2620" applyNumberFormat="1" applyFont="1" applyFill="1" applyBorder="1" applyAlignment="1">
      <alignment horizontal="right"/>
    </xf>
    <xf numFmtId="14" fontId="133" fillId="36" borderId="67" xfId="0" applyNumberFormat="1" applyFont="1" applyFill="1" applyBorder="1" applyAlignment="1">
      <alignment horizontal="center"/>
    </xf>
    <xf numFmtId="0" fontId="0" fillId="3" borderId="0" xfId="899" applyFont="1" applyFill="1"/>
    <xf numFmtId="0" fontId="0" fillId="3" borderId="0" xfId="899" applyFont="1" applyFill="1" applyAlignment="1">
      <alignment horizontal="justify" vertical="top"/>
    </xf>
    <xf numFmtId="200" fontId="145" fillId="0" borderId="0" xfId="1" applyNumberFormat="1" applyFont="1" applyAlignment="1">
      <alignment horizontal="right"/>
    </xf>
    <xf numFmtId="5" fontId="15" fillId="0" borderId="79" xfId="0" applyNumberFormat="1" applyFont="1" applyBorder="1" applyAlignment="1">
      <alignment horizontal="right"/>
    </xf>
    <xf numFmtId="49" fontId="133" fillId="3" borderId="77" xfId="0" applyNumberFormat="1" applyFont="1" applyFill="1" applyBorder="1" applyAlignment="1">
      <alignment horizontal="center"/>
    </xf>
    <xf numFmtId="0" fontId="14" fillId="0" borderId="77" xfId="0" applyFont="1" applyBorder="1" applyAlignment="1">
      <alignment horizontal="center"/>
    </xf>
    <xf numFmtId="0" fontId="14" fillId="0" borderId="77" xfId="0" applyFont="1" applyBorder="1"/>
    <xf numFmtId="0" fontId="15" fillId="0" borderId="77" xfId="0" applyFont="1" applyBorder="1"/>
    <xf numFmtId="5" fontId="15" fillId="0" borderId="77" xfId="0" applyNumberFormat="1" applyFont="1" applyBorder="1" applyAlignment="1">
      <alignment horizontal="right"/>
    </xf>
    <xf numFmtId="0" fontId="15" fillId="0" borderId="66" xfId="0" applyFont="1" applyBorder="1" applyAlignment="1">
      <alignment horizontal="left"/>
    </xf>
    <xf numFmtId="5" fontId="15" fillId="3" borderId="56" xfId="0" applyNumberFormat="1" applyFont="1" applyFill="1" applyBorder="1" applyAlignment="1">
      <alignment horizontal="right"/>
    </xf>
    <xf numFmtId="5" fontId="15" fillId="0" borderId="77" xfId="0" applyNumberFormat="1" applyFont="1" applyBorder="1"/>
    <xf numFmtId="0" fontId="14" fillId="0" borderId="66" xfId="0" applyFont="1" applyBorder="1" applyAlignment="1">
      <alignment horizontal="left"/>
    </xf>
    <xf numFmtId="37" fontId="15" fillId="0" borderId="70" xfId="0" applyNumberFormat="1" applyFont="1" applyBorder="1" applyAlignment="1">
      <alignment horizontal="right"/>
    </xf>
    <xf numFmtId="164" fontId="15" fillId="0" borderId="66" xfId="0" applyNumberFormat="1" applyFont="1" applyBorder="1" applyAlignment="1">
      <alignment horizontal="right"/>
    </xf>
    <xf numFmtId="164" fontId="90" fillId="0" borderId="65" xfId="0" applyNumberFormat="1" applyFont="1" applyBorder="1" applyAlignment="1">
      <alignment horizontal="right"/>
    </xf>
    <xf numFmtId="0" fontId="15" fillId="0" borderId="77" xfId="899" applyFont="1" applyBorder="1"/>
    <xf numFmtId="5" fontId="15" fillId="0" borderId="57" xfId="0" applyNumberFormat="1" applyFont="1" applyBorder="1"/>
    <xf numFmtId="5" fontId="15" fillId="0" borderId="50" xfId="0" applyNumberFormat="1" applyFont="1" applyBorder="1" applyAlignment="1">
      <alignment horizontal="right"/>
    </xf>
    <xf numFmtId="5" fontId="132" fillId="3" borderId="66" xfId="0" applyNumberFormat="1" applyFont="1" applyFill="1" applyBorder="1" applyAlignment="1">
      <alignment horizontal="right"/>
    </xf>
    <xf numFmtId="5" fontId="132" fillId="3" borderId="77" xfId="0" applyNumberFormat="1" applyFont="1" applyFill="1" applyBorder="1" applyAlignment="1">
      <alignment horizontal="right"/>
    </xf>
    <xf numFmtId="7" fontId="132" fillId="3" borderId="66" xfId="0" applyNumberFormat="1" applyFont="1" applyFill="1" applyBorder="1" applyAlignment="1">
      <alignment horizontal="right"/>
    </xf>
    <xf numFmtId="7" fontId="132" fillId="3" borderId="77" xfId="0" applyNumberFormat="1" applyFont="1" applyFill="1" applyBorder="1" applyAlignment="1">
      <alignment horizontal="right"/>
    </xf>
    <xf numFmtId="0" fontId="15" fillId="3" borderId="56" xfId="0" applyFont="1" applyFill="1" applyBorder="1" applyAlignment="1">
      <alignment horizontal="left" indent="1"/>
    </xf>
    <xf numFmtId="5" fontId="15" fillId="3" borderId="66" xfId="0" applyNumberFormat="1" applyFont="1" applyFill="1" applyBorder="1" applyAlignment="1">
      <alignment horizontal="right"/>
    </xf>
    <xf numFmtId="5" fontId="15" fillId="3" borderId="65" xfId="0" applyNumberFormat="1" applyFont="1" applyFill="1" applyBorder="1" applyAlignment="1">
      <alignment horizontal="right"/>
    </xf>
    <xf numFmtId="0" fontId="1" fillId="0" borderId="0" xfId="2733" applyFont="1" applyAlignment="1">
      <alignment horizontal="center"/>
    </xf>
    <xf numFmtId="0" fontId="1" fillId="0" borderId="0" xfId="2734" applyFont="1" applyAlignment="1">
      <alignment horizontal="center"/>
    </xf>
    <xf numFmtId="10" fontId="1" fillId="0" borderId="0" xfId="1" applyNumberFormat="1" applyFont="1"/>
    <xf numFmtId="191" fontId="12" fillId="0" borderId="77" xfId="325" quotePrefix="1" applyNumberFormat="1" applyFont="1" applyFill="1" applyBorder="1" applyAlignment="1">
      <alignment horizontal="right"/>
    </xf>
    <xf numFmtId="0" fontId="9" fillId="0" borderId="0" xfId="0" quotePrefix="1" applyFont="1"/>
    <xf numFmtId="49" fontId="9" fillId="0" borderId="0" xfId="0" quotePrefix="1" applyNumberFormat="1" applyFont="1" applyAlignment="1">
      <alignment horizontal="center"/>
    </xf>
    <xf numFmtId="0" fontId="9" fillId="0" borderId="0" xfId="0" quotePrefix="1" applyFont="1" applyAlignment="1">
      <alignment horizontal="center"/>
    </xf>
    <xf numFmtId="191" fontId="9" fillId="0" borderId="0" xfId="3" applyNumberFormat="1" applyFont="1" applyAlignment="1">
      <alignment horizontal="right"/>
    </xf>
    <xf numFmtId="0" fontId="1" fillId="0" borderId="0" xfId="3" applyFont="1"/>
    <xf numFmtId="191" fontId="9" fillId="0" borderId="6" xfId="3" quotePrefix="1" applyNumberFormat="1" applyFont="1" applyBorder="1" applyAlignment="1">
      <alignment horizontal="right"/>
    </xf>
    <xf numFmtId="191" fontId="9" fillId="0" borderId="28" xfId="3" quotePrefix="1" applyNumberFormat="1" applyFont="1" applyBorder="1" applyAlignment="1">
      <alignment horizontal="right"/>
    </xf>
    <xf numFmtId="0" fontId="9" fillId="0" borderId="8" xfId="3" applyFont="1" applyBorder="1" applyAlignment="1">
      <alignment horizontal="center"/>
    </xf>
    <xf numFmtId="191" fontId="9" fillId="0" borderId="8" xfId="3" applyNumberFormat="1" applyFont="1" applyBorder="1" applyAlignment="1">
      <alignment horizontal="right"/>
    </xf>
    <xf numFmtId="0" fontId="1" fillId="0" borderId="8" xfId="3" applyFont="1" applyBorder="1"/>
    <xf numFmtId="0" fontId="1" fillId="0" borderId="0" xfId="3" applyFont="1" applyAlignment="1">
      <alignment horizontal="center"/>
    </xf>
    <xf numFmtId="191" fontId="1" fillId="0" borderId="0" xfId="3" applyNumberFormat="1" applyFont="1"/>
    <xf numFmtId="191" fontId="122" fillId="0" borderId="77" xfId="325" quotePrefix="1" applyNumberFormat="1" applyFont="1" applyFill="1" applyBorder="1" applyAlignment="1">
      <alignment horizontal="right"/>
    </xf>
    <xf numFmtId="191" fontId="122" fillId="0" borderId="77" xfId="3" applyNumberFormat="1" applyFont="1" applyBorder="1"/>
    <xf numFmtId="191" fontId="122" fillId="0" borderId="77" xfId="1" quotePrefix="1" applyNumberFormat="1" applyFont="1" applyFill="1" applyBorder="1" applyAlignment="1">
      <alignment horizontal="right"/>
    </xf>
    <xf numFmtId="0" fontId="9" fillId="0" borderId="0" xfId="899" quotePrefix="1" applyFont="1"/>
    <xf numFmtId="0" fontId="9" fillId="0" borderId="0" xfId="899" quotePrefix="1" applyFont="1" applyAlignment="1">
      <alignment horizontal="center"/>
    </xf>
    <xf numFmtId="191" fontId="9" fillId="0" borderId="77" xfId="3" applyNumberFormat="1" applyFont="1" applyBorder="1" applyAlignment="1">
      <alignment horizontal="right"/>
    </xf>
    <xf numFmtId="0" fontId="9" fillId="0" borderId="77" xfId="3" applyFont="1" applyBorder="1" applyAlignment="1">
      <alignment horizontal="center"/>
    </xf>
    <xf numFmtId="0" fontId="9" fillId="0" borderId="77" xfId="3" applyFont="1" applyBorder="1" applyAlignment="1">
      <alignment horizontal="right"/>
    </xf>
    <xf numFmtId="0" fontId="21" fillId="0" borderId="77" xfId="3" applyBorder="1"/>
    <xf numFmtId="0" fontId="1" fillId="0" borderId="0" xfId="3" quotePrefix="1" applyFont="1" applyAlignment="1">
      <alignment horizontal="center"/>
    </xf>
    <xf numFmtId="191" fontId="9" fillId="0" borderId="24" xfId="3" quotePrefix="1" applyNumberFormat="1" applyFont="1" applyBorder="1" applyAlignment="1">
      <alignment horizontal="right"/>
    </xf>
    <xf numFmtId="14" fontId="133" fillId="36" borderId="76" xfId="0" applyNumberFormat="1" applyFont="1" applyFill="1" applyBorder="1" applyAlignment="1">
      <alignment horizontal="center"/>
    </xf>
    <xf numFmtId="193" fontId="15" fillId="0" borderId="0" xfId="0" applyNumberFormat="1" applyFont="1" applyFill="1" applyAlignment="1">
      <alignment horizontal="right"/>
    </xf>
    <xf numFmtId="193" fontId="15" fillId="0" borderId="2" xfId="0" applyNumberFormat="1" applyFont="1" applyFill="1" applyBorder="1" applyAlignment="1">
      <alignment horizontal="right"/>
    </xf>
    <xf numFmtId="37" fontId="15" fillId="0" borderId="0" xfId="0" applyNumberFormat="1" applyFont="1" applyFill="1" applyAlignment="1">
      <alignment horizontal="right"/>
    </xf>
    <xf numFmtId="0" fontId="15" fillId="0" borderId="2" xfId="0" applyFont="1" applyFill="1" applyBorder="1" applyAlignment="1">
      <alignment horizontal="right"/>
    </xf>
    <xf numFmtId="164" fontId="15" fillId="0" borderId="0" xfId="1" applyNumberFormat="1" applyFont="1" applyFill="1"/>
    <xf numFmtId="1" fontId="15" fillId="0" borderId="0" xfId="0" applyNumberFormat="1" applyFont="1"/>
    <xf numFmtId="7" fontId="15" fillId="0" borderId="0" xfId="0" applyNumberFormat="1" applyFont="1"/>
    <xf numFmtId="7" fontId="15" fillId="0" borderId="0" xfId="0" applyNumberFormat="1" applyFont="1" applyAlignment="1">
      <alignment horizontal="right"/>
    </xf>
    <xf numFmtId="191" fontId="15" fillId="0" borderId="0" xfId="2620" applyNumberFormat="1" applyFont="1"/>
    <xf numFmtId="191" fontId="14" fillId="0" borderId="0" xfId="2620" applyNumberFormat="1" applyFont="1"/>
    <xf numFmtId="191" fontId="150" fillId="0" borderId="0" xfId="2620" applyNumberFormat="1" applyFont="1"/>
    <xf numFmtId="10" fontId="15" fillId="0" borderId="0" xfId="1" applyNumberFormat="1" applyFont="1"/>
    <xf numFmtId="5" fontId="15" fillId="0" borderId="80" xfId="0" applyNumberFormat="1" applyFont="1" applyBorder="1" applyAlignment="1">
      <alignment horizontal="right"/>
    </xf>
    <xf numFmtId="0" fontId="134" fillId="3" borderId="0" xfId="899" applyFont="1" applyFill="1" applyAlignment="1">
      <alignment horizontal="justify" vertical="top" wrapText="1"/>
    </xf>
    <xf numFmtId="0" fontId="15" fillId="0" borderId="8" xfId="0" applyFont="1" applyBorder="1"/>
    <xf numFmtId="0" fontId="15" fillId="0" borderId="78" xfId="0" applyFont="1" applyFill="1" applyBorder="1"/>
    <xf numFmtId="0" fontId="15" fillId="0" borderId="0" xfId="0" applyFont="1" applyBorder="1"/>
    <xf numFmtId="0" fontId="15" fillId="0" borderId="81" xfId="0" applyFont="1" applyBorder="1"/>
    <xf numFmtId="0" fontId="14" fillId="0" borderId="0" xfId="0" applyFont="1" applyAlignment="1">
      <alignment horizontal="center"/>
    </xf>
    <xf numFmtId="0" fontId="18" fillId="3" borderId="0" xfId="0" applyFont="1" applyFill="1" applyAlignment="1">
      <alignment horizontal="left" vertical="top" wrapText="1"/>
    </xf>
    <xf numFmtId="0" fontId="120" fillId="0" borderId="0" xfId="0" applyFont="1" applyAlignment="1">
      <alignment horizontal="left" vertical="top" wrapText="1"/>
    </xf>
    <xf numFmtId="0" fontId="14" fillId="0" borderId="77" xfId="0" applyFont="1" applyBorder="1" applyAlignment="1">
      <alignment horizontal="center"/>
    </xf>
    <xf numFmtId="0" fontId="14" fillId="0" borderId="55" xfId="0" applyFont="1" applyBorder="1" applyAlignment="1">
      <alignment horizontal="center"/>
    </xf>
    <xf numFmtId="0" fontId="106" fillId="3" borderId="0" xfId="899" applyFont="1" applyFill="1" applyAlignment="1">
      <alignment horizontal="justify" vertical="top" wrapText="1"/>
    </xf>
    <xf numFmtId="0" fontId="15" fillId="0" borderId="0" xfId="0" applyFont="1" applyAlignment="1">
      <alignment horizontal="left"/>
    </xf>
    <xf numFmtId="0" fontId="120" fillId="0" borderId="0" xfId="0" applyFont="1" applyAlignment="1">
      <alignment horizontal="left" wrapText="1"/>
    </xf>
    <xf numFmtId="0" fontId="18" fillId="0" borderId="0" xfId="0" applyFont="1" applyAlignment="1">
      <alignment horizontal="justify" vertical="top" wrapText="1"/>
    </xf>
    <xf numFmtId="0" fontId="14" fillId="0" borderId="0" xfId="2661" applyFont="1" applyAlignment="1">
      <alignment horizontal="left" vertical="top"/>
    </xf>
    <xf numFmtId="0" fontId="18" fillId="0" borderId="0" xfId="0" applyFont="1" applyAlignment="1">
      <alignment horizontal="left" vertical="top"/>
    </xf>
    <xf numFmtId="0" fontId="120" fillId="0" borderId="0" xfId="899" applyFont="1" applyAlignment="1">
      <alignment horizontal="left" vertical="top" wrapText="1"/>
    </xf>
    <xf numFmtId="0" fontId="18" fillId="0" borderId="0" xfId="899" applyFont="1" applyAlignment="1">
      <alignment horizontal="justify" vertical="top" wrapText="1"/>
    </xf>
    <xf numFmtId="0" fontId="14" fillId="0" borderId="77" xfId="899" applyFont="1" applyBorder="1" applyAlignment="1">
      <alignment horizontal="center"/>
    </xf>
    <xf numFmtId="0" fontId="128" fillId="0" borderId="0" xfId="899" applyFont="1" applyAlignment="1">
      <alignment horizontal="left" vertical="top"/>
    </xf>
    <xf numFmtId="0" fontId="134" fillId="3" borderId="0" xfId="899" applyFont="1" applyFill="1" applyAlignment="1">
      <alignment horizontal="justify" vertical="top" wrapText="1"/>
    </xf>
    <xf numFmtId="0" fontId="134" fillId="3" borderId="0" xfId="899" applyFont="1" applyFill="1" applyAlignment="1">
      <alignment horizontal="left" vertical="center" wrapText="1" indent="2"/>
    </xf>
    <xf numFmtId="0" fontId="134" fillId="3" borderId="0" xfId="899" applyFont="1" applyFill="1" applyAlignment="1">
      <alignment horizontal="justify" vertical="center" wrapText="1"/>
    </xf>
    <xf numFmtId="0" fontId="134" fillId="3" borderId="0" xfId="899" applyFont="1" applyFill="1" applyAlignment="1">
      <alignment horizontal="left" vertical="top" wrapText="1"/>
    </xf>
    <xf numFmtId="49" fontId="133" fillId="3" borderId="77" xfId="0" applyNumberFormat="1" applyFont="1" applyFill="1" applyBorder="1" applyAlignment="1">
      <alignment horizontal="center"/>
    </xf>
    <xf numFmtId="0" fontId="133" fillId="3" borderId="77" xfId="0" applyFont="1" applyFill="1" applyBorder="1" applyAlignment="1">
      <alignment horizontal="center"/>
    </xf>
    <xf numFmtId="0" fontId="153" fillId="3" borderId="77" xfId="899" applyFont="1" applyFill="1" applyBorder="1" applyAlignment="1">
      <alignment horizontal="center" vertical="top" wrapText="1"/>
    </xf>
    <xf numFmtId="0" fontId="153" fillId="3" borderId="0" xfId="899" applyFont="1" applyFill="1" applyBorder="1" applyAlignment="1">
      <alignment horizontal="center" vertical="top" wrapText="1"/>
    </xf>
    <xf numFmtId="49" fontId="133" fillId="3" borderId="6" xfId="899" applyNumberFormat="1" applyFont="1" applyFill="1" applyBorder="1" applyAlignment="1">
      <alignment horizontal="center"/>
    </xf>
    <xf numFmtId="0" fontId="134" fillId="3" borderId="0" xfId="0" applyFont="1" applyFill="1" applyAlignment="1">
      <alignment horizontal="left" vertical="top" wrapText="1"/>
    </xf>
    <xf numFmtId="0" fontId="134" fillId="0" borderId="0" xfId="0" applyFont="1" applyAlignment="1">
      <alignment horizontal="justify" vertical="top" wrapText="1"/>
    </xf>
    <xf numFmtId="0" fontId="134" fillId="3" borderId="0" xfId="0" applyFont="1" applyFill="1" applyAlignment="1">
      <alignment horizontal="justify" vertical="top" wrapText="1"/>
    </xf>
    <xf numFmtId="0" fontId="134" fillId="0" borderId="0" xfId="899" applyFont="1" applyAlignment="1">
      <alignment horizontal="justify" vertical="top" wrapText="1"/>
    </xf>
    <xf numFmtId="49" fontId="134" fillId="3" borderId="0" xfId="899" applyNumberFormat="1" applyFont="1" applyFill="1" applyAlignment="1">
      <alignment horizontal="justify" vertical="top" wrapText="1"/>
    </xf>
    <xf numFmtId="0" fontId="133" fillId="3" borderId="0" xfId="0" applyFont="1" applyFill="1" applyAlignment="1">
      <alignment horizontal="center"/>
    </xf>
    <xf numFmtId="0" fontId="133" fillId="3" borderId="55" xfId="0" applyFont="1" applyFill="1" applyBorder="1" applyAlignment="1">
      <alignment horizontal="center"/>
    </xf>
    <xf numFmtId="0" fontId="135" fillId="0" borderId="5" xfId="2734" applyFont="1" applyBorder="1" applyAlignment="1">
      <alignment horizontal="center"/>
    </xf>
    <xf numFmtId="0" fontId="135" fillId="0" borderId="6" xfId="2734" applyFont="1" applyBorder="1" applyAlignment="1">
      <alignment horizontal="center"/>
    </xf>
    <xf numFmtId="0" fontId="135" fillId="0" borderId="67" xfId="2734" applyFont="1" applyBorder="1" applyAlignment="1">
      <alignment horizontal="center"/>
    </xf>
    <xf numFmtId="0" fontId="91" fillId="0" borderId="37" xfId="3" applyFont="1" applyBorder="1" applyAlignment="1">
      <alignment horizontal="center"/>
    </xf>
    <xf numFmtId="0" fontId="91" fillId="0" borderId="12" xfId="3" applyFont="1" applyBorder="1" applyAlignment="1">
      <alignment horizontal="center"/>
    </xf>
    <xf numFmtId="0" fontId="91" fillId="0" borderId="38" xfId="3" applyFont="1" applyBorder="1" applyAlignment="1">
      <alignment horizontal="center"/>
    </xf>
    <xf numFmtId="0" fontId="135" fillId="0" borderId="5" xfId="2729" applyFont="1" applyBorder="1" applyAlignment="1">
      <alignment horizontal="center"/>
    </xf>
    <xf numFmtId="0" fontId="135" fillId="0" borderId="6" xfId="2729" applyFont="1" applyBorder="1" applyAlignment="1">
      <alignment horizontal="center"/>
    </xf>
    <xf numFmtId="0" fontId="135" fillId="0" borderId="67" xfId="2729" applyFont="1" applyBorder="1" applyAlignment="1">
      <alignment horizontal="center"/>
    </xf>
  </cellXfs>
  <cellStyles count="2797">
    <cellStyle name="$K" xfId="5" xr:uid="{00000000-0005-0000-0000-000000000000}"/>
    <cellStyle name="_05 Capital PO Tracking-A" xfId="6" xr:uid="{00000000-0005-0000-0000-000001000000}"/>
    <cellStyle name="_1Q06 Comcast Holdings - Zones Deferred Tax " xfId="7" xr:uid="{00000000-0005-0000-0000-000002000000}"/>
    <cellStyle name="_1Q06 Comcast Holdings - Zones Deferred Tax _06-09 Treasury" xfId="8" xr:uid="{00000000-0005-0000-0000-000003000000}"/>
    <cellStyle name="_2007 Carryover Capex (2)" xfId="9" xr:uid="{00000000-0005-0000-0000-000004000000}"/>
    <cellStyle name="_2007 Carryover Capex (2)_06-09 Treasury" xfId="10" xr:uid="{00000000-0005-0000-0000-000005000000}"/>
    <cellStyle name="_2007-2008 Capital Forecast (Existing Projects) v2" xfId="11" xr:uid="{00000000-0005-0000-0000-000006000000}"/>
    <cellStyle name="_2007-2008 Capital Forecast (Existing Projects) v2_06-09 Treasury" xfId="12" xr:uid="{00000000-0005-0000-0000-000007000000}"/>
    <cellStyle name="_2008 Capex Budget" xfId="2036" xr:uid="{00000000-0005-0000-0000-000008000000}"/>
    <cellStyle name="_5-Year Plan Summary (2 19 08) (2)" xfId="2037" xr:uid="{00000000-0005-0000-0000-000009000000}"/>
    <cellStyle name="_Backbone Financials Summary" xfId="13" xr:uid="{00000000-0005-0000-0000-00000A000000}"/>
    <cellStyle name="_Cap Installs Template" xfId="2038" xr:uid="{00000000-0005-0000-0000-00000B000000}"/>
    <cellStyle name="_CAPEX Report_Oct 16" xfId="14" xr:uid="{00000000-0005-0000-0000-00000C000000}"/>
    <cellStyle name="_CAPEX Report_Oct 5" xfId="15" xr:uid="{00000000-0005-0000-0000-00000D000000}"/>
    <cellStyle name="_CFP 5 Year Analysis rev1" xfId="2039" xr:uid="{00000000-0005-0000-0000-00000E000000}"/>
    <cellStyle name="_Copy of Backbone Financials Summary 11-21-05" xfId="16" xr:uid="{00000000-0005-0000-0000-00000F000000}"/>
    <cellStyle name="_File to Corp Acctg taxprv05 1-26-06" xfId="17" xr:uid="{00000000-0005-0000-0000-000010000000}"/>
    <cellStyle name="_File to Corp Acctg taxprv05 1-26-06_06-09 Treasury" xfId="18" xr:uid="{00000000-0005-0000-0000-000011000000}"/>
    <cellStyle name="_Intangibles 2009 Budget" xfId="2040" xr:uid="{00000000-0005-0000-0000-000012000000}"/>
    <cellStyle name="_opex" xfId="2041" xr:uid="{00000000-0005-0000-0000-000013000000}"/>
    <cellStyle name="_PROJECTS both BG (Essbase) and BU (2)" xfId="19" xr:uid="{00000000-0005-0000-0000-000014000000}"/>
    <cellStyle name="_PROJECTS both BG (Essbase) and BU (2)_06-09 Treasury" xfId="20" xr:uid="{00000000-0005-0000-0000-000015000000}"/>
    <cellStyle name="_Retained Earnings Rollforward 1Q07" xfId="21" xr:uid="{00000000-0005-0000-0000-000016000000}"/>
    <cellStyle name="_Retained Earnings Rollforward 1Q07_06-09 Treasury" xfId="22" xr:uid="{00000000-0005-0000-0000-000017000000}"/>
    <cellStyle name="_Worksheet in 5610 Property, Plant, and Equipment Leadsheet" xfId="2042" xr:uid="{00000000-0005-0000-0000-000018000000}"/>
    <cellStyle name="_Worksheet in 5625 Cable &amp; ATTB Capitalized Installation Testing - Interim" xfId="2043" xr:uid="{00000000-0005-0000-0000-000019000000}"/>
    <cellStyle name="=C:\WINDOWS\SYSTEM32\COMMAND.COM" xfId="23" xr:uid="{00000000-0005-0000-0000-00001A000000}"/>
    <cellStyle name="=C:\WINNT\SYSTEM32\COMMAND.COM" xfId="2044" xr:uid="{00000000-0005-0000-0000-00001B000000}"/>
    <cellStyle name="•W_laroux" xfId="24" xr:uid="{00000000-0005-0000-0000-00001C000000}"/>
    <cellStyle name="0000" xfId="25" xr:uid="{00000000-0005-0000-0000-00001D000000}"/>
    <cellStyle name="000000" xfId="26" xr:uid="{00000000-0005-0000-0000-00001E000000}"/>
    <cellStyle name="20% - Accent1 2" xfId="27" xr:uid="{00000000-0005-0000-0000-00001F000000}"/>
    <cellStyle name="20% - Accent1 2 2" xfId="28" xr:uid="{00000000-0005-0000-0000-000020000000}"/>
    <cellStyle name="20% - Accent1 2 3" xfId="29" xr:uid="{00000000-0005-0000-0000-000021000000}"/>
    <cellStyle name="20% - Accent1 3" xfId="30" xr:uid="{00000000-0005-0000-0000-000022000000}"/>
    <cellStyle name="20% - Accent1 4" xfId="31" xr:uid="{00000000-0005-0000-0000-000023000000}"/>
    <cellStyle name="20% - Accent2 2" xfId="32" xr:uid="{00000000-0005-0000-0000-000024000000}"/>
    <cellStyle name="20% - Accent2 2 2" xfId="33" xr:uid="{00000000-0005-0000-0000-000025000000}"/>
    <cellStyle name="20% - Accent2 2 3" xfId="34" xr:uid="{00000000-0005-0000-0000-000026000000}"/>
    <cellStyle name="20% - Accent2 3" xfId="35" xr:uid="{00000000-0005-0000-0000-000027000000}"/>
    <cellStyle name="20% - Accent2 4" xfId="36" xr:uid="{00000000-0005-0000-0000-000028000000}"/>
    <cellStyle name="20% - Accent3 2" xfId="37" xr:uid="{00000000-0005-0000-0000-000029000000}"/>
    <cellStyle name="20% - Accent3 2 2" xfId="38" xr:uid="{00000000-0005-0000-0000-00002A000000}"/>
    <cellStyle name="20% - Accent3 2 3" xfId="39" xr:uid="{00000000-0005-0000-0000-00002B000000}"/>
    <cellStyle name="20% - Accent3 3" xfId="40" xr:uid="{00000000-0005-0000-0000-00002C000000}"/>
    <cellStyle name="20% - Accent3 4" xfId="41" xr:uid="{00000000-0005-0000-0000-00002D000000}"/>
    <cellStyle name="20% - Accent4 2" xfId="42" xr:uid="{00000000-0005-0000-0000-00002E000000}"/>
    <cellStyle name="20% - Accent4 2 2" xfId="43" xr:uid="{00000000-0005-0000-0000-00002F000000}"/>
    <cellStyle name="20% - Accent4 2 3" xfId="44" xr:uid="{00000000-0005-0000-0000-000030000000}"/>
    <cellStyle name="20% - Accent4 3" xfId="45" xr:uid="{00000000-0005-0000-0000-000031000000}"/>
    <cellStyle name="20% - Accent4 4" xfId="46" xr:uid="{00000000-0005-0000-0000-000032000000}"/>
    <cellStyle name="20% - Accent5 2" xfId="47" xr:uid="{00000000-0005-0000-0000-000033000000}"/>
    <cellStyle name="20% - Accent5 2 2" xfId="48" xr:uid="{00000000-0005-0000-0000-000034000000}"/>
    <cellStyle name="20% - Accent5 2 3" xfId="49" xr:uid="{00000000-0005-0000-0000-000035000000}"/>
    <cellStyle name="20% - Accent5 3" xfId="50" xr:uid="{00000000-0005-0000-0000-000036000000}"/>
    <cellStyle name="20% - Accent5 4" xfId="51" xr:uid="{00000000-0005-0000-0000-000037000000}"/>
    <cellStyle name="20% - Accent6 2" xfId="52" xr:uid="{00000000-0005-0000-0000-000038000000}"/>
    <cellStyle name="20% - Accent6 2 2" xfId="53" xr:uid="{00000000-0005-0000-0000-000039000000}"/>
    <cellStyle name="20% - Accent6 2 3" xfId="54" xr:uid="{00000000-0005-0000-0000-00003A000000}"/>
    <cellStyle name="20% - Accent6 3" xfId="55" xr:uid="{00000000-0005-0000-0000-00003B000000}"/>
    <cellStyle name="20% - Accent6 4" xfId="56" xr:uid="{00000000-0005-0000-0000-00003C000000}"/>
    <cellStyle name="40% - Accent1 2" xfId="57" xr:uid="{00000000-0005-0000-0000-00003D000000}"/>
    <cellStyle name="40% - Accent1 2 2" xfId="58" xr:uid="{00000000-0005-0000-0000-00003E000000}"/>
    <cellStyle name="40% - Accent1 2 3" xfId="59" xr:uid="{00000000-0005-0000-0000-00003F000000}"/>
    <cellStyle name="40% - Accent1 3" xfId="60" xr:uid="{00000000-0005-0000-0000-000040000000}"/>
    <cellStyle name="40% - Accent1 4" xfId="61" xr:uid="{00000000-0005-0000-0000-000041000000}"/>
    <cellStyle name="40% - Accent2 2" xfId="62" xr:uid="{00000000-0005-0000-0000-000042000000}"/>
    <cellStyle name="40% - Accent2 2 2" xfId="63" xr:uid="{00000000-0005-0000-0000-000043000000}"/>
    <cellStyle name="40% - Accent2 2 3" xfId="64" xr:uid="{00000000-0005-0000-0000-000044000000}"/>
    <cellStyle name="40% - Accent2 3" xfId="65" xr:uid="{00000000-0005-0000-0000-000045000000}"/>
    <cellStyle name="40% - Accent2 4" xfId="66" xr:uid="{00000000-0005-0000-0000-000046000000}"/>
    <cellStyle name="40% - Accent3 2" xfId="67" xr:uid="{00000000-0005-0000-0000-000047000000}"/>
    <cellStyle name="40% - Accent3 2 2" xfId="68" xr:uid="{00000000-0005-0000-0000-000048000000}"/>
    <cellStyle name="40% - Accent3 2 3" xfId="69" xr:uid="{00000000-0005-0000-0000-000049000000}"/>
    <cellStyle name="40% - Accent3 3" xfId="70" xr:uid="{00000000-0005-0000-0000-00004A000000}"/>
    <cellStyle name="40% - Accent3 4" xfId="71" xr:uid="{00000000-0005-0000-0000-00004B000000}"/>
    <cellStyle name="40% - Accent4 2" xfId="72" xr:uid="{00000000-0005-0000-0000-00004C000000}"/>
    <cellStyle name="40% - Accent4 2 2" xfId="73" xr:uid="{00000000-0005-0000-0000-00004D000000}"/>
    <cellStyle name="40% - Accent4 2 3" xfId="74" xr:uid="{00000000-0005-0000-0000-00004E000000}"/>
    <cellStyle name="40% - Accent4 3" xfId="75" xr:uid="{00000000-0005-0000-0000-00004F000000}"/>
    <cellStyle name="40% - Accent4 4" xfId="76" xr:uid="{00000000-0005-0000-0000-000050000000}"/>
    <cellStyle name="40% - Accent5 2" xfId="77" xr:uid="{00000000-0005-0000-0000-000051000000}"/>
    <cellStyle name="40% - Accent5 2 2" xfId="78" xr:uid="{00000000-0005-0000-0000-000052000000}"/>
    <cellStyle name="40% - Accent5 2 3" xfId="79" xr:uid="{00000000-0005-0000-0000-000053000000}"/>
    <cellStyle name="40% - Accent5 3" xfId="80" xr:uid="{00000000-0005-0000-0000-000054000000}"/>
    <cellStyle name="40% - Accent5 4" xfId="81" xr:uid="{00000000-0005-0000-0000-000055000000}"/>
    <cellStyle name="40% - Accent6 2" xfId="82" xr:uid="{00000000-0005-0000-0000-000056000000}"/>
    <cellStyle name="40% - Accent6 2 2" xfId="83" xr:uid="{00000000-0005-0000-0000-000057000000}"/>
    <cellStyle name="40% - Accent6 2 3" xfId="84" xr:uid="{00000000-0005-0000-0000-000058000000}"/>
    <cellStyle name="40% - Accent6 3" xfId="85" xr:uid="{00000000-0005-0000-0000-000059000000}"/>
    <cellStyle name="40% - Accent6 4" xfId="86" xr:uid="{00000000-0005-0000-0000-00005A000000}"/>
    <cellStyle name="60% - Accent1 2" xfId="87" xr:uid="{00000000-0005-0000-0000-00005B000000}"/>
    <cellStyle name="60% - Accent1 2 2" xfId="88" xr:uid="{00000000-0005-0000-0000-00005C000000}"/>
    <cellStyle name="60% - Accent1 2 3" xfId="89" xr:uid="{00000000-0005-0000-0000-00005D000000}"/>
    <cellStyle name="60% - Accent1 3" xfId="90" xr:uid="{00000000-0005-0000-0000-00005E000000}"/>
    <cellStyle name="60% - Accent1 4" xfId="91" xr:uid="{00000000-0005-0000-0000-00005F000000}"/>
    <cellStyle name="60% - Accent2 2" xfId="92" xr:uid="{00000000-0005-0000-0000-000060000000}"/>
    <cellStyle name="60% - Accent2 2 2" xfId="93" xr:uid="{00000000-0005-0000-0000-000061000000}"/>
    <cellStyle name="60% - Accent2 2 3" xfId="94" xr:uid="{00000000-0005-0000-0000-000062000000}"/>
    <cellStyle name="60% - Accent2 3" xfId="95" xr:uid="{00000000-0005-0000-0000-000063000000}"/>
    <cellStyle name="60% - Accent2 4" xfId="96" xr:uid="{00000000-0005-0000-0000-000064000000}"/>
    <cellStyle name="60% - Accent3 2" xfId="97" xr:uid="{00000000-0005-0000-0000-000065000000}"/>
    <cellStyle name="60% - Accent3 2 2" xfId="98" xr:uid="{00000000-0005-0000-0000-000066000000}"/>
    <cellStyle name="60% - Accent3 2 3" xfId="99" xr:uid="{00000000-0005-0000-0000-000067000000}"/>
    <cellStyle name="60% - Accent3 3" xfId="100" xr:uid="{00000000-0005-0000-0000-000068000000}"/>
    <cellStyle name="60% - Accent3 4" xfId="101" xr:uid="{00000000-0005-0000-0000-000069000000}"/>
    <cellStyle name="60% - Accent4 2" xfId="102" xr:uid="{00000000-0005-0000-0000-00006A000000}"/>
    <cellStyle name="60% - Accent4 2 2" xfId="103" xr:uid="{00000000-0005-0000-0000-00006B000000}"/>
    <cellStyle name="60% - Accent4 2 3" xfId="104" xr:uid="{00000000-0005-0000-0000-00006C000000}"/>
    <cellStyle name="60% - Accent4 3" xfId="105" xr:uid="{00000000-0005-0000-0000-00006D000000}"/>
    <cellStyle name="60% - Accent4 4" xfId="106" xr:uid="{00000000-0005-0000-0000-00006E000000}"/>
    <cellStyle name="60% - Accent5 2" xfId="107" xr:uid="{00000000-0005-0000-0000-00006F000000}"/>
    <cellStyle name="60% - Accent5 2 2" xfId="108" xr:uid="{00000000-0005-0000-0000-000070000000}"/>
    <cellStyle name="60% - Accent5 2 3" xfId="109" xr:uid="{00000000-0005-0000-0000-000071000000}"/>
    <cellStyle name="60% - Accent5 3" xfId="110" xr:uid="{00000000-0005-0000-0000-000072000000}"/>
    <cellStyle name="60% - Accent5 4" xfId="111" xr:uid="{00000000-0005-0000-0000-000073000000}"/>
    <cellStyle name="60% - Accent6 2" xfId="112" xr:uid="{00000000-0005-0000-0000-000074000000}"/>
    <cellStyle name="60% - Accent6 2 2" xfId="113" xr:uid="{00000000-0005-0000-0000-000075000000}"/>
    <cellStyle name="60% - Accent6 2 3" xfId="114" xr:uid="{00000000-0005-0000-0000-000076000000}"/>
    <cellStyle name="60% - Accent6 3" xfId="115" xr:uid="{00000000-0005-0000-0000-000077000000}"/>
    <cellStyle name="60% - Accent6 4" xfId="116" xr:uid="{00000000-0005-0000-0000-000078000000}"/>
    <cellStyle name="Accent1 2" xfId="117" xr:uid="{00000000-0005-0000-0000-000079000000}"/>
    <cellStyle name="Accent1 2 2" xfId="118" xr:uid="{00000000-0005-0000-0000-00007A000000}"/>
    <cellStyle name="Accent1 2 3" xfId="119" xr:uid="{00000000-0005-0000-0000-00007B000000}"/>
    <cellStyle name="Accent1 3" xfId="120" xr:uid="{00000000-0005-0000-0000-00007C000000}"/>
    <cellStyle name="Accent1 4" xfId="121" xr:uid="{00000000-0005-0000-0000-00007D000000}"/>
    <cellStyle name="Accent2 2" xfId="122" xr:uid="{00000000-0005-0000-0000-00007E000000}"/>
    <cellStyle name="Accent2 2 2" xfId="123" xr:uid="{00000000-0005-0000-0000-00007F000000}"/>
    <cellStyle name="Accent2 2 3" xfId="124" xr:uid="{00000000-0005-0000-0000-000080000000}"/>
    <cellStyle name="Accent2 3" xfId="125" xr:uid="{00000000-0005-0000-0000-000081000000}"/>
    <cellStyle name="Accent2 4" xfId="126" xr:uid="{00000000-0005-0000-0000-000082000000}"/>
    <cellStyle name="Accent3 2" xfId="127" xr:uid="{00000000-0005-0000-0000-000083000000}"/>
    <cellStyle name="Accent3 2 2" xfId="128" xr:uid="{00000000-0005-0000-0000-000084000000}"/>
    <cellStyle name="Accent3 2 3" xfId="129" xr:uid="{00000000-0005-0000-0000-000085000000}"/>
    <cellStyle name="Accent3 3" xfId="130" xr:uid="{00000000-0005-0000-0000-000086000000}"/>
    <cellStyle name="Accent3 4" xfId="131" xr:uid="{00000000-0005-0000-0000-000087000000}"/>
    <cellStyle name="Accent4 2" xfId="132" xr:uid="{00000000-0005-0000-0000-000088000000}"/>
    <cellStyle name="Accent4 2 2" xfId="133" xr:uid="{00000000-0005-0000-0000-000089000000}"/>
    <cellStyle name="Accent4 2 3" xfId="134" xr:uid="{00000000-0005-0000-0000-00008A000000}"/>
    <cellStyle name="Accent4 3" xfId="135" xr:uid="{00000000-0005-0000-0000-00008B000000}"/>
    <cellStyle name="Accent4 4" xfId="136" xr:uid="{00000000-0005-0000-0000-00008C000000}"/>
    <cellStyle name="Accent5 2" xfId="137" xr:uid="{00000000-0005-0000-0000-00008D000000}"/>
    <cellStyle name="Accent5 2 2" xfId="138" xr:uid="{00000000-0005-0000-0000-00008E000000}"/>
    <cellStyle name="Accent5 2 3" xfId="139" xr:uid="{00000000-0005-0000-0000-00008F000000}"/>
    <cellStyle name="Accent5 3" xfId="140" xr:uid="{00000000-0005-0000-0000-000090000000}"/>
    <cellStyle name="Accent5 4" xfId="141" xr:uid="{00000000-0005-0000-0000-000091000000}"/>
    <cellStyle name="Accent6 2" xfId="142" xr:uid="{00000000-0005-0000-0000-000092000000}"/>
    <cellStyle name="Accent6 2 2" xfId="143" xr:uid="{00000000-0005-0000-0000-000093000000}"/>
    <cellStyle name="Accent6 2 3" xfId="144" xr:uid="{00000000-0005-0000-0000-000094000000}"/>
    <cellStyle name="Accent6 3" xfId="145" xr:uid="{00000000-0005-0000-0000-000095000000}"/>
    <cellStyle name="Accent6 4" xfId="146" xr:uid="{00000000-0005-0000-0000-000096000000}"/>
    <cellStyle name="AcctNum" xfId="147" xr:uid="{00000000-0005-0000-0000-000097000000}"/>
    <cellStyle name="active" xfId="148" xr:uid="{00000000-0005-0000-0000-000098000000}"/>
    <cellStyle name="AFE" xfId="149" xr:uid="{00000000-0005-0000-0000-000099000000}"/>
    <cellStyle name="Annotations Cell - PerformancePoint" xfId="150" xr:uid="{00000000-0005-0000-0000-00009A000000}"/>
    <cellStyle name="Bad 2" xfId="151" xr:uid="{00000000-0005-0000-0000-00009B000000}"/>
    <cellStyle name="Bad 2 2" xfId="152" xr:uid="{00000000-0005-0000-0000-00009C000000}"/>
    <cellStyle name="Bad 2 3" xfId="153" xr:uid="{00000000-0005-0000-0000-00009D000000}"/>
    <cellStyle name="Bad 3" xfId="154" xr:uid="{00000000-0005-0000-0000-00009E000000}"/>
    <cellStyle name="Bad 4" xfId="155" xr:uid="{00000000-0005-0000-0000-00009F000000}"/>
    <cellStyle name="bch" xfId="156" xr:uid="{00000000-0005-0000-0000-0000A0000000}"/>
    <cellStyle name="bci" xfId="157" xr:uid="{00000000-0005-0000-0000-0000A1000000}"/>
    <cellStyle name="blank" xfId="158" xr:uid="{00000000-0005-0000-0000-0000A2000000}"/>
    <cellStyle name="Body" xfId="159" xr:uid="{00000000-0005-0000-0000-0000A3000000}"/>
    <cellStyle name="Bottom Edge" xfId="160" xr:uid="{00000000-0005-0000-0000-0000A4000000}"/>
    <cellStyle name="C00A" xfId="2045" xr:uid="{00000000-0005-0000-0000-0000A5000000}"/>
    <cellStyle name="C00B" xfId="2046" xr:uid="{00000000-0005-0000-0000-0000A6000000}"/>
    <cellStyle name="C00L" xfId="2047" xr:uid="{00000000-0005-0000-0000-0000A7000000}"/>
    <cellStyle name="C01A" xfId="2048" xr:uid="{00000000-0005-0000-0000-0000A8000000}"/>
    <cellStyle name="C01B" xfId="2049" xr:uid="{00000000-0005-0000-0000-0000A9000000}"/>
    <cellStyle name="C01H" xfId="2050" xr:uid="{00000000-0005-0000-0000-0000AA000000}"/>
    <cellStyle name="C01L" xfId="2051" xr:uid="{00000000-0005-0000-0000-0000AB000000}"/>
    <cellStyle name="C02A" xfId="2052" xr:uid="{00000000-0005-0000-0000-0000AC000000}"/>
    <cellStyle name="C02A 2" xfId="2627" xr:uid="{00000000-0005-0000-0000-0000AD000000}"/>
    <cellStyle name="C02B" xfId="2053" xr:uid="{00000000-0005-0000-0000-0000AE000000}"/>
    <cellStyle name="C02H" xfId="2054" xr:uid="{00000000-0005-0000-0000-0000AF000000}"/>
    <cellStyle name="C02L" xfId="2055" xr:uid="{00000000-0005-0000-0000-0000B0000000}"/>
    <cellStyle name="C03A" xfId="2056" xr:uid="{00000000-0005-0000-0000-0000B1000000}"/>
    <cellStyle name="C03B" xfId="2057" xr:uid="{00000000-0005-0000-0000-0000B2000000}"/>
    <cellStyle name="C03H" xfId="2058" xr:uid="{00000000-0005-0000-0000-0000B3000000}"/>
    <cellStyle name="C03L" xfId="2059" xr:uid="{00000000-0005-0000-0000-0000B4000000}"/>
    <cellStyle name="C04A" xfId="2060" xr:uid="{00000000-0005-0000-0000-0000B5000000}"/>
    <cellStyle name="C04B" xfId="2061" xr:uid="{00000000-0005-0000-0000-0000B6000000}"/>
    <cellStyle name="C04H" xfId="2062" xr:uid="{00000000-0005-0000-0000-0000B7000000}"/>
    <cellStyle name="C04L" xfId="2063" xr:uid="{00000000-0005-0000-0000-0000B8000000}"/>
    <cellStyle name="C05A" xfId="2064" xr:uid="{00000000-0005-0000-0000-0000B9000000}"/>
    <cellStyle name="C05B" xfId="2065" xr:uid="{00000000-0005-0000-0000-0000BA000000}"/>
    <cellStyle name="C05H" xfId="2066" xr:uid="{00000000-0005-0000-0000-0000BB000000}"/>
    <cellStyle name="C05L" xfId="2067" xr:uid="{00000000-0005-0000-0000-0000BC000000}"/>
    <cellStyle name="C06A" xfId="2068" xr:uid="{00000000-0005-0000-0000-0000BD000000}"/>
    <cellStyle name="C06B" xfId="2069" xr:uid="{00000000-0005-0000-0000-0000BE000000}"/>
    <cellStyle name="C06H" xfId="2070" xr:uid="{00000000-0005-0000-0000-0000BF000000}"/>
    <cellStyle name="C06L" xfId="2071" xr:uid="{00000000-0005-0000-0000-0000C0000000}"/>
    <cellStyle name="C07A" xfId="2072" xr:uid="{00000000-0005-0000-0000-0000C1000000}"/>
    <cellStyle name="C07B" xfId="2073" xr:uid="{00000000-0005-0000-0000-0000C2000000}"/>
    <cellStyle name="C07H" xfId="2074" xr:uid="{00000000-0005-0000-0000-0000C3000000}"/>
    <cellStyle name="C07L" xfId="2075" xr:uid="{00000000-0005-0000-0000-0000C4000000}"/>
    <cellStyle name="Calc Currency (0)" xfId="161" xr:uid="{00000000-0005-0000-0000-0000C5000000}"/>
    <cellStyle name="Calc Currency (2)" xfId="162" xr:uid="{00000000-0005-0000-0000-0000C6000000}"/>
    <cellStyle name="Calc Percent (0)" xfId="163" xr:uid="{00000000-0005-0000-0000-0000C7000000}"/>
    <cellStyle name="Calc Percent (1)" xfId="164" xr:uid="{00000000-0005-0000-0000-0000C8000000}"/>
    <cellStyle name="Calc Percent (2)" xfId="165" xr:uid="{00000000-0005-0000-0000-0000C9000000}"/>
    <cellStyle name="Calc Units (0)" xfId="166" xr:uid="{00000000-0005-0000-0000-0000CA000000}"/>
    <cellStyle name="Calc Units (1)" xfId="167" xr:uid="{00000000-0005-0000-0000-0000CB000000}"/>
    <cellStyle name="Calc Units (2)" xfId="168" xr:uid="{00000000-0005-0000-0000-0000CC000000}"/>
    <cellStyle name="Calculation 2" xfId="169" xr:uid="{00000000-0005-0000-0000-0000CD000000}"/>
    <cellStyle name="Calculation 2 2" xfId="170" xr:uid="{00000000-0005-0000-0000-0000CE000000}"/>
    <cellStyle name="Calculation 2 3" xfId="171" xr:uid="{00000000-0005-0000-0000-0000CF000000}"/>
    <cellStyle name="Calculation 3" xfId="172" xr:uid="{00000000-0005-0000-0000-0000D0000000}"/>
    <cellStyle name="Calculation 4" xfId="173" xr:uid="{00000000-0005-0000-0000-0000D1000000}"/>
    <cellStyle name="category" xfId="174" xr:uid="{00000000-0005-0000-0000-0000D2000000}"/>
    <cellStyle name="cell" xfId="175" xr:uid="{00000000-0005-0000-0000-0000D3000000}"/>
    <cellStyle name="Cents" xfId="176" xr:uid="{00000000-0005-0000-0000-0000D4000000}"/>
    <cellStyle name="Cents 2" xfId="177" xr:uid="{00000000-0005-0000-0000-0000D5000000}"/>
    <cellStyle name="Cents 2 10" xfId="178" xr:uid="{00000000-0005-0000-0000-0000D6000000}"/>
    <cellStyle name="Cents 2 11" xfId="179" xr:uid="{00000000-0005-0000-0000-0000D7000000}"/>
    <cellStyle name="Cents 2 12" xfId="180" xr:uid="{00000000-0005-0000-0000-0000D8000000}"/>
    <cellStyle name="Cents 2 13" xfId="181" xr:uid="{00000000-0005-0000-0000-0000D9000000}"/>
    <cellStyle name="Cents 2 14" xfId="182" xr:uid="{00000000-0005-0000-0000-0000DA000000}"/>
    <cellStyle name="Cents 2 15" xfId="183" xr:uid="{00000000-0005-0000-0000-0000DB000000}"/>
    <cellStyle name="Cents 2 16" xfId="184" xr:uid="{00000000-0005-0000-0000-0000DC000000}"/>
    <cellStyle name="Cents 2 17" xfId="185" xr:uid="{00000000-0005-0000-0000-0000DD000000}"/>
    <cellStyle name="Cents 2 18" xfId="186" xr:uid="{00000000-0005-0000-0000-0000DE000000}"/>
    <cellStyle name="Cents 2 19" xfId="187" xr:uid="{00000000-0005-0000-0000-0000DF000000}"/>
    <cellStyle name="Cents 2 2" xfId="188" xr:uid="{00000000-0005-0000-0000-0000E0000000}"/>
    <cellStyle name="Cents 2 3" xfId="189" xr:uid="{00000000-0005-0000-0000-0000E1000000}"/>
    <cellStyle name="Cents 2 4" xfId="190" xr:uid="{00000000-0005-0000-0000-0000E2000000}"/>
    <cellStyle name="Cents 2 5" xfId="191" xr:uid="{00000000-0005-0000-0000-0000E3000000}"/>
    <cellStyle name="Cents 2 6" xfId="192" xr:uid="{00000000-0005-0000-0000-0000E4000000}"/>
    <cellStyle name="Cents 2 7" xfId="193" xr:uid="{00000000-0005-0000-0000-0000E5000000}"/>
    <cellStyle name="Cents 2 8" xfId="194" xr:uid="{00000000-0005-0000-0000-0000E6000000}"/>
    <cellStyle name="Cents 2 9" xfId="195" xr:uid="{00000000-0005-0000-0000-0000E7000000}"/>
    <cellStyle name="Cents 3" xfId="196" xr:uid="{00000000-0005-0000-0000-0000E8000000}"/>
    <cellStyle name="Cents 3 10" xfId="197" xr:uid="{00000000-0005-0000-0000-0000E9000000}"/>
    <cellStyle name="Cents 3 11" xfId="198" xr:uid="{00000000-0005-0000-0000-0000EA000000}"/>
    <cellStyle name="Cents 3 12" xfId="199" xr:uid="{00000000-0005-0000-0000-0000EB000000}"/>
    <cellStyle name="Cents 3 13" xfId="200" xr:uid="{00000000-0005-0000-0000-0000EC000000}"/>
    <cellStyle name="Cents 3 14" xfId="201" xr:uid="{00000000-0005-0000-0000-0000ED000000}"/>
    <cellStyle name="Cents 3 15" xfId="202" xr:uid="{00000000-0005-0000-0000-0000EE000000}"/>
    <cellStyle name="Cents 3 16" xfId="203" xr:uid="{00000000-0005-0000-0000-0000EF000000}"/>
    <cellStyle name="Cents 3 17" xfId="204" xr:uid="{00000000-0005-0000-0000-0000F0000000}"/>
    <cellStyle name="Cents 3 18" xfId="205" xr:uid="{00000000-0005-0000-0000-0000F1000000}"/>
    <cellStyle name="Cents 3 19" xfId="206" xr:uid="{00000000-0005-0000-0000-0000F2000000}"/>
    <cellStyle name="Cents 3 2" xfId="207" xr:uid="{00000000-0005-0000-0000-0000F3000000}"/>
    <cellStyle name="Cents 3 3" xfId="208" xr:uid="{00000000-0005-0000-0000-0000F4000000}"/>
    <cellStyle name="Cents 3 4" xfId="209" xr:uid="{00000000-0005-0000-0000-0000F5000000}"/>
    <cellStyle name="Cents 3 5" xfId="210" xr:uid="{00000000-0005-0000-0000-0000F6000000}"/>
    <cellStyle name="Cents 3 6" xfId="211" xr:uid="{00000000-0005-0000-0000-0000F7000000}"/>
    <cellStyle name="Cents 3 7" xfId="212" xr:uid="{00000000-0005-0000-0000-0000F8000000}"/>
    <cellStyle name="Cents 3 8" xfId="213" xr:uid="{00000000-0005-0000-0000-0000F9000000}"/>
    <cellStyle name="Cents 3 9" xfId="214" xr:uid="{00000000-0005-0000-0000-0000FA000000}"/>
    <cellStyle name="Cents 4" xfId="215" xr:uid="{00000000-0005-0000-0000-0000FB000000}"/>
    <cellStyle name="Cents 4 10" xfId="216" xr:uid="{00000000-0005-0000-0000-0000FC000000}"/>
    <cellStyle name="Cents 4 11" xfId="217" xr:uid="{00000000-0005-0000-0000-0000FD000000}"/>
    <cellStyle name="Cents 4 12" xfId="218" xr:uid="{00000000-0005-0000-0000-0000FE000000}"/>
    <cellStyle name="Cents 4 13" xfId="219" xr:uid="{00000000-0005-0000-0000-0000FF000000}"/>
    <cellStyle name="Cents 4 14" xfId="220" xr:uid="{00000000-0005-0000-0000-000000010000}"/>
    <cellStyle name="Cents 4 15" xfId="221" xr:uid="{00000000-0005-0000-0000-000001010000}"/>
    <cellStyle name="Cents 4 16" xfId="222" xr:uid="{00000000-0005-0000-0000-000002010000}"/>
    <cellStyle name="Cents 4 17" xfId="223" xr:uid="{00000000-0005-0000-0000-000003010000}"/>
    <cellStyle name="Cents 4 18" xfId="224" xr:uid="{00000000-0005-0000-0000-000004010000}"/>
    <cellStyle name="Cents 4 19" xfId="225" xr:uid="{00000000-0005-0000-0000-000005010000}"/>
    <cellStyle name="Cents 4 2" xfId="226" xr:uid="{00000000-0005-0000-0000-000006010000}"/>
    <cellStyle name="Cents 4 3" xfId="227" xr:uid="{00000000-0005-0000-0000-000007010000}"/>
    <cellStyle name="Cents 4 4" xfId="228" xr:uid="{00000000-0005-0000-0000-000008010000}"/>
    <cellStyle name="Cents 4 5" xfId="229" xr:uid="{00000000-0005-0000-0000-000009010000}"/>
    <cellStyle name="Cents 4 6" xfId="230" xr:uid="{00000000-0005-0000-0000-00000A010000}"/>
    <cellStyle name="Cents 4 7" xfId="231" xr:uid="{00000000-0005-0000-0000-00000B010000}"/>
    <cellStyle name="Cents 4 8" xfId="232" xr:uid="{00000000-0005-0000-0000-00000C010000}"/>
    <cellStyle name="Cents 4 9" xfId="233" xr:uid="{00000000-0005-0000-0000-00000D010000}"/>
    <cellStyle name="Cents 5" xfId="234" xr:uid="{00000000-0005-0000-0000-00000E010000}"/>
    <cellStyle name="Cents 5 10" xfId="235" xr:uid="{00000000-0005-0000-0000-00000F010000}"/>
    <cellStyle name="Cents 5 11" xfId="236" xr:uid="{00000000-0005-0000-0000-000010010000}"/>
    <cellStyle name="Cents 5 12" xfId="237" xr:uid="{00000000-0005-0000-0000-000011010000}"/>
    <cellStyle name="Cents 5 13" xfId="238" xr:uid="{00000000-0005-0000-0000-000012010000}"/>
    <cellStyle name="Cents 5 14" xfId="239" xr:uid="{00000000-0005-0000-0000-000013010000}"/>
    <cellStyle name="Cents 5 15" xfId="240" xr:uid="{00000000-0005-0000-0000-000014010000}"/>
    <cellStyle name="Cents 5 16" xfId="241" xr:uid="{00000000-0005-0000-0000-000015010000}"/>
    <cellStyle name="Cents 5 17" xfId="242" xr:uid="{00000000-0005-0000-0000-000016010000}"/>
    <cellStyle name="Cents 5 18" xfId="243" xr:uid="{00000000-0005-0000-0000-000017010000}"/>
    <cellStyle name="Cents 5 19" xfId="244" xr:uid="{00000000-0005-0000-0000-000018010000}"/>
    <cellStyle name="Cents 5 2" xfId="245" xr:uid="{00000000-0005-0000-0000-000019010000}"/>
    <cellStyle name="Cents 5 3" xfId="246" xr:uid="{00000000-0005-0000-0000-00001A010000}"/>
    <cellStyle name="Cents 5 4" xfId="247" xr:uid="{00000000-0005-0000-0000-00001B010000}"/>
    <cellStyle name="Cents 5 5" xfId="248" xr:uid="{00000000-0005-0000-0000-00001C010000}"/>
    <cellStyle name="Cents 5 6" xfId="249" xr:uid="{00000000-0005-0000-0000-00001D010000}"/>
    <cellStyle name="Cents 5 7" xfId="250" xr:uid="{00000000-0005-0000-0000-00001E010000}"/>
    <cellStyle name="Cents 5 8" xfId="251" xr:uid="{00000000-0005-0000-0000-00001F010000}"/>
    <cellStyle name="Cents 5 9" xfId="252" xr:uid="{00000000-0005-0000-0000-000020010000}"/>
    <cellStyle name="Cents 6" xfId="253" xr:uid="{00000000-0005-0000-0000-000021010000}"/>
    <cellStyle name="Cents 6 10" xfId="254" xr:uid="{00000000-0005-0000-0000-000022010000}"/>
    <cellStyle name="Cents 6 11" xfId="255" xr:uid="{00000000-0005-0000-0000-000023010000}"/>
    <cellStyle name="Cents 6 12" xfId="256" xr:uid="{00000000-0005-0000-0000-000024010000}"/>
    <cellStyle name="Cents 6 13" xfId="257" xr:uid="{00000000-0005-0000-0000-000025010000}"/>
    <cellStyle name="Cents 6 14" xfId="258" xr:uid="{00000000-0005-0000-0000-000026010000}"/>
    <cellStyle name="Cents 6 15" xfId="259" xr:uid="{00000000-0005-0000-0000-000027010000}"/>
    <cellStyle name="Cents 6 16" xfId="260" xr:uid="{00000000-0005-0000-0000-000028010000}"/>
    <cellStyle name="Cents 6 17" xfId="261" xr:uid="{00000000-0005-0000-0000-000029010000}"/>
    <cellStyle name="Cents 6 18" xfId="262" xr:uid="{00000000-0005-0000-0000-00002A010000}"/>
    <cellStyle name="Cents 6 19" xfId="263" xr:uid="{00000000-0005-0000-0000-00002B010000}"/>
    <cellStyle name="Cents 6 2" xfId="264" xr:uid="{00000000-0005-0000-0000-00002C010000}"/>
    <cellStyle name="Cents 6 3" xfId="265" xr:uid="{00000000-0005-0000-0000-00002D010000}"/>
    <cellStyle name="Cents 6 4" xfId="266" xr:uid="{00000000-0005-0000-0000-00002E010000}"/>
    <cellStyle name="Cents 6 5" xfId="267" xr:uid="{00000000-0005-0000-0000-00002F010000}"/>
    <cellStyle name="Cents 6 6" xfId="268" xr:uid="{00000000-0005-0000-0000-000030010000}"/>
    <cellStyle name="Cents 6 7" xfId="269" xr:uid="{00000000-0005-0000-0000-000031010000}"/>
    <cellStyle name="Cents 6 8" xfId="270" xr:uid="{00000000-0005-0000-0000-000032010000}"/>
    <cellStyle name="Cents 6 9" xfId="271" xr:uid="{00000000-0005-0000-0000-000033010000}"/>
    <cellStyle name="ch" xfId="272" xr:uid="{00000000-0005-0000-0000-000034010000}"/>
    <cellStyle name="Check Cell 2" xfId="273" xr:uid="{00000000-0005-0000-0000-000035010000}"/>
    <cellStyle name="Check Cell 2 2" xfId="274" xr:uid="{00000000-0005-0000-0000-000036010000}"/>
    <cellStyle name="Check Cell 2 3" xfId="275" xr:uid="{00000000-0005-0000-0000-000037010000}"/>
    <cellStyle name="Check Cell 3" xfId="276" xr:uid="{00000000-0005-0000-0000-000038010000}"/>
    <cellStyle name="Check Cell 4" xfId="277" xr:uid="{00000000-0005-0000-0000-000039010000}"/>
    <cellStyle name="Column_Title" xfId="278" xr:uid="{00000000-0005-0000-0000-00003A010000}"/>
    <cellStyle name="Comma" xfId="2620" builtinId="3"/>
    <cellStyle name="Comma [00]" xfId="279" xr:uid="{00000000-0005-0000-0000-00003C010000}"/>
    <cellStyle name="Comma 10" xfId="280" xr:uid="{00000000-0005-0000-0000-00003D010000}"/>
    <cellStyle name="Comma 11" xfId="281" xr:uid="{00000000-0005-0000-0000-00003E010000}"/>
    <cellStyle name="Comma 12" xfId="282" xr:uid="{00000000-0005-0000-0000-00003F010000}"/>
    <cellStyle name="Comma 13" xfId="283" xr:uid="{00000000-0005-0000-0000-000040010000}"/>
    <cellStyle name="Comma 14" xfId="284" xr:uid="{00000000-0005-0000-0000-000041010000}"/>
    <cellStyle name="Comma 15" xfId="285" xr:uid="{00000000-0005-0000-0000-000042010000}"/>
    <cellStyle name="Comma 16" xfId="286" xr:uid="{00000000-0005-0000-0000-000043010000}"/>
    <cellStyle name="Comma 17" xfId="287" xr:uid="{00000000-0005-0000-0000-000044010000}"/>
    <cellStyle name="Comma 18" xfId="288" xr:uid="{00000000-0005-0000-0000-000045010000}"/>
    <cellStyle name="Comma 19" xfId="289" xr:uid="{00000000-0005-0000-0000-000046010000}"/>
    <cellStyle name="Comma 2" xfId="290" xr:uid="{00000000-0005-0000-0000-000047010000}"/>
    <cellStyle name="Comma 2 10" xfId="291" xr:uid="{00000000-0005-0000-0000-000048010000}"/>
    <cellStyle name="Comma 2 11" xfId="292" xr:uid="{00000000-0005-0000-0000-000049010000}"/>
    <cellStyle name="Comma 2 12" xfId="293" xr:uid="{00000000-0005-0000-0000-00004A010000}"/>
    <cellStyle name="Comma 2 13" xfId="294" xr:uid="{00000000-0005-0000-0000-00004B010000}"/>
    <cellStyle name="Comma 2 14" xfId="295" xr:uid="{00000000-0005-0000-0000-00004C010000}"/>
    <cellStyle name="Comma 2 15" xfId="296" xr:uid="{00000000-0005-0000-0000-00004D010000}"/>
    <cellStyle name="Comma 2 16" xfId="297" xr:uid="{00000000-0005-0000-0000-00004E010000}"/>
    <cellStyle name="Comma 2 17" xfId="298" xr:uid="{00000000-0005-0000-0000-00004F010000}"/>
    <cellStyle name="Comma 2 18" xfId="299" xr:uid="{00000000-0005-0000-0000-000050010000}"/>
    <cellStyle name="Comma 2 19" xfId="300" xr:uid="{00000000-0005-0000-0000-000051010000}"/>
    <cellStyle name="Comma 2 2" xfId="301" xr:uid="{00000000-0005-0000-0000-000052010000}"/>
    <cellStyle name="Comma 2 2 10" xfId="2076" xr:uid="{00000000-0005-0000-0000-000053010000}"/>
    <cellStyle name="Comma 2 2 11" xfId="2077" xr:uid="{00000000-0005-0000-0000-000054010000}"/>
    <cellStyle name="Comma 2 2 12" xfId="2078" xr:uid="{00000000-0005-0000-0000-000055010000}"/>
    <cellStyle name="Comma 2 2 13" xfId="2079" xr:uid="{00000000-0005-0000-0000-000056010000}"/>
    <cellStyle name="Comma 2 2 14" xfId="2080" xr:uid="{00000000-0005-0000-0000-000057010000}"/>
    <cellStyle name="Comma 2 2 2" xfId="2081" xr:uid="{00000000-0005-0000-0000-000058010000}"/>
    <cellStyle name="Comma 2 2 3" xfId="2082" xr:uid="{00000000-0005-0000-0000-000059010000}"/>
    <cellStyle name="Comma 2 2 4" xfId="2083" xr:uid="{00000000-0005-0000-0000-00005A010000}"/>
    <cellStyle name="Comma 2 2 5" xfId="2084" xr:uid="{00000000-0005-0000-0000-00005B010000}"/>
    <cellStyle name="Comma 2 2 6" xfId="2085" xr:uid="{00000000-0005-0000-0000-00005C010000}"/>
    <cellStyle name="Comma 2 2 7" xfId="2086" xr:uid="{00000000-0005-0000-0000-00005D010000}"/>
    <cellStyle name="Comma 2 2 8" xfId="2087" xr:uid="{00000000-0005-0000-0000-00005E010000}"/>
    <cellStyle name="Comma 2 2 9" xfId="2088" xr:uid="{00000000-0005-0000-0000-00005F010000}"/>
    <cellStyle name="Comma 2 20" xfId="302" xr:uid="{00000000-0005-0000-0000-000060010000}"/>
    <cellStyle name="Comma 2 21" xfId="303" xr:uid="{00000000-0005-0000-0000-000061010000}"/>
    <cellStyle name="Comma 2 22" xfId="304" xr:uid="{00000000-0005-0000-0000-000062010000}"/>
    <cellStyle name="Comma 2 23" xfId="305" xr:uid="{00000000-0005-0000-0000-000063010000}"/>
    <cellStyle name="Comma 2 24" xfId="306" xr:uid="{00000000-0005-0000-0000-000064010000}"/>
    <cellStyle name="Comma 2 25" xfId="307" xr:uid="{00000000-0005-0000-0000-000065010000}"/>
    <cellStyle name="Comma 2 26" xfId="308" xr:uid="{00000000-0005-0000-0000-000066010000}"/>
    <cellStyle name="Comma 2 27" xfId="309" xr:uid="{00000000-0005-0000-0000-000067010000}"/>
    <cellStyle name="Comma 2 28" xfId="310" xr:uid="{00000000-0005-0000-0000-000068010000}"/>
    <cellStyle name="Comma 2 29" xfId="311" xr:uid="{00000000-0005-0000-0000-000069010000}"/>
    <cellStyle name="Comma 2 3" xfId="312" xr:uid="{00000000-0005-0000-0000-00006A010000}"/>
    <cellStyle name="Comma 2 3 10" xfId="2089" xr:uid="{00000000-0005-0000-0000-00006B010000}"/>
    <cellStyle name="Comma 2 3 10 2" xfId="2628" xr:uid="{00000000-0005-0000-0000-00006C010000}"/>
    <cellStyle name="Comma 2 3 10 2 2" xfId="2695" xr:uid="{00000000-0005-0000-0000-00006D010000}"/>
    <cellStyle name="Comma 2 3 10 3" xfId="2665" xr:uid="{00000000-0005-0000-0000-00006E010000}"/>
    <cellStyle name="Comma 2 3 10 4" xfId="2732" xr:uid="{00000000-0005-0000-0000-00006F010000}"/>
    <cellStyle name="Comma 2 3 10 5" xfId="2736" xr:uid="{00000000-0005-0000-0000-000070010000}"/>
    <cellStyle name="Comma 2 3 10 5 2" xfId="2786" xr:uid="{00000000-0005-0000-0000-000071010000}"/>
    <cellStyle name="Comma 2 3 10 6" xfId="2792" xr:uid="{EED08B08-8CB8-4189-8FC4-A425BC6DE192}"/>
    <cellStyle name="Comma 2 3 11" xfId="2090" xr:uid="{00000000-0005-0000-0000-000072010000}"/>
    <cellStyle name="Comma 2 3 11 2" xfId="2629" xr:uid="{00000000-0005-0000-0000-000073010000}"/>
    <cellStyle name="Comma 2 3 11 2 2" xfId="2696" xr:uid="{00000000-0005-0000-0000-000074010000}"/>
    <cellStyle name="Comma 2 3 11 3" xfId="2666" xr:uid="{00000000-0005-0000-0000-000075010000}"/>
    <cellStyle name="Comma 2 3 12" xfId="2091" xr:uid="{00000000-0005-0000-0000-000076010000}"/>
    <cellStyle name="Comma 2 3 12 2" xfId="2630" xr:uid="{00000000-0005-0000-0000-000077010000}"/>
    <cellStyle name="Comma 2 3 12 2 2" xfId="2697" xr:uid="{00000000-0005-0000-0000-000078010000}"/>
    <cellStyle name="Comma 2 3 12 3" xfId="2667" xr:uid="{00000000-0005-0000-0000-000079010000}"/>
    <cellStyle name="Comma 2 3 13" xfId="2092" xr:uid="{00000000-0005-0000-0000-00007A010000}"/>
    <cellStyle name="Comma 2 3 13 2" xfId="2631" xr:uid="{00000000-0005-0000-0000-00007B010000}"/>
    <cellStyle name="Comma 2 3 13 2 2" xfId="2698" xr:uid="{00000000-0005-0000-0000-00007C010000}"/>
    <cellStyle name="Comma 2 3 13 3" xfId="2668" xr:uid="{00000000-0005-0000-0000-00007D010000}"/>
    <cellStyle name="Comma 2 3 14" xfId="2093" xr:uid="{00000000-0005-0000-0000-00007E010000}"/>
    <cellStyle name="Comma 2 3 14 2" xfId="2632" xr:uid="{00000000-0005-0000-0000-00007F010000}"/>
    <cellStyle name="Comma 2 3 14 2 2" xfId="2699" xr:uid="{00000000-0005-0000-0000-000080010000}"/>
    <cellStyle name="Comma 2 3 14 3" xfId="2669" xr:uid="{00000000-0005-0000-0000-000081010000}"/>
    <cellStyle name="Comma 2 3 2" xfId="2094" xr:uid="{00000000-0005-0000-0000-000082010000}"/>
    <cellStyle name="Comma 2 3 2 2" xfId="2633" xr:uid="{00000000-0005-0000-0000-000083010000}"/>
    <cellStyle name="Comma 2 3 2 2 2" xfId="2700" xr:uid="{00000000-0005-0000-0000-000084010000}"/>
    <cellStyle name="Comma 2 3 2 3" xfId="2670" xr:uid="{00000000-0005-0000-0000-000085010000}"/>
    <cellStyle name="Comma 2 3 3" xfId="2095" xr:uid="{00000000-0005-0000-0000-000086010000}"/>
    <cellStyle name="Comma 2 3 3 2" xfId="2634" xr:uid="{00000000-0005-0000-0000-000087010000}"/>
    <cellStyle name="Comma 2 3 3 2 2" xfId="2701" xr:uid="{00000000-0005-0000-0000-000088010000}"/>
    <cellStyle name="Comma 2 3 3 3" xfId="2671" xr:uid="{00000000-0005-0000-0000-000089010000}"/>
    <cellStyle name="Comma 2 3 4" xfId="2096" xr:uid="{00000000-0005-0000-0000-00008A010000}"/>
    <cellStyle name="Comma 2 3 4 2" xfId="2635" xr:uid="{00000000-0005-0000-0000-00008B010000}"/>
    <cellStyle name="Comma 2 3 4 2 2" xfId="2702" xr:uid="{00000000-0005-0000-0000-00008C010000}"/>
    <cellStyle name="Comma 2 3 4 3" xfId="2672" xr:uid="{00000000-0005-0000-0000-00008D010000}"/>
    <cellStyle name="Comma 2 3 5" xfId="2097" xr:uid="{00000000-0005-0000-0000-00008E010000}"/>
    <cellStyle name="Comma 2 3 5 2" xfId="2636" xr:uid="{00000000-0005-0000-0000-00008F010000}"/>
    <cellStyle name="Comma 2 3 5 2 2" xfId="2703" xr:uid="{00000000-0005-0000-0000-000090010000}"/>
    <cellStyle name="Comma 2 3 5 3" xfId="2673" xr:uid="{00000000-0005-0000-0000-000091010000}"/>
    <cellStyle name="Comma 2 3 6" xfId="2098" xr:uid="{00000000-0005-0000-0000-000092010000}"/>
    <cellStyle name="Comma 2 3 6 2" xfId="2637" xr:uid="{00000000-0005-0000-0000-000093010000}"/>
    <cellStyle name="Comma 2 3 6 2 2" xfId="2704" xr:uid="{00000000-0005-0000-0000-000094010000}"/>
    <cellStyle name="Comma 2 3 6 3" xfId="2674" xr:uid="{00000000-0005-0000-0000-000095010000}"/>
    <cellStyle name="Comma 2 3 7" xfId="2099" xr:uid="{00000000-0005-0000-0000-000096010000}"/>
    <cellStyle name="Comma 2 3 7 2" xfId="2638" xr:uid="{00000000-0005-0000-0000-000097010000}"/>
    <cellStyle name="Comma 2 3 7 2 2" xfId="2705" xr:uid="{00000000-0005-0000-0000-000098010000}"/>
    <cellStyle name="Comma 2 3 7 3" xfId="2675" xr:uid="{00000000-0005-0000-0000-000099010000}"/>
    <cellStyle name="Comma 2 3 8" xfId="2100" xr:uid="{00000000-0005-0000-0000-00009A010000}"/>
    <cellStyle name="Comma 2 3 8 2" xfId="2639" xr:uid="{00000000-0005-0000-0000-00009B010000}"/>
    <cellStyle name="Comma 2 3 8 2 2" xfId="2706" xr:uid="{00000000-0005-0000-0000-00009C010000}"/>
    <cellStyle name="Comma 2 3 8 3" xfId="2676" xr:uid="{00000000-0005-0000-0000-00009D010000}"/>
    <cellStyle name="Comma 2 3 9" xfId="2101" xr:uid="{00000000-0005-0000-0000-00009E010000}"/>
    <cellStyle name="Comma 2 3 9 2" xfId="2640" xr:uid="{00000000-0005-0000-0000-00009F010000}"/>
    <cellStyle name="Comma 2 3 9 2 2" xfId="2707" xr:uid="{00000000-0005-0000-0000-0000A0010000}"/>
    <cellStyle name="Comma 2 3 9 3" xfId="2677" xr:uid="{00000000-0005-0000-0000-0000A1010000}"/>
    <cellStyle name="Comma 2 30" xfId="313" xr:uid="{00000000-0005-0000-0000-0000A2010000}"/>
    <cellStyle name="Comma 2 31" xfId="314" xr:uid="{00000000-0005-0000-0000-0000A3010000}"/>
    <cellStyle name="Comma 2 32" xfId="315" xr:uid="{00000000-0005-0000-0000-0000A4010000}"/>
    <cellStyle name="Comma 2 33" xfId="316" xr:uid="{00000000-0005-0000-0000-0000A5010000}"/>
    <cellStyle name="Comma 2 34" xfId="317" xr:uid="{00000000-0005-0000-0000-0000A6010000}"/>
    <cellStyle name="Comma 2 35" xfId="318" xr:uid="{00000000-0005-0000-0000-0000A7010000}"/>
    <cellStyle name="Comma 2 36" xfId="319" xr:uid="{00000000-0005-0000-0000-0000A8010000}"/>
    <cellStyle name="Comma 2 37" xfId="320" xr:uid="{00000000-0005-0000-0000-0000A9010000}"/>
    <cellStyle name="Comma 2 38" xfId="321" xr:uid="{00000000-0005-0000-0000-0000AA010000}"/>
    <cellStyle name="Comma 2 39" xfId="322" xr:uid="{00000000-0005-0000-0000-0000AB010000}"/>
    <cellStyle name="Comma 2 4" xfId="323" xr:uid="{00000000-0005-0000-0000-0000AC010000}"/>
    <cellStyle name="Comma 2 40" xfId="324" xr:uid="{00000000-0005-0000-0000-0000AD010000}"/>
    <cellStyle name="Comma 2 41" xfId="325" xr:uid="{00000000-0005-0000-0000-0000AE010000}"/>
    <cellStyle name="Comma 2 41 2" xfId="2622" xr:uid="{00000000-0005-0000-0000-0000AF010000}"/>
    <cellStyle name="Comma 2 41 2 2" xfId="2691" xr:uid="{00000000-0005-0000-0000-0000B0010000}"/>
    <cellStyle name="Comma 2 41 3" xfId="2658" xr:uid="{00000000-0005-0000-0000-0000B1010000}"/>
    <cellStyle name="Comma 2 41 4" xfId="2731" xr:uid="{00000000-0005-0000-0000-0000B2010000}"/>
    <cellStyle name="Comma 2 41 5" xfId="2735" xr:uid="{00000000-0005-0000-0000-0000B3010000}"/>
    <cellStyle name="Comma 2 41 5 2" xfId="2787" xr:uid="{00000000-0005-0000-0000-0000B4010000}"/>
    <cellStyle name="Comma 2 41 6" xfId="2784" xr:uid="{00000000-0005-0000-0000-0000B5010000}"/>
    <cellStyle name="Comma 2 42" xfId="2102" xr:uid="{00000000-0005-0000-0000-0000B6010000}"/>
    <cellStyle name="Comma 2 43" xfId="2103" xr:uid="{00000000-0005-0000-0000-0000B7010000}"/>
    <cellStyle name="Comma 2 44" xfId="2104" xr:uid="{00000000-0005-0000-0000-0000B8010000}"/>
    <cellStyle name="Comma 2 45" xfId="2105" xr:uid="{00000000-0005-0000-0000-0000B9010000}"/>
    <cellStyle name="Comma 2 46" xfId="2106" xr:uid="{00000000-0005-0000-0000-0000BA010000}"/>
    <cellStyle name="Comma 2 47" xfId="2107" xr:uid="{00000000-0005-0000-0000-0000BB010000}"/>
    <cellStyle name="Comma 2 48" xfId="2108" xr:uid="{00000000-0005-0000-0000-0000BC010000}"/>
    <cellStyle name="Comma 2 49" xfId="2109" xr:uid="{00000000-0005-0000-0000-0000BD010000}"/>
    <cellStyle name="Comma 2 5" xfId="326" xr:uid="{00000000-0005-0000-0000-0000BE010000}"/>
    <cellStyle name="Comma 2 50" xfId="2110" xr:uid="{00000000-0005-0000-0000-0000BF010000}"/>
    <cellStyle name="Comma 2 51" xfId="2111" xr:uid="{00000000-0005-0000-0000-0000C0010000}"/>
    <cellStyle name="Comma 2 52" xfId="2112" xr:uid="{00000000-0005-0000-0000-0000C1010000}"/>
    <cellStyle name="Comma 2 53" xfId="2113" xr:uid="{00000000-0005-0000-0000-0000C2010000}"/>
    <cellStyle name="Comma 2 54" xfId="2114" xr:uid="{00000000-0005-0000-0000-0000C3010000}"/>
    <cellStyle name="Comma 2 6" xfId="327" xr:uid="{00000000-0005-0000-0000-0000C4010000}"/>
    <cellStyle name="Comma 2 7" xfId="328" xr:uid="{00000000-0005-0000-0000-0000C5010000}"/>
    <cellStyle name="Comma 2 8" xfId="329" xr:uid="{00000000-0005-0000-0000-0000C6010000}"/>
    <cellStyle name="Comma 2 9" xfId="330" xr:uid="{00000000-0005-0000-0000-0000C7010000}"/>
    <cellStyle name="Comma 20" xfId="331" xr:uid="{00000000-0005-0000-0000-0000C8010000}"/>
    <cellStyle name="Comma 21" xfId="332" xr:uid="{00000000-0005-0000-0000-0000C9010000}"/>
    <cellStyle name="Comma 22" xfId="333" xr:uid="{00000000-0005-0000-0000-0000CA010000}"/>
    <cellStyle name="Comma 23" xfId="334" xr:uid="{00000000-0005-0000-0000-0000CB010000}"/>
    <cellStyle name="Comma 24" xfId="335" xr:uid="{00000000-0005-0000-0000-0000CC010000}"/>
    <cellStyle name="Comma 25" xfId="336" xr:uid="{00000000-0005-0000-0000-0000CD010000}"/>
    <cellStyle name="Comma 26" xfId="337" xr:uid="{00000000-0005-0000-0000-0000CE010000}"/>
    <cellStyle name="Comma 27" xfId="338" xr:uid="{00000000-0005-0000-0000-0000CF010000}"/>
    <cellStyle name="Comma 28" xfId="339" xr:uid="{00000000-0005-0000-0000-0000D0010000}"/>
    <cellStyle name="Comma 29" xfId="340" xr:uid="{00000000-0005-0000-0000-0000D1010000}"/>
    <cellStyle name="Comma 29 2" xfId="2" xr:uid="{00000000-0005-0000-0000-0000D2010000}"/>
    <cellStyle name="Comma 3" xfId="341" xr:uid="{00000000-0005-0000-0000-0000D3010000}"/>
    <cellStyle name="Comma 3 10" xfId="2115" xr:uid="{00000000-0005-0000-0000-0000D4010000}"/>
    <cellStyle name="Comma 3 11" xfId="2116" xr:uid="{00000000-0005-0000-0000-0000D5010000}"/>
    <cellStyle name="Comma 3 12" xfId="2117" xr:uid="{00000000-0005-0000-0000-0000D6010000}"/>
    <cellStyle name="Comma 3 13" xfId="2118" xr:uid="{00000000-0005-0000-0000-0000D7010000}"/>
    <cellStyle name="Comma 3 14" xfId="2119" xr:uid="{00000000-0005-0000-0000-0000D8010000}"/>
    <cellStyle name="Comma 3 2" xfId="2120" xr:uid="{00000000-0005-0000-0000-0000D9010000}"/>
    <cellStyle name="Comma 3 3" xfId="2121" xr:uid="{00000000-0005-0000-0000-0000DA010000}"/>
    <cellStyle name="Comma 3 4" xfId="2122" xr:uid="{00000000-0005-0000-0000-0000DB010000}"/>
    <cellStyle name="Comma 3 5" xfId="2123" xr:uid="{00000000-0005-0000-0000-0000DC010000}"/>
    <cellStyle name="Comma 3 6" xfId="2124" xr:uid="{00000000-0005-0000-0000-0000DD010000}"/>
    <cellStyle name="Comma 3 7" xfId="2125" xr:uid="{00000000-0005-0000-0000-0000DE010000}"/>
    <cellStyle name="Comma 3 8" xfId="2126" xr:uid="{00000000-0005-0000-0000-0000DF010000}"/>
    <cellStyle name="Comma 3 9" xfId="2127" xr:uid="{00000000-0005-0000-0000-0000E0010000}"/>
    <cellStyle name="Comma 30" xfId="342" xr:uid="{00000000-0005-0000-0000-0000E1010000}"/>
    <cellStyle name="Comma 30 2" xfId="2623" xr:uid="{00000000-0005-0000-0000-0000E2010000}"/>
    <cellStyle name="Comma 30 2 2" xfId="2692" xr:uid="{00000000-0005-0000-0000-0000E3010000}"/>
    <cellStyle name="Comma 30 3" xfId="2659" xr:uid="{00000000-0005-0000-0000-0000E4010000}"/>
    <cellStyle name="Comma 31" xfId="343" xr:uid="{00000000-0005-0000-0000-0000E5010000}"/>
    <cellStyle name="Comma 31 10" xfId="344" xr:uid="{00000000-0005-0000-0000-0000E6010000}"/>
    <cellStyle name="Comma 31 11" xfId="345" xr:uid="{00000000-0005-0000-0000-0000E7010000}"/>
    <cellStyle name="Comma 31 12" xfId="346" xr:uid="{00000000-0005-0000-0000-0000E8010000}"/>
    <cellStyle name="Comma 31 13" xfId="347" xr:uid="{00000000-0005-0000-0000-0000E9010000}"/>
    <cellStyle name="Comma 31 14" xfId="348" xr:uid="{00000000-0005-0000-0000-0000EA010000}"/>
    <cellStyle name="Comma 31 15" xfId="349" xr:uid="{00000000-0005-0000-0000-0000EB010000}"/>
    <cellStyle name="Comma 31 16" xfId="350" xr:uid="{00000000-0005-0000-0000-0000EC010000}"/>
    <cellStyle name="Comma 31 17" xfId="351" xr:uid="{00000000-0005-0000-0000-0000ED010000}"/>
    <cellStyle name="Comma 31 18" xfId="352" xr:uid="{00000000-0005-0000-0000-0000EE010000}"/>
    <cellStyle name="Comma 31 19" xfId="353" xr:uid="{00000000-0005-0000-0000-0000EF010000}"/>
    <cellStyle name="Comma 31 2" xfId="354" xr:uid="{00000000-0005-0000-0000-0000F0010000}"/>
    <cellStyle name="Comma 31 3" xfId="355" xr:uid="{00000000-0005-0000-0000-0000F1010000}"/>
    <cellStyle name="Comma 31 4" xfId="356" xr:uid="{00000000-0005-0000-0000-0000F2010000}"/>
    <cellStyle name="Comma 31 5" xfId="357" xr:uid="{00000000-0005-0000-0000-0000F3010000}"/>
    <cellStyle name="Comma 31 6" xfId="358" xr:uid="{00000000-0005-0000-0000-0000F4010000}"/>
    <cellStyle name="Comma 31 7" xfId="359" xr:uid="{00000000-0005-0000-0000-0000F5010000}"/>
    <cellStyle name="Comma 31 8" xfId="360" xr:uid="{00000000-0005-0000-0000-0000F6010000}"/>
    <cellStyle name="Comma 31 9" xfId="361" xr:uid="{00000000-0005-0000-0000-0000F7010000}"/>
    <cellStyle name="Comma 32" xfId="2128" xr:uid="{00000000-0005-0000-0000-0000F8010000}"/>
    <cellStyle name="Comma 32 2" xfId="2641" xr:uid="{00000000-0005-0000-0000-0000F9010000}"/>
    <cellStyle name="Comma 32 2 2" xfId="2708" xr:uid="{00000000-0005-0000-0000-0000FA010000}"/>
    <cellStyle name="Comma 32 3" xfId="2678" xr:uid="{00000000-0005-0000-0000-0000FB010000}"/>
    <cellStyle name="Comma 33" xfId="2617" xr:uid="{00000000-0005-0000-0000-0000FC010000}"/>
    <cellStyle name="Comma 34" xfId="2654" xr:uid="{00000000-0005-0000-0000-0000FD010000}"/>
    <cellStyle name="Comma 35" xfId="2756" xr:uid="{00000000-0005-0000-0000-0000FE010000}"/>
    <cellStyle name="Comma 36" xfId="362" xr:uid="{00000000-0005-0000-0000-0000FF010000}"/>
    <cellStyle name="Comma 37" xfId="363" xr:uid="{00000000-0005-0000-0000-000000020000}"/>
    <cellStyle name="Comma 38" xfId="364" xr:uid="{00000000-0005-0000-0000-000001020000}"/>
    <cellStyle name="Comma 39" xfId="365" xr:uid="{00000000-0005-0000-0000-000002020000}"/>
    <cellStyle name="Comma 39 10" xfId="366" xr:uid="{00000000-0005-0000-0000-000003020000}"/>
    <cellStyle name="Comma 39 11" xfId="367" xr:uid="{00000000-0005-0000-0000-000004020000}"/>
    <cellStyle name="Comma 39 12" xfId="368" xr:uid="{00000000-0005-0000-0000-000005020000}"/>
    <cellStyle name="Comma 39 13" xfId="369" xr:uid="{00000000-0005-0000-0000-000006020000}"/>
    <cellStyle name="Comma 39 14" xfId="370" xr:uid="{00000000-0005-0000-0000-000007020000}"/>
    <cellStyle name="Comma 39 15" xfId="371" xr:uid="{00000000-0005-0000-0000-000008020000}"/>
    <cellStyle name="Comma 39 16" xfId="372" xr:uid="{00000000-0005-0000-0000-000009020000}"/>
    <cellStyle name="Comma 39 17" xfId="373" xr:uid="{00000000-0005-0000-0000-00000A020000}"/>
    <cellStyle name="Comma 39 18" xfId="374" xr:uid="{00000000-0005-0000-0000-00000B020000}"/>
    <cellStyle name="Comma 39 19" xfId="375" xr:uid="{00000000-0005-0000-0000-00000C020000}"/>
    <cellStyle name="Comma 39 2" xfId="376" xr:uid="{00000000-0005-0000-0000-00000D020000}"/>
    <cellStyle name="Comma 39 3" xfId="377" xr:uid="{00000000-0005-0000-0000-00000E020000}"/>
    <cellStyle name="Comma 39 4" xfId="378" xr:uid="{00000000-0005-0000-0000-00000F020000}"/>
    <cellStyle name="Comma 39 5" xfId="379" xr:uid="{00000000-0005-0000-0000-000010020000}"/>
    <cellStyle name="Comma 39 6" xfId="380" xr:uid="{00000000-0005-0000-0000-000011020000}"/>
    <cellStyle name="Comma 39 7" xfId="381" xr:uid="{00000000-0005-0000-0000-000012020000}"/>
    <cellStyle name="Comma 39 8" xfId="382" xr:uid="{00000000-0005-0000-0000-000013020000}"/>
    <cellStyle name="Comma 39 9" xfId="383" xr:uid="{00000000-0005-0000-0000-000014020000}"/>
    <cellStyle name="Comma 4" xfId="384" xr:uid="{00000000-0005-0000-0000-000015020000}"/>
    <cellStyle name="Comma 4 10" xfId="2129" xr:uid="{00000000-0005-0000-0000-000016020000}"/>
    <cellStyle name="Comma 4 11" xfId="2130" xr:uid="{00000000-0005-0000-0000-000017020000}"/>
    <cellStyle name="Comma 4 12" xfId="2131" xr:uid="{00000000-0005-0000-0000-000018020000}"/>
    <cellStyle name="Comma 4 13" xfId="2132" xr:uid="{00000000-0005-0000-0000-000019020000}"/>
    <cellStyle name="Comma 4 14" xfId="2133" xr:uid="{00000000-0005-0000-0000-00001A020000}"/>
    <cellStyle name="Comma 4 15" xfId="2134" xr:uid="{00000000-0005-0000-0000-00001B020000}"/>
    <cellStyle name="Comma 4 2" xfId="385" xr:uid="{00000000-0005-0000-0000-00001C020000}"/>
    <cellStyle name="Comma 4 3" xfId="2135" xr:uid="{00000000-0005-0000-0000-00001D020000}"/>
    <cellStyle name="Comma 4 4" xfId="2136" xr:uid="{00000000-0005-0000-0000-00001E020000}"/>
    <cellStyle name="Comma 4 5" xfId="2137" xr:uid="{00000000-0005-0000-0000-00001F020000}"/>
    <cellStyle name="Comma 4 6" xfId="2138" xr:uid="{00000000-0005-0000-0000-000020020000}"/>
    <cellStyle name="Comma 4 7" xfId="2139" xr:uid="{00000000-0005-0000-0000-000021020000}"/>
    <cellStyle name="Comma 4 8" xfId="2140" xr:uid="{00000000-0005-0000-0000-000022020000}"/>
    <cellStyle name="Comma 4 9" xfId="2141" xr:uid="{00000000-0005-0000-0000-000023020000}"/>
    <cellStyle name="Comma 40" xfId="386" xr:uid="{00000000-0005-0000-0000-000024020000}"/>
    <cellStyle name="Comma 40 10" xfId="387" xr:uid="{00000000-0005-0000-0000-000025020000}"/>
    <cellStyle name="Comma 40 11" xfId="388" xr:uid="{00000000-0005-0000-0000-000026020000}"/>
    <cellStyle name="Comma 40 12" xfId="389" xr:uid="{00000000-0005-0000-0000-000027020000}"/>
    <cellStyle name="Comma 40 13" xfId="390" xr:uid="{00000000-0005-0000-0000-000028020000}"/>
    <cellStyle name="Comma 40 14" xfId="391" xr:uid="{00000000-0005-0000-0000-000029020000}"/>
    <cellStyle name="Comma 40 15" xfId="392" xr:uid="{00000000-0005-0000-0000-00002A020000}"/>
    <cellStyle name="Comma 40 16" xfId="393" xr:uid="{00000000-0005-0000-0000-00002B020000}"/>
    <cellStyle name="Comma 40 17" xfId="394" xr:uid="{00000000-0005-0000-0000-00002C020000}"/>
    <cellStyle name="Comma 40 18" xfId="395" xr:uid="{00000000-0005-0000-0000-00002D020000}"/>
    <cellStyle name="Comma 40 19" xfId="396" xr:uid="{00000000-0005-0000-0000-00002E020000}"/>
    <cellStyle name="Comma 40 2" xfId="397" xr:uid="{00000000-0005-0000-0000-00002F020000}"/>
    <cellStyle name="Comma 40 3" xfId="398" xr:uid="{00000000-0005-0000-0000-000030020000}"/>
    <cellStyle name="Comma 40 4" xfId="399" xr:uid="{00000000-0005-0000-0000-000031020000}"/>
    <cellStyle name="Comma 40 5" xfId="400" xr:uid="{00000000-0005-0000-0000-000032020000}"/>
    <cellStyle name="Comma 40 6" xfId="401" xr:uid="{00000000-0005-0000-0000-000033020000}"/>
    <cellStyle name="Comma 40 7" xfId="402" xr:uid="{00000000-0005-0000-0000-000034020000}"/>
    <cellStyle name="Comma 40 8" xfId="403" xr:uid="{00000000-0005-0000-0000-000035020000}"/>
    <cellStyle name="Comma 40 9" xfId="404" xr:uid="{00000000-0005-0000-0000-000036020000}"/>
    <cellStyle name="Comma 41" xfId="405" xr:uid="{00000000-0005-0000-0000-000037020000}"/>
    <cellStyle name="Comma 42" xfId="406" xr:uid="{00000000-0005-0000-0000-000038020000}"/>
    <cellStyle name="Comma 43" xfId="407" xr:uid="{00000000-0005-0000-0000-000039020000}"/>
    <cellStyle name="Comma 44" xfId="408" xr:uid="{00000000-0005-0000-0000-00003A020000}"/>
    <cellStyle name="Comma 45" xfId="409" xr:uid="{00000000-0005-0000-0000-00003B020000}"/>
    <cellStyle name="Comma 46" xfId="410" xr:uid="{00000000-0005-0000-0000-00003C020000}"/>
    <cellStyle name="Comma 46 10" xfId="411" xr:uid="{00000000-0005-0000-0000-00003D020000}"/>
    <cellStyle name="Comma 46 11" xfId="412" xr:uid="{00000000-0005-0000-0000-00003E020000}"/>
    <cellStyle name="Comma 46 12" xfId="413" xr:uid="{00000000-0005-0000-0000-00003F020000}"/>
    <cellStyle name="Comma 46 13" xfId="414" xr:uid="{00000000-0005-0000-0000-000040020000}"/>
    <cellStyle name="Comma 46 14" xfId="415" xr:uid="{00000000-0005-0000-0000-000041020000}"/>
    <cellStyle name="Comma 46 15" xfId="416" xr:uid="{00000000-0005-0000-0000-000042020000}"/>
    <cellStyle name="Comma 46 16" xfId="417" xr:uid="{00000000-0005-0000-0000-000043020000}"/>
    <cellStyle name="Comma 46 17" xfId="418" xr:uid="{00000000-0005-0000-0000-000044020000}"/>
    <cellStyle name="Comma 46 18" xfId="419" xr:uid="{00000000-0005-0000-0000-000045020000}"/>
    <cellStyle name="Comma 46 19" xfId="420" xr:uid="{00000000-0005-0000-0000-000046020000}"/>
    <cellStyle name="Comma 46 2" xfId="421" xr:uid="{00000000-0005-0000-0000-000047020000}"/>
    <cellStyle name="Comma 46 3" xfId="422" xr:uid="{00000000-0005-0000-0000-000048020000}"/>
    <cellStyle name="Comma 46 4" xfId="423" xr:uid="{00000000-0005-0000-0000-000049020000}"/>
    <cellStyle name="Comma 46 5" xfId="424" xr:uid="{00000000-0005-0000-0000-00004A020000}"/>
    <cellStyle name="Comma 46 6" xfId="425" xr:uid="{00000000-0005-0000-0000-00004B020000}"/>
    <cellStyle name="Comma 46 7" xfId="426" xr:uid="{00000000-0005-0000-0000-00004C020000}"/>
    <cellStyle name="Comma 46 8" xfId="427" xr:uid="{00000000-0005-0000-0000-00004D020000}"/>
    <cellStyle name="Comma 46 9" xfId="428" xr:uid="{00000000-0005-0000-0000-00004E020000}"/>
    <cellStyle name="Comma 47" xfId="429" xr:uid="{00000000-0005-0000-0000-00004F020000}"/>
    <cellStyle name="Comma 47 10" xfId="430" xr:uid="{00000000-0005-0000-0000-000050020000}"/>
    <cellStyle name="Comma 47 11" xfId="431" xr:uid="{00000000-0005-0000-0000-000051020000}"/>
    <cellStyle name="Comma 47 12" xfId="432" xr:uid="{00000000-0005-0000-0000-000052020000}"/>
    <cellStyle name="Comma 47 13" xfId="433" xr:uid="{00000000-0005-0000-0000-000053020000}"/>
    <cellStyle name="Comma 47 14" xfId="434" xr:uid="{00000000-0005-0000-0000-000054020000}"/>
    <cellStyle name="Comma 47 15" xfId="435" xr:uid="{00000000-0005-0000-0000-000055020000}"/>
    <cellStyle name="Comma 47 16" xfId="436" xr:uid="{00000000-0005-0000-0000-000056020000}"/>
    <cellStyle name="Comma 47 17" xfId="437" xr:uid="{00000000-0005-0000-0000-000057020000}"/>
    <cellStyle name="Comma 47 18" xfId="438" xr:uid="{00000000-0005-0000-0000-000058020000}"/>
    <cellStyle name="Comma 47 19" xfId="439" xr:uid="{00000000-0005-0000-0000-000059020000}"/>
    <cellStyle name="Comma 47 2" xfId="440" xr:uid="{00000000-0005-0000-0000-00005A020000}"/>
    <cellStyle name="Comma 47 3" xfId="441" xr:uid="{00000000-0005-0000-0000-00005B020000}"/>
    <cellStyle name="Comma 47 4" xfId="442" xr:uid="{00000000-0005-0000-0000-00005C020000}"/>
    <cellStyle name="Comma 47 5" xfId="443" xr:uid="{00000000-0005-0000-0000-00005D020000}"/>
    <cellStyle name="Comma 47 6" xfId="444" xr:uid="{00000000-0005-0000-0000-00005E020000}"/>
    <cellStyle name="Comma 47 7" xfId="445" xr:uid="{00000000-0005-0000-0000-00005F020000}"/>
    <cellStyle name="Comma 47 8" xfId="446" xr:uid="{00000000-0005-0000-0000-000060020000}"/>
    <cellStyle name="Comma 47 9" xfId="447" xr:uid="{00000000-0005-0000-0000-000061020000}"/>
    <cellStyle name="Comma 48" xfId="448" xr:uid="{00000000-0005-0000-0000-000062020000}"/>
    <cellStyle name="Comma 48 10" xfId="449" xr:uid="{00000000-0005-0000-0000-000063020000}"/>
    <cellStyle name="Comma 48 11" xfId="450" xr:uid="{00000000-0005-0000-0000-000064020000}"/>
    <cellStyle name="Comma 48 12" xfId="451" xr:uid="{00000000-0005-0000-0000-000065020000}"/>
    <cellStyle name="Comma 48 13" xfId="452" xr:uid="{00000000-0005-0000-0000-000066020000}"/>
    <cellStyle name="Comma 48 14" xfId="453" xr:uid="{00000000-0005-0000-0000-000067020000}"/>
    <cellStyle name="Comma 48 15" xfId="454" xr:uid="{00000000-0005-0000-0000-000068020000}"/>
    <cellStyle name="Comma 48 16" xfId="455" xr:uid="{00000000-0005-0000-0000-000069020000}"/>
    <cellStyle name="Comma 48 17" xfId="456" xr:uid="{00000000-0005-0000-0000-00006A020000}"/>
    <cellStyle name="Comma 48 18" xfId="457" xr:uid="{00000000-0005-0000-0000-00006B020000}"/>
    <cellStyle name="Comma 48 19" xfId="458" xr:uid="{00000000-0005-0000-0000-00006C020000}"/>
    <cellStyle name="Comma 48 2" xfId="459" xr:uid="{00000000-0005-0000-0000-00006D020000}"/>
    <cellStyle name="Comma 48 3" xfId="460" xr:uid="{00000000-0005-0000-0000-00006E020000}"/>
    <cellStyle name="Comma 48 4" xfId="461" xr:uid="{00000000-0005-0000-0000-00006F020000}"/>
    <cellStyle name="Comma 48 5" xfId="462" xr:uid="{00000000-0005-0000-0000-000070020000}"/>
    <cellStyle name="Comma 48 6" xfId="463" xr:uid="{00000000-0005-0000-0000-000071020000}"/>
    <cellStyle name="Comma 48 7" xfId="464" xr:uid="{00000000-0005-0000-0000-000072020000}"/>
    <cellStyle name="Comma 48 8" xfId="465" xr:uid="{00000000-0005-0000-0000-000073020000}"/>
    <cellStyle name="Comma 48 9" xfId="466" xr:uid="{00000000-0005-0000-0000-000074020000}"/>
    <cellStyle name="Comma 49" xfId="2759" xr:uid="{00000000-0005-0000-0000-000075020000}"/>
    <cellStyle name="Comma 5" xfId="467" xr:uid="{00000000-0005-0000-0000-000076020000}"/>
    <cellStyle name="Comma 5 10" xfId="2142" xr:uid="{00000000-0005-0000-0000-000077020000}"/>
    <cellStyle name="Comma 5 11" xfId="2143" xr:uid="{00000000-0005-0000-0000-000078020000}"/>
    <cellStyle name="Comma 5 12" xfId="2144" xr:uid="{00000000-0005-0000-0000-000079020000}"/>
    <cellStyle name="Comma 5 13" xfId="2145" xr:uid="{00000000-0005-0000-0000-00007A020000}"/>
    <cellStyle name="Comma 5 14" xfId="2146" xr:uid="{00000000-0005-0000-0000-00007B020000}"/>
    <cellStyle name="Comma 5 15" xfId="2147" xr:uid="{00000000-0005-0000-0000-00007C020000}"/>
    <cellStyle name="Comma 5 2" xfId="468" xr:uid="{00000000-0005-0000-0000-00007D020000}"/>
    <cellStyle name="Comma 5 3" xfId="2148" xr:uid="{00000000-0005-0000-0000-00007E020000}"/>
    <cellStyle name="Comma 5 4" xfId="2149" xr:uid="{00000000-0005-0000-0000-00007F020000}"/>
    <cellStyle name="Comma 5 5" xfId="2150" xr:uid="{00000000-0005-0000-0000-000080020000}"/>
    <cellStyle name="Comma 5 6" xfId="2151" xr:uid="{00000000-0005-0000-0000-000081020000}"/>
    <cellStyle name="Comma 5 7" xfId="2152" xr:uid="{00000000-0005-0000-0000-000082020000}"/>
    <cellStyle name="Comma 5 8" xfId="2153" xr:uid="{00000000-0005-0000-0000-000083020000}"/>
    <cellStyle name="Comma 5 9" xfId="2154" xr:uid="{00000000-0005-0000-0000-000084020000}"/>
    <cellStyle name="Comma 50" xfId="469" xr:uid="{00000000-0005-0000-0000-000085020000}"/>
    <cellStyle name="Comma 50 2" xfId="470" xr:uid="{00000000-0005-0000-0000-000086020000}"/>
    <cellStyle name="Comma 50 3" xfId="471" xr:uid="{00000000-0005-0000-0000-000087020000}"/>
    <cellStyle name="Comma 50 4" xfId="472" xr:uid="{00000000-0005-0000-0000-000088020000}"/>
    <cellStyle name="Comma 50 5" xfId="473" xr:uid="{00000000-0005-0000-0000-000089020000}"/>
    <cellStyle name="Comma 51" xfId="2755" xr:uid="{00000000-0005-0000-0000-00008A020000}"/>
    <cellStyle name="Comma 52" xfId="474" xr:uid="{00000000-0005-0000-0000-00008B020000}"/>
    <cellStyle name="Comma 52 2" xfId="475" xr:uid="{00000000-0005-0000-0000-00008C020000}"/>
    <cellStyle name="Comma 52 3" xfId="476" xr:uid="{00000000-0005-0000-0000-00008D020000}"/>
    <cellStyle name="Comma 53" xfId="2155" xr:uid="{00000000-0005-0000-0000-00008E020000}"/>
    <cellStyle name="Comma 53 2" xfId="2642" xr:uid="{00000000-0005-0000-0000-00008F020000}"/>
    <cellStyle name="Comma 53 2 2" xfId="2709" xr:uid="{00000000-0005-0000-0000-000090020000}"/>
    <cellStyle name="Comma 53 3" xfId="2679" xr:uid="{00000000-0005-0000-0000-000091020000}"/>
    <cellStyle name="Comma 54" xfId="2156" xr:uid="{00000000-0005-0000-0000-000092020000}"/>
    <cellStyle name="Comma 54 2" xfId="2643" xr:uid="{00000000-0005-0000-0000-000093020000}"/>
    <cellStyle name="Comma 54 2 2" xfId="2710" xr:uid="{00000000-0005-0000-0000-000094020000}"/>
    <cellStyle name="Comma 54 3" xfId="2680" xr:uid="{00000000-0005-0000-0000-000095020000}"/>
    <cellStyle name="Comma 55" xfId="2758" xr:uid="{00000000-0005-0000-0000-000096020000}"/>
    <cellStyle name="Comma 56" xfId="2762" xr:uid="{00000000-0005-0000-0000-000097020000}"/>
    <cellStyle name="Comma 57" xfId="2764" xr:uid="{00000000-0005-0000-0000-000098020000}"/>
    <cellStyle name="Comma 58" xfId="2157" xr:uid="{00000000-0005-0000-0000-000099020000}"/>
    <cellStyle name="Comma 58 2" xfId="2644" xr:uid="{00000000-0005-0000-0000-00009A020000}"/>
    <cellStyle name="Comma 58 2 2" xfId="2711" xr:uid="{00000000-0005-0000-0000-00009B020000}"/>
    <cellStyle name="Comma 58 3" xfId="2681" xr:uid="{00000000-0005-0000-0000-00009C020000}"/>
    <cellStyle name="Comma 59" xfId="2158" xr:uid="{00000000-0005-0000-0000-00009D020000}"/>
    <cellStyle name="Comma 59 2" xfId="2645" xr:uid="{00000000-0005-0000-0000-00009E020000}"/>
    <cellStyle name="Comma 59 2 2" xfId="2712" xr:uid="{00000000-0005-0000-0000-00009F020000}"/>
    <cellStyle name="Comma 59 3" xfId="2682" xr:uid="{00000000-0005-0000-0000-0000A0020000}"/>
    <cellStyle name="Comma 6" xfId="477" xr:uid="{00000000-0005-0000-0000-0000A1020000}"/>
    <cellStyle name="Comma 6 10" xfId="2159" xr:uid="{00000000-0005-0000-0000-0000A2020000}"/>
    <cellStyle name="Comma 6 11" xfId="2160" xr:uid="{00000000-0005-0000-0000-0000A3020000}"/>
    <cellStyle name="Comma 6 12" xfId="2161" xr:uid="{00000000-0005-0000-0000-0000A4020000}"/>
    <cellStyle name="Comma 6 13" xfId="2162" xr:uid="{00000000-0005-0000-0000-0000A5020000}"/>
    <cellStyle name="Comma 6 14" xfId="2163" xr:uid="{00000000-0005-0000-0000-0000A6020000}"/>
    <cellStyle name="Comma 6 2" xfId="2164" xr:uid="{00000000-0005-0000-0000-0000A7020000}"/>
    <cellStyle name="Comma 6 3" xfId="2165" xr:uid="{00000000-0005-0000-0000-0000A8020000}"/>
    <cellStyle name="Comma 6 4" xfId="2166" xr:uid="{00000000-0005-0000-0000-0000A9020000}"/>
    <cellStyle name="Comma 6 5" xfId="2167" xr:uid="{00000000-0005-0000-0000-0000AA020000}"/>
    <cellStyle name="Comma 6 6" xfId="2168" xr:uid="{00000000-0005-0000-0000-0000AB020000}"/>
    <cellStyle name="Comma 6 7" xfId="2169" xr:uid="{00000000-0005-0000-0000-0000AC020000}"/>
    <cellStyle name="Comma 6 8" xfId="2170" xr:uid="{00000000-0005-0000-0000-0000AD020000}"/>
    <cellStyle name="Comma 6 9" xfId="2171" xr:uid="{00000000-0005-0000-0000-0000AE020000}"/>
    <cellStyle name="Comma 60" xfId="2766" xr:uid="{00000000-0005-0000-0000-0000AF020000}"/>
    <cellStyle name="Comma 61" xfId="2769" xr:uid="{00000000-0005-0000-0000-0000B0020000}"/>
    <cellStyle name="Comma 62" xfId="2771" xr:uid="{00000000-0005-0000-0000-0000B1020000}"/>
    <cellStyle name="Comma 63" xfId="2773" xr:uid="{00000000-0005-0000-0000-0000B2020000}"/>
    <cellStyle name="Comma 64" xfId="2774" xr:uid="{00000000-0005-0000-0000-0000B3020000}"/>
    <cellStyle name="Comma 65" xfId="2778" xr:uid="{00000000-0005-0000-0000-0000B4020000}"/>
    <cellStyle name="Comma 66" xfId="2783" xr:uid="{00000000-0005-0000-0000-0000B5020000}"/>
    <cellStyle name="Comma 67" xfId="2789" xr:uid="{289FBCE4-2972-4FD8-A513-17E258CFA04F}"/>
    <cellStyle name="Comma 68" xfId="2795" xr:uid="{D7D15503-3DB5-422F-BAF6-A419A07CACA4}"/>
    <cellStyle name="Comma 7" xfId="478" xr:uid="{00000000-0005-0000-0000-0000B6020000}"/>
    <cellStyle name="Comma 7 2" xfId="479" xr:uid="{00000000-0005-0000-0000-0000B7020000}"/>
    <cellStyle name="Comma 7 3" xfId="480" xr:uid="{00000000-0005-0000-0000-0000B8020000}"/>
    <cellStyle name="Comma 7 4" xfId="481" xr:uid="{00000000-0005-0000-0000-0000B9020000}"/>
    <cellStyle name="Comma 7 5" xfId="482" xr:uid="{00000000-0005-0000-0000-0000BA020000}"/>
    <cellStyle name="Comma 7 6" xfId="483" xr:uid="{00000000-0005-0000-0000-0000BB020000}"/>
    <cellStyle name="Comma 8" xfId="484" xr:uid="{00000000-0005-0000-0000-0000BC020000}"/>
    <cellStyle name="Comma 9" xfId="485" xr:uid="{00000000-0005-0000-0000-0000BD020000}"/>
    <cellStyle name="Comma Cents" xfId="486" xr:uid="{00000000-0005-0000-0000-0000BE020000}"/>
    <cellStyle name="Comma Cents 2" xfId="487" xr:uid="{00000000-0005-0000-0000-0000BF020000}"/>
    <cellStyle name="Comma Cents 2 10" xfId="488" xr:uid="{00000000-0005-0000-0000-0000C0020000}"/>
    <cellStyle name="Comma Cents 2 11" xfId="489" xr:uid="{00000000-0005-0000-0000-0000C1020000}"/>
    <cellStyle name="Comma Cents 2 12" xfId="490" xr:uid="{00000000-0005-0000-0000-0000C2020000}"/>
    <cellStyle name="Comma Cents 2 13" xfId="491" xr:uid="{00000000-0005-0000-0000-0000C3020000}"/>
    <cellStyle name="Comma Cents 2 14" xfId="492" xr:uid="{00000000-0005-0000-0000-0000C4020000}"/>
    <cellStyle name="Comma Cents 2 15" xfId="493" xr:uid="{00000000-0005-0000-0000-0000C5020000}"/>
    <cellStyle name="Comma Cents 2 16" xfId="494" xr:uid="{00000000-0005-0000-0000-0000C6020000}"/>
    <cellStyle name="Comma Cents 2 17" xfId="495" xr:uid="{00000000-0005-0000-0000-0000C7020000}"/>
    <cellStyle name="Comma Cents 2 18" xfId="496" xr:uid="{00000000-0005-0000-0000-0000C8020000}"/>
    <cellStyle name="Comma Cents 2 19" xfId="497" xr:uid="{00000000-0005-0000-0000-0000C9020000}"/>
    <cellStyle name="Comma Cents 2 2" xfId="498" xr:uid="{00000000-0005-0000-0000-0000CA020000}"/>
    <cellStyle name="Comma Cents 2 3" xfId="499" xr:uid="{00000000-0005-0000-0000-0000CB020000}"/>
    <cellStyle name="Comma Cents 2 4" xfId="500" xr:uid="{00000000-0005-0000-0000-0000CC020000}"/>
    <cellStyle name="Comma Cents 2 5" xfId="501" xr:uid="{00000000-0005-0000-0000-0000CD020000}"/>
    <cellStyle name="Comma Cents 2 6" xfId="502" xr:uid="{00000000-0005-0000-0000-0000CE020000}"/>
    <cellStyle name="Comma Cents 2 7" xfId="503" xr:uid="{00000000-0005-0000-0000-0000CF020000}"/>
    <cellStyle name="Comma Cents 2 8" xfId="504" xr:uid="{00000000-0005-0000-0000-0000D0020000}"/>
    <cellStyle name="Comma Cents 2 9" xfId="505" xr:uid="{00000000-0005-0000-0000-0000D1020000}"/>
    <cellStyle name="Comma Cents 3" xfId="506" xr:uid="{00000000-0005-0000-0000-0000D2020000}"/>
    <cellStyle name="Comma Cents 3 10" xfId="507" xr:uid="{00000000-0005-0000-0000-0000D3020000}"/>
    <cellStyle name="Comma Cents 3 11" xfId="508" xr:uid="{00000000-0005-0000-0000-0000D4020000}"/>
    <cellStyle name="Comma Cents 3 12" xfId="509" xr:uid="{00000000-0005-0000-0000-0000D5020000}"/>
    <cellStyle name="Comma Cents 3 13" xfId="510" xr:uid="{00000000-0005-0000-0000-0000D6020000}"/>
    <cellStyle name="Comma Cents 3 14" xfId="511" xr:uid="{00000000-0005-0000-0000-0000D7020000}"/>
    <cellStyle name="Comma Cents 3 15" xfId="512" xr:uid="{00000000-0005-0000-0000-0000D8020000}"/>
    <cellStyle name="Comma Cents 3 16" xfId="513" xr:uid="{00000000-0005-0000-0000-0000D9020000}"/>
    <cellStyle name="Comma Cents 3 17" xfId="514" xr:uid="{00000000-0005-0000-0000-0000DA020000}"/>
    <cellStyle name="Comma Cents 3 18" xfId="515" xr:uid="{00000000-0005-0000-0000-0000DB020000}"/>
    <cellStyle name="Comma Cents 3 19" xfId="516" xr:uid="{00000000-0005-0000-0000-0000DC020000}"/>
    <cellStyle name="Comma Cents 3 2" xfId="517" xr:uid="{00000000-0005-0000-0000-0000DD020000}"/>
    <cellStyle name="Comma Cents 3 3" xfId="518" xr:uid="{00000000-0005-0000-0000-0000DE020000}"/>
    <cellStyle name="Comma Cents 3 4" xfId="519" xr:uid="{00000000-0005-0000-0000-0000DF020000}"/>
    <cellStyle name="Comma Cents 3 5" xfId="520" xr:uid="{00000000-0005-0000-0000-0000E0020000}"/>
    <cellStyle name="Comma Cents 3 6" xfId="521" xr:uid="{00000000-0005-0000-0000-0000E1020000}"/>
    <cellStyle name="Comma Cents 3 7" xfId="522" xr:uid="{00000000-0005-0000-0000-0000E2020000}"/>
    <cellStyle name="Comma Cents 3 8" xfId="523" xr:uid="{00000000-0005-0000-0000-0000E3020000}"/>
    <cellStyle name="Comma Cents 3 9" xfId="524" xr:uid="{00000000-0005-0000-0000-0000E4020000}"/>
    <cellStyle name="Comma Cents 4" xfId="525" xr:uid="{00000000-0005-0000-0000-0000E5020000}"/>
    <cellStyle name="Comma Cents 4 10" xfId="526" xr:uid="{00000000-0005-0000-0000-0000E6020000}"/>
    <cellStyle name="Comma Cents 4 11" xfId="527" xr:uid="{00000000-0005-0000-0000-0000E7020000}"/>
    <cellStyle name="Comma Cents 4 12" xfId="528" xr:uid="{00000000-0005-0000-0000-0000E8020000}"/>
    <cellStyle name="Comma Cents 4 13" xfId="529" xr:uid="{00000000-0005-0000-0000-0000E9020000}"/>
    <cellStyle name="Comma Cents 4 14" xfId="530" xr:uid="{00000000-0005-0000-0000-0000EA020000}"/>
    <cellStyle name="Comma Cents 4 15" xfId="531" xr:uid="{00000000-0005-0000-0000-0000EB020000}"/>
    <cellStyle name="Comma Cents 4 16" xfId="532" xr:uid="{00000000-0005-0000-0000-0000EC020000}"/>
    <cellStyle name="Comma Cents 4 17" xfId="533" xr:uid="{00000000-0005-0000-0000-0000ED020000}"/>
    <cellStyle name="Comma Cents 4 18" xfId="534" xr:uid="{00000000-0005-0000-0000-0000EE020000}"/>
    <cellStyle name="Comma Cents 4 19" xfId="535" xr:uid="{00000000-0005-0000-0000-0000EF020000}"/>
    <cellStyle name="Comma Cents 4 2" xfId="536" xr:uid="{00000000-0005-0000-0000-0000F0020000}"/>
    <cellStyle name="Comma Cents 4 3" xfId="537" xr:uid="{00000000-0005-0000-0000-0000F1020000}"/>
    <cellStyle name="Comma Cents 4 4" xfId="538" xr:uid="{00000000-0005-0000-0000-0000F2020000}"/>
    <cellStyle name="Comma Cents 4 5" xfId="539" xr:uid="{00000000-0005-0000-0000-0000F3020000}"/>
    <cellStyle name="Comma Cents 4 6" xfId="540" xr:uid="{00000000-0005-0000-0000-0000F4020000}"/>
    <cellStyle name="Comma Cents 4 7" xfId="541" xr:uid="{00000000-0005-0000-0000-0000F5020000}"/>
    <cellStyle name="Comma Cents 4 8" xfId="542" xr:uid="{00000000-0005-0000-0000-0000F6020000}"/>
    <cellStyle name="Comma Cents 4 9" xfId="543" xr:uid="{00000000-0005-0000-0000-0000F7020000}"/>
    <cellStyle name="Comma Cents 5" xfId="544" xr:uid="{00000000-0005-0000-0000-0000F8020000}"/>
    <cellStyle name="Comma Cents 5 10" xfId="545" xr:uid="{00000000-0005-0000-0000-0000F9020000}"/>
    <cellStyle name="Comma Cents 5 11" xfId="546" xr:uid="{00000000-0005-0000-0000-0000FA020000}"/>
    <cellStyle name="Comma Cents 5 12" xfId="547" xr:uid="{00000000-0005-0000-0000-0000FB020000}"/>
    <cellStyle name="Comma Cents 5 13" xfId="548" xr:uid="{00000000-0005-0000-0000-0000FC020000}"/>
    <cellStyle name="Comma Cents 5 14" xfId="549" xr:uid="{00000000-0005-0000-0000-0000FD020000}"/>
    <cellStyle name="Comma Cents 5 15" xfId="550" xr:uid="{00000000-0005-0000-0000-0000FE020000}"/>
    <cellStyle name="Comma Cents 5 16" xfId="551" xr:uid="{00000000-0005-0000-0000-0000FF020000}"/>
    <cellStyle name="Comma Cents 5 17" xfId="552" xr:uid="{00000000-0005-0000-0000-000000030000}"/>
    <cellStyle name="Comma Cents 5 18" xfId="553" xr:uid="{00000000-0005-0000-0000-000001030000}"/>
    <cellStyle name="Comma Cents 5 19" xfId="554" xr:uid="{00000000-0005-0000-0000-000002030000}"/>
    <cellStyle name="Comma Cents 5 2" xfId="555" xr:uid="{00000000-0005-0000-0000-000003030000}"/>
    <cellStyle name="Comma Cents 5 3" xfId="556" xr:uid="{00000000-0005-0000-0000-000004030000}"/>
    <cellStyle name="Comma Cents 5 4" xfId="557" xr:uid="{00000000-0005-0000-0000-000005030000}"/>
    <cellStyle name="Comma Cents 5 5" xfId="558" xr:uid="{00000000-0005-0000-0000-000006030000}"/>
    <cellStyle name="Comma Cents 5 6" xfId="559" xr:uid="{00000000-0005-0000-0000-000007030000}"/>
    <cellStyle name="Comma Cents 5 7" xfId="560" xr:uid="{00000000-0005-0000-0000-000008030000}"/>
    <cellStyle name="Comma Cents 5 8" xfId="561" xr:uid="{00000000-0005-0000-0000-000009030000}"/>
    <cellStyle name="Comma Cents 5 9" xfId="562" xr:uid="{00000000-0005-0000-0000-00000A030000}"/>
    <cellStyle name="Comma Cents 6" xfId="563" xr:uid="{00000000-0005-0000-0000-00000B030000}"/>
    <cellStyle name="Comma Cents 6 10" xfId="564" xr:uid="{00000000-0005-0000-0000-00000C030000}"/>
    <cellStyle name="Comma Cents 6 11" xfId="565" xr:uid="{00000000-0005-0000-0000-00000D030000}"/>
    <cellStyle name="Comma Cents 6 12" xfId="566" xr:uid="{00000000-0005-0000-0000-00000E030000}"/>
    <cellStyle name="Comma Cents 6 13" xfId="567" xr:uid="{00000000-0005-0000-0000-00000F030000}"/>
    <cellStyle name="Comma Cents 6 14" xfId="568" xr:uid="{00000000-0005-0000-0000-000010030000}"/>
    <cellStyle name="Comma Cents 6 15" xfId="569" xr:uid="{00000000-0005-0000-0000-000011030000}"/>
    <cellStyle name="Comma Cents 6 16" xfId="570" xr:uid="{00000000-0005-0000-0000-000012030000}"/>
    <cellStyle name="Comma Cents 6 17" xfId="571" xr:uid="{00000000-0005-0000-0000-000013030000}"/>
    <cellStyle name="Comma Cents 6 18" xfId="572" xr:uid="{00000000-0005-0000-0000-000014030000}"/>
    <cellStyle name="Comma Cents 6 19" xfId="573" xr:uid="{00000000-0005-0000-0000-000015030000}"/>
    <cellStyle name="Comma Cents 6 2" xfId="574" xr:uid="{00000000-0005-0000-0000-000016030000}"/>
    <cellStyle name="Comma Cents 6 3" xfId="575" xr:uid="{00000000-0005-0000-0000-000017030000}"/>
    <cellStyle name="Comma Cents 6 4" xfId="576" xr:uid="{00000000-0005-0000-0000-000018030000}"/>
    <cellStyle name="Comma Cents 6 5" xfId="577" xr:uid="{00000000-0005-0000-0000-000019030000}"/>
    <cellStyle name="Comma Cents 6 6" xfId="578" xr:uid="{00000000-0005-0000-0000-00001A030000}"/>
    <cellStyle name="Comma Cents 6 7" xfId="579" xr:uid="{00000000-0005-0000-0000-00001B030000}"/>
    <cellStyle name="Comma Cents 6 8" xfId="580" xr:uid="{00000000-0005-0000-0000-00001C030000}"/>
    <cellStyle name="Comma Cents 6 9" xfId="581" xr:uid="{00000000-0005-0000-0000-00001D030000}"/>
    <cellStyle name="Currency" xfId="2655" builtinId="4"/>
    <cellStyle name="Currency [00]" xfId="582" xr:uid="{00000000-0005-0000-0000-00001F030000}"/>
    <cellStyle name="Currency [2]" xfId="583" xr:uid="{00000000-0005-0000-0000-000020030000}"/>
    <cellStyle name="Currency 10" xfId="584" xr:uid="{00000000-0005-0000-0000-000021030000}"/>
    <cellStyle name="Currency 11" xfId="585" xr:uid="{00000000-0005-0000-0000-000022030000}"/>
    <cellStyle name="Currency 12" xfId="586" xr:uid="{00000000-0005-0000-0000-000023030000}"/>
    <cellStyle name="Currency 13" xfId="587" xr:uid="{00000000-0005-0000-0000-000024030000}"/>
    <cellStyle name="Currency 14" xfId="588" xr:uid="{00000000-0005-0000-0000-000025030000}"/>
    <cellStyle name="Currency 15" xfId="589" xr:uid="{00000000-0005-0000-0000-000026030000}"/>
    <cellStyle name="Currency 16" xfId="590" xr:uid="{00000000-0005-0000-0000-000027030000}"/>
    <cellStyle name="Currency 17" xfId="591" xr:uid="{00000000-0005-0000-0000-000028030000}"/>
    <cellStyle name="Currency 18" xfId="592" xr:uid="{00000000-0005-0000-0000-000029030000}"/>
    <cellStyle name="Currency 18 2" xfId="2624" xr:uid="{00000000-0005-0000-0000-00002A030000}"/>
    <cellStyle name="Currency 18 2 2" xfId="2693" xr:uid="{00000000-0005-0000-0000-00002B030000}"/>
    <cellStyle name="Currency 18 3" xfId="2662" xr:uid="{00000000-0005-0000-0000-00002C030000}"/>
    <cellStyle name="Currency 19" xfId="2720" xr:uid="{00000000-0005-0000-0000-00002D030000}"/>
    <cellStyle name="Currency 2" xfId="593" xr:uid="{00000000-0005-0000-0000-00002E030000}"/>
    <cellStyle name="Currency 2 10" xfId="594" xr:uid="{00000000-0005-0000-0000-00002F030000}"/>
    <cellStyle name="Currency 2 11" xfId="595" xr:uid="{00000000-0005-0000-0000-000030030000}"/>
    <cellStyle name="Currency 2 12" xfId="596" xr:uid="{00000000-0005-0000-0000-000031030000}"/>
    <cellStyle name="Currency 2 13" xfId="597" xr:uid="{00000000-0005-0000-0000-000032030000}"/>
    <cellStyle name="Currency 2 14" xfId="598" xr:uid="{00000000-0005-0000-0000-000033030000}"/>
    <cellStyle name="Currency 2 15" xfId="599" xr:uid="{00000000-0005-0000-0000-000034030000}"/>
    <cellStyle name="Currency 2 16" xfId="600" xr:uid="{00000000-0005-0000-0000-000035030000}"/>
    <cellStyle name="Currency 2 17" xfId="601" xr:uid="{00000000-0005-0000-0000-000036030000}"/>
    <cellStyle name="Currency 2 18" xfId="602" xr:uid="{00000000-0005-0000-0000-000037030000}"/>
    <cellStyle name="Currency 2 19" xfId="603" xr:uid="{00000000-0005-0000-0000-000038030000}"/>
    <cellStyle name="Currency 2 2" xfId="604" xr:uid="{00000000-0005-0000-0000-000039030000}"/>
    <cellStyle name="Currency 2 20" xfId="605" xr:uid="{00000000-0005-0000-0000-00003A030000}"/>
    <cellStyle name="Currency 2 21" xfId="606" xr:uid="{00000000-0005-0000-0000-00003B030000}"/>
    <cellStyle name="Currency 2 22" xfId="607" xr:uid="{00000000-0005-0000-0000-00003C030000}"/>
    <cellStyle name="Currency 2 23" xfId="608" xr:uid="{00000000-0005-0000-0000-00003D030000}"/>
    <cellStyle name="Currency 2 24" xfId="609" xr:uid="{00000000-0005-0000-0000-00003E030000}"/>
    <cellStyle name="Currency 2 25" xfId="610" xr:uid="{00000000-0005-0000-0000-00003F030000}"/>
    <cellStyle name="Currency 2 26" xfId="611" xr:uid="{00000000-0005-0000-0000-000040030000}"/>
    <cellStyle name="Currency 2 27" xfId="612" xr:uid="{00000000-0005-0000-0000-000041030000}"/>
    <cellStyle name="Currency 2 28" xfId="613" xr:uid="{00000000-0005-0000-0000-000042030000}"/>
    <cellStyle name="Currency 2 29" xfId="614" xr:uid="{00000000-0005-0000-0000-000043030000}"/>
    <cellStyle name="Currency 2 3" xfId="615" xr:uid="{00000000-0005-0000-0000-000044030000}"/>
    <cellStyle name="Currency 2 30" xfId="616" xr:uid="{00000000-0005-0000-0000-000045030000}"/>
    <cellStyle name="Currency 2 31" xfId="617" xr:uid="{00000000-0005-0000-0000-000046030000}"/>
    <cellStyle name="Currency 2 32" xfId="618" xr:uid="{00000000-0005-0000-0000-000047030000}"/>
    <cellStyle name="Currency 2 33" xfId="619" xr:uid="{00000000-0005-0000-0000-000048030000}"/>
    <cellStyle name="Currency 2 34" xfId="620" xr:uid="{00000000-0005-0000-0000-000049030000}"/>
    <cellStyle name="Currency 2 35" xfId="621" xr:uid="{00000000-0005-0000-0000-00004A030000}"/>
    <cellStyle name="Currency 2 36" xfId="622" xr:uid="{00000000-0005-0000-0000-00004B030000}"/>
    <cellStyle name="Currency 2 37" xfId="623" xr:uid="{00000000-0005-0000-0000-00004C030000}"/>
    <cellStyle name="Currency 2 38" xfId="2172" xr:uid="{00000000-0005-0000-0000-00004D030000}"/>
    <cellStyle name="Currency 2 39" xfId="2173" xr:uid="{00000000-0005-0000-0000-00004E030000}"/>
    <cellStyle name="Currency 2 4" xfId="624" xr:uid="{00000000-0005-0000-0000-00004F030000}"/>
    <cellStyle name="Currency 2 40" xfId="2174" xr:uid="{00000000-0005-0000-0000-000050030000}"/>
    <cellStyle name="Currency 2 41" xfId="2175" xr:uid="{00000000-0005-0000-0000-000051030000}"/>
    <cellStyle name="Currency 2 42" xfId="2176" xr:uid="{00000000-0005-0000-0000-000052030000}"/>
    <cellStyle name="Currency 2 43" xfId="2177" xr:uid="{00000000-0005-0000-0000-000053030000}"/>
    <cellStyle name="Currency 2 44" xfId="2178" xr:uid="{00000000-0005-0000-0000-000054030000}"/>
    <cellStyle name="Currency 2 45" xfId="2179" xr:uid="{00000000-0005-0000-0000-000055030000}"/>
    <cellStyle name="Currency 2 46" xfId="2180" xr:uid="{00000000-0005-0000-0000-000056030000}"/>
    <cellStyle name="Currency 2 47" xfId="2181" xr:uid="{00000000-0005-0000-0000-000057030000}"/>
    <cellStyle name="Currency 2 48" xfId="2182" xr:uid="{00000000-0005-0000-0000-000058030000}"/>
    <cellStyle name="Currency 2 49" xfId="2183" xr:uid="{00000000-0005-0000-0000-000059030000}"/>
    <cellStyle name="Currency 2 5" xfId="625" xr:uid="{00000000-0005-0000-0000-00005A030000}"/>
    <cellStyle name="Currency 2 50" xfId="2184" xr:uid="{00000000-0005-0000-0000-00005B030000}"/>
    <cellStyle name="Currency 2 6" xfId="626" xr:uid="{00000000-0005-0000-0000-00005C030000}"/>
    <cellStyle name="Currency 2 7" xfId="627" xr:uid="{00000000-0005-0000-0000-00005D030000}"/>
    <cellStyle name="Currency 2 8" xfId="628" xr:uid="{00000000-0005-0000-0000-00005E030000}"/>
    <cellStyle name="Currency 2 9" xfId="629" xr:uid="{00000000-0005-0000-0000-00005F030000}"/>
    <cellStyle name="Currency 20" xfId="2721" xr:uid="{00000000-0005-0000-0000-000060030000}"/>
    <cellStyle name="Currency 21" xfId="2722" xr:uid="{00000000-0005-0000-0000-000061030000}"/>
    <cellStyle name="Currency 22" xfId="2723" xr:uid="{00000000-0005-0000-0000-000062030000}"/>
    <cellStyle name="Currency 23" xfId="2757" xr:uid="{00000000-0005-0000-0000-000063030000}"/>
    <cellStyle name="Currency 24" xfId="2760" xr:uid="{00000000-0005-0000-0000-000064030000}"/>
    <cellStyle name="Currency 25" xfId="2185" xr:uid="{00000000-0005-0000-0000-000065030000}"/>
    <cellStyle name="Currency 25 2" xfId="2646" xr:uid="{00000000-0005-0000-0000-000066030000}"/>
    <cellStyle name="Currency 25 2 2" xfId="2713" xr:uid="{00000000-0005-0000-0000-000067030000}"/>
    <cellStyle name="Currency 25 3" xfId="2683" xr:uid="{00000000-0005-0000-0000-000068030000}"/>
    <cellStyle name="Currency 26" xfId="2761" xr:uid="{00000000-0005-0000-0000-000069030000}"/>
    <cellStyle name="Currency 27" xfId="2763" xr:uid="{00000000-0005-0000-0000-00006A030000}"/>
    <cellStyle name="Currency 28" xfId="2765" xr:uid="{00000000-0005-0000-0000-00006B030000}"/>
    <cellStyle name="Currency 29" xfId="2767" xr:uid="{00000000-0005-0000-0000-00006C030000}"/>
    <cellStyle name="Currency 3" xfId="630" xr:uid="{00000000-0005-0000-0000-00006D030000}"/>
    <cellStyle name="Currency 3 10" xfId="2186" xr:uid="{00000000-0005-0000-0000-00006E030000}"/>
    <cellStyle name="Currency 3 11" xfId="2187" xr:uid="{00000000-0005-0000-0000-00006F030000}"/>
    <cellStyle name="Currency 3 12" xfId="2188" xr:uid="{00000000-0005-0000-0000-000070030000}"/>
    <cellStyle name="Currency 3 13" xfId="2189" xr:uid="{00000000-0005-0000-0000-000071030000}"/>
    <cellStyle name="Currency 3 14" xfId="2190" xr:uid="{00000000-0005-0000-0000-000072030000}"/>
    <cellStyle name="Currency 3 15" xfId="2191" xr:uid="{00000000-0005-0000-0000-000073030000}"/>
    <cellStyle name="Currency 3 16" xfId="2192" xr:uid="{00000000-0005-0000-0000-000074030000}"/>
    <cellStyle name="Currency 3 17" xfId="2193" xr:uid="{00000000-0005-0000-0000-000075030000}"/>
    <cellStyle name="Currency 3 2" xfId="631" xr:uid="{00000000-0005-0000-0000-000076030000}"/>
    <cellStyle name="Currency 3 3" xfId="632" xr:uid="{00000000-0005-0000-0000-000077030000}"/>
    <cellStyle name="Currency 3 4" xfId="633" xr:uid="{00000000-0005-0000-0000-000078030000}"/>
    <cellStyle name="Currency 3 5" xfId="2194" xr:uid="{00000000-0005-0000-0000-000079030000}"/>
    <cellStyle name="Currency 3 6" xfId="2195" xr:uid="{00000000-0005-0000-0000-00007A030000}"/>
    <cellStyle name="Currency 3 7" xfId="2196" xr:uid="{00000000-0005-0000-0000-00007B030000}"/>
    <cellStyle name="Currency 3 8" xfId="2197" xr:uid="{00000000-0005-0000-0000-00007C030000}"/>
    <cellStyle name="Currency 3 9" xfId="2198" xr:uid="{00000000-0005-0000-0000-00007D030000}"/>
    <cellStyle name="Currency 30" xfId="2768" xr:uid="{00000000-0005-0000-0000-00007E030000}"/>
    <cellStyle name="Currency 31" xfId="2770" xr:uid="{00000000-0005-0000-0000-00007F030000}"/>
    <cellStyle name="Currency 32" xfId="2772" xr:uid="{00000000-0005-0000-0000-000080030000}"/>
    <cellStyle name="Currency 33" xfId="2775" xr:uid="{00000000-0005-0000-0000-000081030000}"/>
    <cellStyle name="Currency 34" xfId="2776" xr:uid="{00000000-0005-0000-0000-000082030000}"/>
    <cellStyle name="Currency 35" xfId="2779" xr:uid="{00000000-0005-0000-0000-000083030000}"/>
    <cellStyle name="Currency 4" xfId="634" xr:uid="{00000000-0005-0000-0000-000084030000}"/>
    <cellStyle name="Currency 4 10" xfId="2199" xr:uid="{00000000-0005-0000-0000-000085030000}"/>
    <cellStyle name="Currency 4 11" xfId="2200" xr:uid="{00000000-0005-0000-0000-000086030000}"/>
    <cellStyle name="Currency 4 12" xfId="2201" xr:uid="{00000000-0005-0000-0000-000087030000}"/>
    <cellStyle name="Currency 4 13" xfId="2202" xr:uid="{00000000-0005-0000-0000-000088030000}"/>
    <cellStyle name="Currency 4 14" xfId="2203" xr:uid="{00000000-0005-0000-0000-000089030000}"/>
    <cellStyle name="Currency 4 15" xfId="2204" xr:uid="{00000000-0005-0000-0000-00008A030000}"/>
    <cellStyle name="Currency 4 2" xfId="635" xr:uid="{00000000-0005-0000-0000-00008B030000}"/>
    <cellStyle name="Currency 4 3" xfId="2205" xr:uid="{00000000-0005-0000-0000-00008C030000}"/>
    <cellStyle name="Currency 4 4" xfId="2206" xr:uid="{00000000-0005-0000-0000-00008D030000}"/>
    <cellStyle name="Currency 4 5" xfId="2207" xr:uid="{00000000-0005-0000-0000-00008E030000}"/>
    <cellStyle name="Currency 4 6" xfId="2208" xr:uid="{00000000-0005-0000-0000-00008F030000}"/>
    <cellStyle name="Currency 4 7" xfId="2209" xr:uid="{00000000-0005-0000-0000-000090030000}"/>
    <cellStyle name="Currency 4 8" xfId="2210" xr:uid="{00000000-0005-0000-0000-000091030000}"/>
    <cellStyle name="Currency 4 9" xfId="2211" xr:uid="{00000000-0005-0000-0000-000092030000}"/>
    <cellStyle name="Currency 5" xfId="636" xr:uid="{00000000-0005-0000-0000-000093030000}"/>
    <cellStyle name="Currency 5 10" xfId="2212" xr:uid="{00000000-0005-0000-0000-000094030000}"/>
    <cellStyle name="Currency 5 11" xfId="2213" xr:uid="{00000000-0005-0000-0000-000095030000}"/>
    <cellStyle name="Currency 5 12" xfId="2214" xr:uid="{00000000-0005-0000-0000-000096030000}"/>
    <cellStyle name="Currency 5 13" xfId="2215" xr:uid="{00000000-0005-0000-0000-000097030000}"/>
    <cellStyle name="Currency 5 14" xfId="2216" xr:uid="{00000000-0005-0000-0000-000098030000}"/>
    <cellStyle name="Currency 5 15" xfId="2217" xr:uid="{00000000-0005-0000-0000-000099030000}"/>
    <cellStyle name="Currency 5 2" xfId="637" xr:uid="{00000000-0005-0000-0000-00009A030000}"/>
    <cellStyle name="Currency 5 3" xfId="2218" xr:uid="{00000000-0005-0000-0000-00009B030000}"/>
    <cellStyle name="Currency 5 4" xfId="2219" xr:uid="{00000000-0005-0000-0000-00009C030000}"/>
    <cellStyle name="Currency 5 5" xfId="2220" xr:uid="{00000000-0005-0000-0000-00009D030000}"/>
    <cellStyle name="Currency 5 6" xfId="2221" xr:uid="{00000000-0005-0000-0000-00009E030000}"/>
    <cellStyle name="Currency 5 7" xfId="2222" xr:uid="{00000000-0005-0000-0000-00009F030000}"/>
    <cellStyle name="Currency 5 8" xfId="2223" xr:uid="{00000000-0005-0000-0000-0000A0030000}"/>
    <cellStyle name="Currency 5 9" xfId="2224" xr:uid="{00000000-0005-0000-0000-0000A1030000}"/>
    <cellStyle name="Currency 6" xfId="638" xr:uid="{00000000-0005-0000-0000-0000A2030000}"/>
    <cellStyle name="Currency 7" xfId="639" xr:uid="{00000000-0005-0000-0000-0000A3030000}"/>
    <cellStyle name="Currency 8" xfId="640" xr:uid="{00000000-0005-0000-0000-0000A4030000}"/>
    <cellStyle name="Currency 9" xfId="641" xr:uid="{00000000-0005-0000-0000-0000A5030000}"/>
    <cellStyle name="Data Cell - PerformancePoint" xfId="642" xr:uid="{00000000-0005-0000-0000-0000A6030000}"/>
    <cellStyle name="Data Entry Cell - PerformancePoint" xfId="643" xr:uid="{00000000-0005-0000-0000-0000A7030000}"/>
    <cellStyle name="Date" xfId="644" xr:uid="{00000000-0005-0000-0000-0000A8030000}"/>
    <cellStyle name="Date 2" xfId="645" xr:uid="{00000000-0005-0000-0000-0000A9030000}"/>
    <cellStyle name="Date 2 10" xfId="646" xr:uid="{00000000-0005-0000-0000-0000AA030000}"/>
    <cellStyle name="Date 2 11" xfId="647" xr:uid="{00000000-0005-0000-0000-0000AB030000}"/>
    <cellStyle name="Date 2 12" xfId="648" xr:uid="{00000000-0005-0000-0000-0000AC030000}"/>
    <cellStyle name="Date 2 13" xfId="649" xr:uid="{00000000-0005-0000-0000-0000AD030000}"/>
    <cellStyle name="Date 2 14" xfId="650" xr:uid="{00000000-0005-0000-0000-0000AE030000}"/>
    <cellStyle name="Date 2 15" xfId="651" xr:uid="{00000000-0005-0000-0000-0000AF030000}"/>
    <cellStyle name="Date 2 16" xfId="652" xr:uid="{00000000-0005-0000-0000-0000B0030000}"/>
    <cellStyle name="Date 2 17" xfId="653" xr:uid="{00000000-0005-0000-0000-0000B1030000}"/>
    <cellStyle name="Date 2 18" xfId="654" xr:uid="{00000000-0005-0000-0000-0000B2030000}"/>
    <cellStyle name="Date 2 19" xfId="655" xr:uid="{00000000-0005-0000-0000-0000B3030000}"/>
    <cellStyle name="Date 2 2" xfId="656" xr:uid="{00000000-0005-0000-0000-0000B4030000}"/>
    <cellStyle name="Date 2 3" xfId="657" xr:uid="{00000000-0005-0000-0000-0000B5030000}"/>
    <cellStyle name="Date 2 4" xfId="658" xr:uid="{00000000-0005-0000-0000-0000B6030000}"/>
    <cellStyle name="Date 2 5" xfId="659" xr:uid="{00000000-0005-0000-0000-0000B7030000}"/>
    <cellStyle name="Date 2 6" xfId="660" xr:uid="{00000000-0005-0000-0000-0000B8030000}"/>
    <cellStyle name="Date 2 7" xfId="661" xr:uid="{00000000-0005-0000-0000-0000B9030000}"/>
    <cellStyle name="Date 2 8" xfId="662" xr:uid="{00000000-0005-0000-0000-0000BA030000}"/>
    <cellStyle name="Date 2 9" xfId="663" xr:uid="{00000000-0005-0000-0000-0000BB030000}"/>
    <cellStyle name="Date 3" xfId="664" xr:uid="{00000000-0005-0000-0000-0000BC030000}"/>
    <cellStyle name="Date 3 10" xfId="665" xr:uid="{00000000-0005-0000-0000-0000BD030000}"/>
    <cellStyle name="Date 3 11" xfId="666" xr:uid="{00000000-0005-0000-0000-0000BE030000}"/>
    <cellStyle name="Date 3 12" xfId="667" xr:uid="{00000000-0005-0000-0000-0000BF030000}"/>
    <cellStyle name="Date 3 13" xfId="668" xr:uid="{00000000-0005-0000-0000-0000C0030000}"/>
    <cellStyle name="Date 3 14" xfId="669" xr:uid="{00000000-0005-0000-0000-0000C1030000}"/>
    <cellStyle name="Date 3 15" xfId="670" xr:uid="{00000000-0005-0000-0000-0000C2030000}"/>
    <cellStyle name="Date 3 16" xfId="671" xr:uid="{00000000-0005-0000-0000-0000C3030000}"/>
    <cellStyle name="Date 3 17" xfId="672" xr:uid="{00000000-0005-0000-0000-0000C4030000}"/>
    <cellStyle name="Date 3 18" xfId="673" xr:uid="{00000000-0005-0000-0000-0000C5030000}"/>
    <cellStyle name="Date 3 19" xfId="674" xr:uid="{00000000-0005-0000-0000-0000C6030000}"/>
    <cellStyle name="Date 3 2" xfId="675" xr:uid="{00000000-0005-0000-0000-0000C7030000}"/>
    <cellStyle name="Date 3 3" xfId="676" xr:uid="{00000000-0005-0000-0000-0000C8030000}"/>
    <cellStyle name="Date 3 4" xfId="677" xr:uid="{00000000-0005-0000-0000-0000C9030000}"/>
    <cellStyle name="Date 3 5" xfId="678" xr:uid="{00000000-0005-0000-0000-0000CA030000}"/>
    <cellStyle name="Date 3 6" xfId="679" xr:uid="{00000000-0005-0000-0000-0000CB030000}"/>
    <cellStyle name="Date 3 7" xfId="680" xr:uid="{00000000-0005-0000-0000-0000CC030000}"/>
    <cellStyle name="Date 3 8" xfId="681" xr:uid="{00000000-0005-0000-0000-0000CD030000}"/>
    <cellStyle name="Date 3 9" xfId="682" xr:uid="{00000000-0005-0000-0000-0000CE030000}"/>
    <cellStyle name="Date 4" xfId="683" xr:uid="{00000000-0005-0000-0000-0000CF030000}"/>
    <cellStyle name="Date 4 10" xfId="684" xr:uid="{00000000-0005-0000-0000-0000D0030000}"/>
    <cellStyle name="Date 4 11" xfId="685" xr:uid="{00000000-0005-0000-0000-0000D1030000}"/>
    <cellStyle name="Date 4 12" xfId="686" xr:uid="{00000000-0005-0000-0000-0000D2030000}"/>
    <cellStyle name="Date 4 13" xfId="687" xr:uid="{00000000-0005-0000-0000-0000D3030000}"/>
    <cellStyle name="Date 4 14" xfId="688" xr:uid="{00000000-0005-0000-0000-0000D4030000}"/>
    <cellStyle name="Date 4 15" xfId="689" xr:uid="{00000000-0005-0000-0000-0000D5030000}"/>
    <cellStyle name="Date 4 16" xfId="690" xr:uid="{00000000-0005-0000-0000-0000D6030000}"/>
    <cellStyle name="Date 4 17" xfId="691" xr:uid="{00000000-0005-0000-0000-0000D7030000}"/>
    <cellStyle name="Date 4 18" xfId="692" xr:uid="{00000000-0005-0000-0000-0000D8030000}"/>
    <cellStyle name="Date 4 19" xfId="693" xr:uid="{00000000-0005-0000-0000-0000D9030000}"/>
    <cellStyle name="Date 4 2" xfId="694" xr:uid="{00000000-0005-0000-0000-0000DA030000}"/>
    <cellStyle name="Date 4 3" xfId="695" xr:uid="{00000000-0005-0000-0000-0000DB030000}"/>
    <cellStyle name="Date 4 4" xfId="696" xr:uid="{00000000-0005-0000-0000-0000DC030000}"/>
    <cellStyle name="Date 4 5" xfId="697" xr:uid="{00000000-0005-0000-0000-0000DD030000}"/>
    <cellStyle name="Date 4 6" xfId="698" xr:uid="{00000000-0005-0000-0000-0000DE030000}"/>
    <cellStyle name="Date 4 7" xfId="699" xr:uid="{00000000-0005-0000-0000-0000DF030000}"/>
    <cellStyle name="Date 4 8" xfId="700" xr:uid="{00000000-0005-0000-0000-0000E0030000}"/>
    <cellStyle name="Date 4 9" xfId="701" xr:uid="{00000000-0005-0000-0000-0000E1030000}"/>
    <cellStyle name="Date 5" xfId="702" xr:uid="{00000000-0005-0000-0000-0000E2030000}"/>
    <cellStyle name="Date 5 10" xfId="703" xr:uid="{00000000-0005-0000-0000-0000E3030000}"/>
    <cellStyle name="Date 5 11" xfId="704" xr:uid="{00000000-0005-0000-0000-0000E4030000}"/>
    <cellStyle name="Date 5 12" xfId="705" xr:uid="{00000000-0005-0000-0000-0000E5030000}"/>
    <cellStyle name="Date 5 13" xfId="706" xr:uid="{00000000-0005-0000-0000-0000E6030000}"/>
    <cellStyle name="Date 5 14" xfId="707" xr:uid="{00000000-0005-0000-0000-0000E7030000}"/>
    <cellStyle name="Date 5 15" xfId="708" xr:uid="{00000000-0005-0000-0000-0000E8030000}"/>
    <cellStyle name="Date 5 16" xfId="709" xr:uid="{00000000-0005-0000-0000-0000E9030000}"/>
    <cellStyle name="Date 5 17" xfId="710" xr:uid="{00000000-0005-0000-0000-0000EA030000}"/>
    <cellStyle name="Date 5 18" xfId="711" xr:uid="{00000000-0005-0000-0000-0000EB030000}"/>
    <cellStyle name="Date 5 19" xfId="712" xr:uid="{00000000-0005-0000-0000-0000EC030000}"/>
    <cellStyle name="Date 5 2" xfId="713" xr:uid="{00000000-0005-0000-0000-0000ED030000}"/>
    <cellStyle name="Date 5 3" xfId="714" xr:uid="{00000000-0005-0000-0000-0000EE030000}"/>
    <cellStyle name="Date 5 4" xfId="715" xr:uid="{00000000-0005-0000-0000-0000EF030000}"/>
    <cellStyle name="Date 5 5" xfId="716" xr:uid="{00000000-0005-0000-0000-0000F0030000}"/>
    <cellStyle name="Date 5 6" xfId="717" xr:uid="{00000000-0005-0000-0000-0000F1030000}"/>
    <cellStyle name="Date 5 7" xfId="718" xr:uid="{00000000-0005-0000-0000-0000F2030000}"/>
    <cellStyle name="Date 5 8" xfId="719" xr:uid="{00000000-0005-0000-0000-0000F3030000}"/>
    <cellStyle name="Date 5 9" xfId="720" xr:uid="{00000000-0005-0000-0000-0000F4030000}"/>
    <cellStyle name="Date 6" xfId="721" xr:uid="{00000000-0005-0000-0000-0000F5030000}"/>
    <cellStyle name="Date 6 10" xfId="722" xr:uid="{00000000-0005-0000-0000-0000F6030000}"/>
    <cellStyle name="Date 6 11" xfId="723" xr:uid="{00000000-0005-0000-0000-0000F7030000}"/>
    <cellStyle name="Date 6 12" xfId="724" xr:uid="{00000000-0005-0000-0000-0000F8030000}"/>
    <cellStyle name="Date 6 13" xfId="725" xr:uid="{00000000-0005-0000-0000-0000F9030000}"/>
    <cellStyle name="Date 6 14" xfId="726" xr:uid="{00000000-0005-0000-0000-0000FA030000}"/>
    <cellStyle name="Date 6 15" xfId="727" xr:uid="{00000000-0005-0000-0000-0000FB030000}"/>
    <cellStyle name="Date 6 16" xfId="728" xr:uid="{00000000-0005-0000-0000-0000FC030000}"/>
    <cellStyle name="Date 6 17" xfId="729" xr:uid="{00000000-0005-0000-0000-0000FD030000}"/>
    <cellStyle name="Date 6 18" xfId="730" xr:uid="{00000000-0005-0000-0000-0000FE030000}"/>
    <cellStyle name="Date 6 19" xfId="731" xr:uid="{00000000-0005-0000-0000-0000FF030000}"/>
    <cellStyle name="Date 6 2" xfId="732" xr:uid="{00000000-0005-0000-0000-000000040000}"/>
    <cellStyle name="Date 6 3" xfId="733" xr:uid="{00000000-0005-0000-0000-000001040000}"/>
    <cellStyle name="Date 6 4" xfId="734" xr:uid="{00000000-0005-0000-0000-000002040000}"/>
    <cellStyle name="Date 6 5" xfId="735" xr:uid="{00000000-0005-0000-0000-000003040000}"/>
    <cellStyle name="Date 6 6" xfId="736" xr:uid="{00000000-0005-0000-0000-000004040000}"/>
    <cellStyle name="Date 6 7" xfId="737" xr:uid="{00000000-0005-0000-0000-000005040000}"/>
    <cellStyle name="Date 6 8" xfId="738" xr:uid="{00000000-0005-0000-0000-000006040000}"/>
    <cellStyle name="Date 6 9" xfId="739" xr:uid="{00000000-0005-0000-0000-000007040000}"/>
    <cellStyle name="Date Short" xfId="740" xr:uid="{00000000-0005-0000-0000-000008040000}"/>
    <cellStyle name="Dollars" xfId="741" xr:uid="{00000000-0005-0000-0000-000009040000}"/>
    <cellStyle name="Enter Currency (0)" xfId="742" xr:uid="{00000000-0005-0000-0000-00000A040000}"/>
    <cellStyle name="Enter Currency (2)" xfId="743" xr:uid="{00000000-0005-0000-0000-00000B040000}"/>
    <cellStyle name="Enter Units (0)" xfId="744" xr:uid="{00000000-0005-0000-0000-00000C040000}"/>
    <cellStyle name="Enter Units (1)" xfId="745" xr:uid="{00000000-0005-0000-0000-00000D040000}"/>
    <cellStyle name="Enter Units (2)" xfId="746" xr:uid="{00000000-0005-0000-0000-00000E040000}"/>
    <cellStyle name="Entrée" xfId="747" xr:uid="{00000000-0005-0000-0000-00000F040000}"/>
    <cellStyle name="EntryCell" xfId="748" xr:uid="{00000000-0005-0000-0000-000010040000}"/>
    <cellStyle name="EntryCurrency" xfId="749" xr:uid="{00000000-0005-0000-0000-000011040000}"/>
    <cellStyle name="EntryPercent" xfId="750" xr:uid="{00000000-0005-0000-0000-000012040000}"/>
    <cellStyle name="EntryPercent(1)" xfId="751" xr:uid="{00000000-0005-0000-0000-000013040000}"/>
    <cellStyle name="EntryPercent_06-09 Treasury" xfId="752" xr:uid="{00000000-0005-0000-0000-000014040000}"/>
    <cellStyle name="Explanatory Text 2" xfId="753" xr:uid="{00000000-0005-0000-0000-000015040000}"/>
    <cellStyle name="Explanatory Text 2 2" xfId="754" xr:uid="{00000000-0005-0000-0000-000016040000}"/>
    <cellStyle name="Explanatory Text 2 3" xfId="755" xr:uid="{00000000-0005-0000-0000-000017040000}"/>
    <cellStyle name="Explanatory Text 3" xfId="756" xr:uid="{00000000-0005-0000-0000-000018040000}"/>
    <cellStyle name="Explanatory Text 4" xfId="757" xr:uid="{00000000-0005-0000-0000-000019040000}"/>
    <cellStyle name="Followed Hyperlink 10" xfId="758" xr:uid="{00000000-0005-0000-0000-00001A040000}"/>
    <cellStyle name="Followed Hyperlink 11" xfId="759" xr:uid="{00000000-0005-0000-0000-00001B040000}"/>
    <cellStyle name="Followed Hyperlink 12" xfId="760" xr:uid="{00000000-0005-0000-0000-00001C040000}"/>
    <cellStyle name="Followed Hyperlink 13" xfId="761" xr:uid="{00000000-0005-0000-0000-00001D040000}"/>
    <cellStyle name="Followed Hyperlink 14" xfId="762" xr:uid="{00000000-0005-0000-0000-00001E040000}"/>
    <cellStyle name="Followed Hyperlink 15" xfId="763" xr:uid="{00000000-0005-0000-0000-00001F040000}"/>
    <cellStyle name="Followed Hyperlink 16" xfId="764" xr:uid="{00000000-0005-0000-0000-000020040000}"/>
    <cellStyle name="Followed Hyperlink 2" xfId="765" xr:uid="{00000000-0005-0000-0000-000021040000}"/>
    <cellStyle name="Followed Hyperlink 2 2" xfId="766" xr:uid="{00000000-0005-0000-0000-000022040000}"/>
    <cellStyle name="Followed Hyperlink 2 3" xfId="767" xr:uid="{00000000-0005-0000-0000-000023040000}"/>
    <cellStyle name="Followed Hyperlink 2 4" xfId="768" xr:uid="{00000000-0005-0000-0000-000024040000}"/>
    <cellStyle name="Followed Hyperlink 2 5" xfId="769" xr:uid="{00000000-0005-0000-0000-000025040000}"/>
    <cellStyle name="Followed Hyperlink 2 6" xfId="770" xr:uid="{00000000-0005-0000-0000-000026040000}"/>
    <cellStyle name="Followed Hyperlink 2 7" xfId="771" xr:uid="{00000000-0005-0000-0000-000027040000}"/>
    <cellStyle name="Followed Hyperlink 2 8" xfId="772" xr:uid="{00000000-0005-0000-0000-000028040000}"/>
    <cellStyle name="Followed Hyperlink 2 9" xfId="773" xr:uid="{00000000-0005-0000-0000-000029040000}"/>
    <cellStyle name="Followed Hyperlink 3" xfId="774" xr:uid="{00000000-0005-0000-0000-00002A040000}"/>
    <cellStyle name="Followed Hyperlink 3 2" xfId="775" xr:uid="{00000000-0005-0000-0000-00002B040000}"/>
    <cellStyle name="Followed Hyperlink 3 3" xfId="776" xr:uid="{00000000-0005-0000-0000-00002C040000}"/>
    <cellStyle name="Followed Hyperlink 3 4" xfId="777" xr:uid="{00000000-0005-0000-0000-00002D040000}"/>
    <cellStyle name="Followed Hyperlink 3 5" xfId="778" xr:uid="{00000000-0005-0000-0000-00002E040000}"/>
    <cellStyle name="Followed Hyperlink 3 6" xfId="779" xr:uid="{00000000-0005-0000-0000-00002F040000}"/>
    <cellStyle name="Followed Hyperlink 3 7" xfId="780" xr:uid="{00000000-0005-0000-0000-000030040000}"/>
    <cellStyle name="Followed Hyperlink 3 8" xfId="781" xr:uid="{00000000-0005-0000-0000-000031040000}"/>
    <cellStyle name="Followed Hyperlink 3 9" xfId="782" xr:uid="{00000000-0005-0000-0000-000032040000}"/>
    <cellStyle name="Followed Hyperlink 4" xfId="783" xr:uid="{00000000-0005-0000-0000-000033040000}"/>
    <cellStyle name="Followed Hyperlink 5" xfId="784" xr:uid="{00000000-0005-0000-0000-000034040000}"/>
    <cellStyle name="Followed Hyperlink 6" xfId="785" xr:uid="{00000000-0005-0000-0000-000035040000}"/>
    <cellStyle name="Followed Hyperlink 7" xfId="786" xr:uid="{00000000-0005-0000-0000-000036040000}"/>
    <cellStyle name="Followed Hyperlink 8" xfId="787" xr:uid="{00000000-0005-0000-0000-000037040000}"/>
    <cellStyle name="Followed Hyperlink 9" xfId="788" xr:uid="{00000000-0005-0000-0000-000038040000}"/>
    <cellStyle name="Good 2" xfId="789" xr:uid="{00000000-0005-0000-0000-000039040000}"/>
    <cellStyle name="Good 2 2" xfId="790" xr:uid="{00000000-0005-0000-0000-00003A040000}"/>
    <cellStyle name="Good 2 3" xfId="791" xr:uid="{00000000-0005-0000-0000-00003B040000}"/>
    <cellStyle name="Good 3" xfId="792" xr:uid="{00000000-0005-0000-0000-00003C040000}"/>
    <cellStyle name="Good 4" xfId="793" xr:uid="{00000000-0005-0000-0000-00003D040000}"/>
    <cellStyle name="Grey" xfId="794" xr:uid="{00000000-0005-0000-0000-00003E040000}"/>
    <cellStyle name="Grey 10" xfId="2225" xr:uid="{00000000-0005-0000-0000-00003F040000}"/>
    <cellStyle name="Grey 11" xfId="2226" xr:uid="{00000000-0005-0000-0000-000040040000}"/>
    <cellStyle name="Grey 12" xfId="2227" xr:uid="{00000000-0005-0000-0000-000041040000}"/>
    <cellStyle name="Grey 13" xfId="2228" xr:uid="{00000000-0005-0000-0000-000042040000}"/>
    <cellStyle name="Grey 14" xfId="2229" xr:uid="{00000000-0005-0000-0000-000043040000}"/>
    <cellStyle name="Grey 15" xfId="2230" xr:uid="{00000000-0005-0000-0000-000044040000}"/>
    <cellStyle name="Grey 16" xfId="2231" xr:uid="{00000000-0005-0000-0000-000045040000}"/>
    <cellStyle name="Grey 17" xfId="2232" xr:uid="{00000000-0005-0000-0000-000046040000}"/>
    <cellStyle name="Grey 2" xfId="795" xr:uid="{00000000-0005-0000-0000-000047040000}"/>
    <cellStyle name="Grey 3" xfId="796" xr:uid="{00000000-0005-0000-0000-000048040000}"/>
    <cellStyle name="Grey 4" xfId="797" xr:uid="{00000000-0005-0000-0000-000049040000}"/>
    <cellStyle name="Grey 5" xfId="2233" xr:uid="{00000000-0005-0000-0000-00004A040000}"/>
    <cellStyle name="Grey 6" xfId="2234" xr:uid="{00000000-0005-0000-0000-00004B040000}"/>
    <cellStyle name="Grey 7" xfId="2235" xr:uid="{00000000-0005-0000-0000-00004C040000}"/>
    <cellStyle name="Grey 8" xfId="2236" xr:uid="{00000000-0005-0000-0000-00004D040000}"/>
    <cellStyle name="Grey 9" xfId="2237" xr:uid="{00000000-0005-0000-0000-00004E040000}"/>
    <cellStyle name="HEADER" xfId="798" xr:uid="{00000000-0005-0000-0000-00004F040000}"/>
    <cellStyle name="Header1" xfId="799" xr:uid="{00000000-0005-0000-0000-000050040000}"/>
    <cellStyle name="Header2" xfId="800" xr:uid="{00000000-0005-0000-0000-000051040000}"/>
    <cellStyle name="Heading" xfId="801" xr:uid="{00000000-0005-0000-0000-000052040000}"/>
    <cellStyle name="Heading 1 2" xfId="802" xr:uid="{00000000-0005-0000-0000-000053040000}"/>
    <cellStyle name="Heading 1 2 2" xfId="803" xr:uid="{00000000-0005-0000-0000-000054040000}"/>
    <cellStyle name="Heading 1 2 3" xfId="804" xr:uid="{00000000-0005-0000-0000-000055040000}"/>
    <cellStyle name="Heading 1 3" xfId="805" xr:uid="{00000000-0005-0000-0000-000056040000}"/>
    <cellStyle name="Heading 1 4" xfId="806" xr:uid="{00000000-0005-0000-0000-000057040000}"/>
    <cellStyle name="Heading 10" xfId="2238" xr:uid="{00000000-0005-0000-0000-000058040000}"/>
    <cellStyle name="Heading 11" xfId="2239" xr:uid="{00000000-0005-0000-0000-000059040000}"/>
    <cellStyle name="Heading 12" xfId="2240" xr:uid="{00000000-0005-0000-0000-00005A040000}"/>
    <cellStyle name="Heading 13" xfId="2241" xr:uid="{00000000-0005-0000-0000-00005B040000}"/>
    <cellStyle name="Heading 14" xfId="2242" xr:uid="{00000000-0005-0000-0000-00005C040000}"/>
    <cellStyle name="Heading 15" xfId="2243" xr:uid="{00000000-0005-0000-0000-00005D040000}"/>
    <cellStyle name="Heading 16" xfId="2244" xr:uid="{00000000-0005-0000-0000-00005E040000}"/>
    <cellStyle name="Heading 17" xfId="2245" xr:uid="{00000000-0005-0000-0000-00005F040000}"/>
    <cellStyle name="Heading 2 2" xfId="807" xr:uid="{00000000-0005-0000-0000-000060040000}"/>
    <cellStyle name="Heading 2 2 2" xfId="808" xr:uid="{00000000-0005-0000-0000-000061040000}"/>
    <cellStyle name="Heading 2 2 3" xfId="809" xr:uid="{00000000-0005-0000-0000-000062040000}"/>
    <cellStyle name="Heading 2 3" xfId="810" xr:uid="{00000000-0005-0000-0000-000063040000}"/>
    <cellStyle name="Heading 2 4" xfId="811" xr:uid="{00000000-0005-0000-0000-000064040000}"/>
    <cellStyle name="Heading 3 2" xfId="812" xr:uid="{00000000-0005-0000-0000-000065040000}"/>
    <cellStyle name="Heading 3 2 2" xfId="813" xr:uid="{00000000-0005-0000-0000-000066040000}"/>
    <cellStyle name="Heading 3 2 3" xfId="814" xr:uid="{00000000-0005-0000-0000-000067040000}"/>
    <cellStyle name="Heading 3 3" xfId="815" xr:uid="{00000000-0005-0000-0000-000068040000}"/>
    <cellStyle name="Heading 3 4" xfId="816" xr:uid="{00000000-0005-0000-0000-000069040000}"/>
    <cellStyle name="Heading 4 2" xfId="817" xr:uid="{00000000-0005-0000-0000-00006A040000}"/>
    <cellStyle name="Heading 4 2 2" xfId="818" xr:uid="{00000000-0005-0000-0000-00006B040000}"/>
    <cellStyle name="Heading 4 2 3" xfId="819" xr:uid="{00000000-0005-0000-0000-00006C040000}"/>
    <cellStyle name="Heading 4 3" xfId="820" xr:uid="{00000000-0005-0000-0000-00006D040000}"/>
    <cellStyle name="Heading 4 4" xfId="821" xr:uid="{00000000-0005-0000-0000-00006E040000}"/>
    <cellStyle name="Heading 5" xfId="2246" xr:uid="{00000000-0005-0000-0000-00006F040000}"/>
    <cellStyle name="Heading 6" xfId="2247" xr:uid="{00000000-0005-0000-0000-000070040000}"/>
    <cellStyle name="Heading 7" xfId="2248" xr:uid="{00000000-0005-0000-0000-000071040000}"/>
    <cellStyle name="Heading 8" xfId="2249" xr:uid="{00000000-0005-0000-0000-000072040000}"/>
    <cellStyle name="Heading 9" xfId="2250" xr:uid="{00000000-0005-0000-0000-000073040000}"/>
    <cellStyle name="Heading1" xfId="822" xr:uid="{00000000-0005-0000-0000-000074040000}"/>
    <cellStyle name="Heading2" xfId="823" xr:uid="{00000000-0005-0000-0000-000075040000}"/>
    <cellStyle name="Hyperlink 10" xfId="824" xr:uid="{00000000-0005-0000-0000-000076040000}"/>
    <cellStyle name="Hyperlink 11" xfId="825" xr:uid="{00000000-0005-0000-0000-000077040000}"/>
    <cellStyle name="Hyperlink 12" xfId="826" xr:uid="{00000000-0005-0000-0000-000078040000}"/>
    <cellStyle name="Hyperlink 13" xfId="827" xr:uid="{00000000-0005-0000-0000-000079040000}"/>
    <cellStyle name="Hyperlink 14" xfId="828" xr:uid="{00000000-0005-0000-0000-00007A040000}"/>
    <cellStyle name="Hyperlink 15" xfId="829" xr:uid="{00000000-0005-0000-0000-00007B040000}"/>
    <cellStyle name="Hyperlink 16" xfId="830" xr:uid="{00000000-0005-0000-0000-00007C040000}"/>
    <cellStyle name="Hyperlink 2" xfId="831" xr:uid="{00000000-0005-0000-0000-00007D040000}"/>
    <cellStyle name="Hyperlink 2 2" xfId="832" xr:uid="{00000000-0005-0000-0000-00007E040000}"/>
    <cellStyle name="Hyperlink 2 3" xfId="833" xr:uid="{00000000-0005-0000-0000-00007F040000}"/>
    <cellStyle name="Hyperlink 2 4" xfId="834" xr:uid="{00000000-0005-0000-0000-000080040000}"/>
    <cellStyle name="Hyperlink 2 5" xfId="835" xr:uid="{00000000-0005-0000-0000-000081040000}"/>
    <cellStyle name="Hyperlink 2 6" xfId="836" xr:uid="{00000000-0005-0000-0000-000082040000}"/>
    <cellStyle name="Hyperlink 2 7" xfId="837" xr:uid="{00000000-0005-0000-0000-000083040000}"/>
    <cellStyle name="Hyperlink 2 8" xfId="838" xr:uid="{00000000-0005-0000-0000-000084040000}"/>
    <cellStyle name="Hyperlink 2 9" xfId="839" xr:uid="{00000000-0005-0000-0000-000085040000}"/>
    <cellStyle name="Hyperlink 3" xfId="840" xr:uid="{00000000-0005-0000-0000-000086040000}"/>
    <cellStyle name="Hyperlink 3 2" xfId="841" xr:uid="{00000000-0005-0000-0000-000087040000}"/>
    <cellStyle name="Hyperlink 3 3" xfId="842" xr:uid="{00000000-0005-0000-0000-000088040000}"/>
    <cellStyle name="Hyperlink 3 4" xfId="843" xr:uid="{00000000-0005-0000-0000-000089040000}"/>
    <cellStyle name="Hyperlink 3 5" xfId="844" xr:uid="{00000000-0005-0000-0000-00008A040000}"/>
    <cellStyle name="Hyperlink 3 6" xfId="845" xr:uid="{00000000-0005-0000-0000-00008B040000}"/>
    <cellStyle name="Hyperlink 3 7" xfId="846" xr:uid="{00000000-0005-0000-0000-00008C040000}"/>
    <cellStyle name="Hyperlink 3 8" xfId="847" xr:uid="{00000000-0005-0000-0000-00008D040000}"/>
    <cellStyle name="Hyperlink 3 9" xfId="848" xr:uid="{00000000-0005-0000-0000-00008E040000}"/>
    <cellStyle name="Hyperlink 4" xfId="849" xr:uid="{00000000-0005-0000-0000-00008F040000}"/>
    <cellStyle name="Hyperlink 5" xfId="850" xr:uid="{00000000-0005-0000-0000-000090040000}"/>
    <cellStyle name="Hyperlink 6" xfId="851" xr:uid="{00000000-0005-0000-0000-000091040000}"/>
    <cellStyle name="Hyperlink 7" xfId="852" xr:uid="{00000000-0005-0000-0000-000092040000}"/>
    <cellStyle name="Hyperlink 8" xfId="853" xr:uid="{00000000-0005-0000-0000-000093040000}"/>
    <cellStyle name="Hyperlink 9" xfId="854" xr:uid="{00000000-0005-0000-0000-000094040000}"/>
    <cellStyle name="Input [yellow]" xfId="855" xr:uid="{00000000-0005-0000-0000-000095040000}"/>
    <cellStyle name="Input [yellow] 10" xfId="2251" xr:uid="{00000000-0005-0000-0000-000096040000}"/>
    <cellStyle name="Input [yellow] 11" xfId="2252" xr:uid="{00000000-0005-0000-0000-000097040000}"/>
    <cellStyle name="Input [yellow] 12" xfId="2253" xr:uid="{00000000-0005-0000-0000-000098040000}"/>
    <cellStyle name="Input [yellow] 13" xfId="2254" xr:uid="{00000000-0005-0000-0000-000099040000}"/>
    <cellStyle name="Input [yellow] 14" xfId="2255" xr:uid="{00000000-0005-0000-0000-00009A040000}"/>
    <cellStyle name="Input [yellow] 15" xfId="2256" xr:uid="{00000000-0005-0000-0000-00009B040000}"/>
    <cellStyle name="Input [yellow] 16" xfId="2257" xr:uid="{00000000-0005-0000-0000-00009C040000}"/>
    <cellStyle name="Input [yellow] 17" xfId="2258" xr:uid="{00000000-0005-0000-0000-00009D040000}"/>
    <cellStyle name="Input [yellow] 2" xfId="856" xr:uid="{00000000-0005-0000-0000-00009E040000}"/>
    <cellStyle name="Input [yellow] 3" xfId="857" xr:uid="{00000000-0005-0000-0000-00009F040000}"/>
    <cellStyle name="Input [yellow] 4" xfId="858" xr:uid="{00000000-0005-0000-0000-0000A0040000}"/>
    <cellStyle name="Input [yellow] 5" xfId="2259" xr:uid="{00000000-0005-0000-0000-0000A1040000}"/>
    <cellStyle name="Input [yellow] 6" xfId="2260" xr:uid="{00000000-0005-0000-0000-0000A2040000}"/>
    <cellStyle name="Input [yellow] 7" xfId="2261" xr:uid="{00000000-0005-0000-0000-0000A3040000}"/>
    <cellStyle name="Input [yellow] 8" xfId="2262" xr:uid="{00000000-0005-0000-0000-0000A4040000}"/>
    <cellStyle name="Input [yellow] 9" xfId="2263" xr:uid="{00000000-0005-0000-0000-0000A5040000}"/>
    <cellStyle name="Input 2" xfId="859" xr:uid="{00000000-0005-0000-0000-0000A6040000}"/>
    <cellStyle name="Input 2 2" xfId="860" xr:uid="{00000000-0005-0000-0000-0000A7040000}"/>
    <cellStyle name="Input 2 3" xfId="861" xr:uid="{00000000-0005-0000-0000-0000A8040000}"/>
    <cellStyle name="Input 3" xfId="862" xr:uid="{00000000-0005-0000-0000-0000A9040000}"/>
    <cellStyle name="Input 4" xfId="863" xr:uid="{00000000-0005-0000-0000-0000AA040000}"/>
    <cellStyle name="Komma [0]_RESULTS" xfId="864" xr:uid="{00000000-0005-0000-0000-0000AB040000}"/>
    <cellStyle name="Komma_RESULTS" xfId="865" xr:uid="{00000000-0005-0000-0000-0000AC040000}"/>
    <cellStyle name="Lien hypertexte visité_BSS Spares 15.028" xfId="866" xr:uid="{00000000-0005-0000-0000-0000AD040000}"/>
    <cellStyle name="Link Currency (0)" xfId="867" xr:uid="{00000000-0005-0000-0000-0000AE040000}"/>
    <cellStyle name="Link Currency (2)" xfId="868" xr:uid="{00000000-0005-0000-0000-0000AF040000}"/>
    <cellStyle name="Link Units (0)" xfId="869" xr:uid="{00000000-0005-0000-0000-0000B0040000}"/>
    <cellStyle name="Link Units (1)" xfId="870" xr:uid="{00000000-0005-0000-0000-0000B1040000}"/>
    <cellStyle name="Link Units (2)" xfId="871" xr:uid="{00000000-0005-0000-0000-0000B2040000}"/>
    <cellStyle name="Linked Cell 2" xfId="872" xr:uid="{00000000-0005-0000-0000-0000B3040000}"/>
    <cellStyle name="Linked Cell 2 2" xfId="873" xr:uid="{00000000-0005-0000-0000-0000B4040000}"/>
    <cellStyle name="Linked Cell 2 3" xfId="874" xr:uid="{00000000-0005-0000-0000-0000B5040000}"/>
    <cellStyle name="Linked Cell 3" xfId="875" xr:uid="{00000000-0005-0000-0000-0000B6040000}"/>
    <cellStyle name="Linked Cell 4" xfId="876" xr:uid="{00000000-0005-0000-0000-0000B7040000}"/>
    <cellStyle name="locked" xfId="877" xr:uid="{00000000-0005-0000-0000-0000B8040000}"/>
    <cellStyle name="Locked Cell - PerformancePoint" xfId="878" xr:uid="{00000000-0005-0000-0000-0000B9040000}"/>
    <cellStyle name="Matrice" xfId="879" xr:uid="{00000000-0005-0000-0000-0000BA040000}"/>
    <cellStyle name="Millares [0]_ARQUEO (2)" xfId="880" xr:uid="{00000000-0005-0000-0000-0000BB040000}"/>
    <cellStyle name="Millares_ARQUEO (2)" xfId="881" xr:uid="{00000000-0005-0000-0000-0000BC040000}"/>
    <cellStyle name="Milliers [0]_BSS Spares 15.028" xfId="882" xr:uid="{00000000-0005-0000-0000-0000BD040000}"/>
    <cellStyle name="Milliers_BSS Spares 15.028" xfId="883" xr:uid="{00000000-0005-0000-0000-0000BE040000}"/>
    <cellStyle name="Model" xfId="884" xr:uid="{00000000-0005-0000-0000-0000BF040000}"/>
    <cellStyle name="Moneda [0]_Archivo Preview" xfId="885" xr:uid="{00000000-0005-0000-0000-0000C0040000}"/>
    <cellStyle name="Moneda_Archivo Preview" xfId="886" xr:uid="{00000000-0005-0000-0000-0000C1040000}"/>
    <cellStyle name="Monétaire [0]_BSS Spares 15.028" xfId="887" xr:uid="{00000000-0005-0000-0000-0000C2040000}"/>
    <cellStyle name="Monétaire_BSS Spares 15.028" xfId="888" xr:uid="{00000000-0005-0000-0000-0000C3040000}"/>
    <cellStyle name="Neutral 2" xfId="889" xr:uid="{00000000-0005-0000-0000-0000C4040000}"/>
    <cellStyle name="Neutral 2 2" xfId="890" xr:uid="{00000000-0005-0000-0000-0000C5040000}"/>
    <cellStyle name="Neutral 2 3" xfId="891" xr:uid="{00000000-0005-0000-0000-0000C6040000}"/>
    <cellStyle name="Neutral 3" xfId="892" xr:uid="{00000000-0005-0000-0000-0000C7040000}"/>
    <cellStyle name="Neutral 4" xfId="893" xr:uid="{00000000-0005-0000-0000-0000C8040000}"/>
    <cellStyle name="no dec" xfId="894" xr:uid="{00000000-0005-0000-0000-0000C9040000}"/>
    <cellStyle name="Normal" xfId="0" builtinId="0"/>
    <cellStyle name="Normal - Style1" xfId="895" xr:uid="{00000000-0005-0000-0000-0000CB040000}"/>
    <cellStyle name="Normal - Style1 10" xfId="2264" xr:uid="{00000000-0005-0000-0000-0000CC040000}"/>
    <cellStyle name="Normal - Style1 11" xfId="2265" xr:uid="{00000000-0005-0000-0000-0000CD040000}"/>
    <cellStyle name="Normal - Style1 12" xfId="2266" xr:uid="{00000000-0005-0000-0000-0000CE040000}"/>
    <cellStyle name="Normal - Style1 13" xfId="2267" xr:uid="{00000000-0005-0000-0000-0000CF040000}"/>
    <cellStyle name="Normal - Style1 14" xfId="2268" xr:uid="{00000000-0005-0000-0000-0000D0040000}"/>
    <cellStyle name="Normal - Style1 15" xfId="2269" xr:uid="{00000000-0005-0000-0000-0000D1040000}"/>
    <cellStyle name="Normal - Style1 16" xfId="2270" xr:uid="{00000000-0005-0000-0000-0000D2040000}"/>
    <cellStyle name="Normal - Style1 17" xfId="2271" xr:uid="{00000000-0005-0000-0000-0000D3040000}"/>
    <cellStyle name="Normal - Style1 2" xfId="896" xr:uid="{00000000-0005-0000-0000-0000D4040000}"/>
    <cellStyle name="Normal - Style1 3" xfId="897" xr:uid="{00000000-0005-0000-0000-0000D5040000}"/>
    <cellStyle name="Normal - Style1 4" xfId="898" xr:uid="{00000000-0005-0000-0000-0000D6040000}"/>
    <cellStyle name="Normal - Style1 5" xfId="2272" xr:uid="{00000000-0005-0000-0000-0000D7040000}"/>
    <cellStyle name="Normal - Style1 6" xfId="2273" xr:uid="{00000000-0005-0000-0000-0000D8040000}"/>
    <cellStyle name="Normal - Style1 7" xfId="2274" xr:uid="{00000000-0005-0000-0000-0000D9040000}"/>
    <cellStyle name="Normal - Style1 8" xfId="2275" xr:uid="{00000000-0005-0000-0000-0000DA040000}"/>
    <cellStyle name="Normal - Style1 9" xfId="2276" xr:uid="{00000000-0005-0000-0000-0000DB040000}"/>
    <cellStyle name="Normal 10" xfId="899" xr:uid="{00000000-0005-0000-0000-0000DC040000}"/>
    <cellStyle name="Normal 10 10" xfId="900" xr:uid="{00000000-0005-0000-0000-0000DD040000}"/>
    <cellStyle name="Normal 10 11" xfId="901" xr:uid="{00000000-0005-0000-0000-0000DE040000}"/>
    <cellStyle name="Normal 10 12" xfId="902" xr:uid="{00000000-0005-0000-0000-0000DF040000}"/>
    <cellStyle name="Normal 10 13" xfId="903" xr:uid="{00000000-0005-0000-0000-0000E0040000}"/>
    <cellStyle name="Normal 10 14" xfId="904" xr:uid="{00000000-0005-0000-0000-0000E1040000}"/>
    <cellStyle name="Normal 10 15" xfId="905" xr:uid="{00000000-0005-0000-0000-0000E2040000}"/>
    <cellStyle name="Normal 10 16" xfId="906" xr:uid="{00000000-0005-0000-0000-0000E3040000}"/>
    <cellStyle name="Normal 10 17" xfId="2277" xr:uid="{00000000-0005-0000-0000-0000E4040000}"/>
    <cellStyle name="Normal 10 2" xfId="907" xr:uid="{00000000-0005-0000-0000-0000E5040000}"/>
    <cellStyle name="Normal 10 3" xfId="908" xr:uid="{00000000-0005-0000-0000-0000E6040000}"/>
    <cellStyle name="Normal 10 4" xfId="909" xr:uid="{00000000-0005-0000-0000-0000E7040000}"/>
    <cellStyle name="Normal 10 5" xfId="910" xr:uid="{00000000-0005-0000-0000-0000E8040000}"/>
    <cellStyle name="Normal 10 6" xfId="911" xr:uid="{00000000-0005-0000-0000-0000E9040000}"/>
    <cellStyle name="Normal 10 7" xfId="912" xr:uid="{00000000-0005-0000-0000-0000EA040000}"/>
    <cellStyle name="Normal 10 8" xfId="913" xr:uid="{00000000-0005-0000-0000-0000EB040000}"/>
    <cellStyle name="Normal 10 9" xfId="914" xr:uid="{00000000-0005-0000-0000-0000EC040000}"/>
    <cellStyle name="Normal 100 2" xfId="915" xr:uid="{00000000-0005-0000-0000-0000ED040000}"/>
    <cellStyle name="Normal 100 3" xfId="916" xr:uid="{00000000-0005-0000-0000-0000EE040000}"/>
    <cellStyle name="Normal 101 2" xfId="917" xr:uid="{00000000-0005-0000-0000-0000EF040000}"/>
    <cellStyle name="Normal 101 3" xfId="918" xr:uid="{00000000-0005-0000-0000-0000F0040000}"/>
    <cellStyle name="Normal 102 2" xfId="919" xr:uid="{00000000-0005-0000-0000-0000F1040000}"/>
    <cellStyle name="Normal 102 3" xfId="920" xr:uid="{00000000-0005-0000-0000-0000F2040000}"/>
    <cellStyle name="Normal 103 2" xfId="921" xr:uid="{00000000-0005-0000-0000-0000F3040000}"/>
    <cellStyle name="Normal 103 3" xfId="922" xr:uid="{00000000-0005-0000-0000-0000F4040000}"/>
    <cellStyle name="Normal 104 2" xfId="923" xr:uid="{00000000-0005-0000-0000-0000F5040000}"/>
    <cellStyle name="Normal 104 3" xfId="924" xr:uid="{00000000-0005-0000-0000-0000F6040000}"/>
    <cellStyle name="Normal 105" xfId="925" xr:uid="{00000000-0005-0000-0000-0000F7040000}"/>
    <cellStyle name="Normal 105 2" xfId="926" xr:uid="{00000000-0005-0000-0000-0000F8040000}"/>
    <cellStyle name="Normal 105 2 2" xfId="927" xr:uid="{00000000-0005-0000-0000-0000F9040000}"/>
    <cellStyle name="Normal 105 2 3" xfId="928" xr:uid="{00000000-0005-0000-0000-0000FA040000}"/>
    <cellStyle name="Normal 105 3" xfId="929" xr:uid="{00000000-0005-0000-0000-0000FB040000}"/>
    <cellStyle name="Normal 105 3 2" xfId="930" xr:uid="{00000000-0005-0000-0000-0000FC040000}"/>
    <cellStyle name="Normal 105 3 3" xfId="931" xr:uid="{00000000-0005-0000-0000-0000FD040000}"/>
    <cellStyle name="Normal 105 4" xfId="932" xr:uid="{00000000-0005-0000-0000-0000FE040000}"/>
    <cellStyle name="Normal 105 5" xfId="933" xr:uid="{00000000-0005-0000-0000-0000FF040000}"/>
    <cellStyle name="Normal 108" xfId="934" xr:uid="{00000000-0005-0000-0000-000000050000}"/>
    <cellStyle name="Normal 108 2" xfId="2724" xr:uid="{00000000-0005-0000-0000-000001050000}"/>
    <cellStyle name="Normal 109" xfId="935" xr:uid="{00000000-0005-0000-0000-000002050000}"/>
    <cellStyle name="Normal 11" xfId="2278" xr:uid="{00000000-0005-0000-0000-000003050000}"/>
    <cellStyle name="Normal 11 2" xfId="936" xr:uid="{00000000-0005-0000-0000-000004050000}"/>
    <cellStyle name="Normal 11 3" xfId="2647" xr:uid="{00000000-0005-0000-0000-000005050000}"/>
    <cellStyle name="Normal 110" xfId="937" xr:uid="{00000000-0005-0000-0000-000006050000}"/>
    <cellStyle name="Normal 111" xfId="938" xr:uid="{00000000-0005-0000-0000-000007050000}"/>
    <cellStyle name="Normal 113" xfId="939" xr:uid="{00000000-0005-0000-0000-000008050000}"/>
    <cellStyle name="Normal 116" xfId="940" xr:uid="{00000000-0005-0000-0000-000009050000}"/>
    <cellStyle name="Normal 12" xfId="941" xr:uid="{00000000-0005-0000-0000-00000A050000}"/>
    <cellStyle name="Normal 122" xfId="942" xr:uid="{00000000-0005-0000-0000-00000B050000}"/>
    <cellStyle name="Normal 13" xfId="943" xr:uid="{00000000-0005-0000-0000-00000C050000}"/>
    <cellStyle name="Normal 14" xfId="2616" xr:uid="{00000000-0005-0000-0000-00000D050000}"/>
    <cellStyle name="Normal 15" xfId="944" xr:uid="{00000000-0005-0000-0000-00000E050000}"/>
    <cellStyle name="Normal 16" xfId="2656" xr:uid="{00000000-0005-0000-0000-00000F050000}"/>
    <cellStyle name="Normal 17" xfId="2664" xr:uid="{00000000-0005-0000-0000-000010050000}"/>
    <cellStyle name="Normal 18" xfId="945" xr:uid="{00000000-0005-0000-0000-000011050000}"/>
    <cellStyle name="Normal 18 10" xfId="946" xr:uid="{00000000-0005-0000-0000-000012050000}"/>
    <cellStyle name="Normal 18 11" xfId="947" xr:uid="{00000000-0005-0000-0000-000013050000}"/>
    <cellStyle name="Normal 18 12" xfId="948" xr:uid="{00000000-0005-0000-0000-000014050000}"/>
    <cellStyle name="Normal 18 13" xfId="949" xr:uid="{00000000-0005-0000-0000-000015050000}"/>
    <cellStyle name="Normal 18 14" xfId="950" xr:uid="{00000000-0005-0000-0000-000016050000}"/>
    <cellStyle name="Normal 18 15" xfId="951" xr:uid="{00000000-0005-0000-0000-000017050000}"/>
    <cellStyle name="Normal 18 16" xfId="952" xr:uid="{00000000-0005-0000-0000-000018050000}"/>
    <cellStyle name="Normal 18 17" xfId="953" xr:uid="{00000000-0005-0000-0000-000019050000}"/>
    <cellStyle name="Normal 18 2" xfId="954" xr:uid="{00000000-0005-0000-0000-00001A050000}"/>
    <cellStyle name="Normal 18 3" xfId="955" xr:uid="{00000000-0005-0000-0000-00001B050000}"/>
    <cellStyle name="Normal 18 4" xfId="956" xr:uid="{00000000-0005-0000-0000-00001C050000}"/>
    <cellStyle name="Normal 18 5" xfId="957" xr:uid="{00000000-0005-0000-0000-00001D050000}"/>
    <cellStyle name="Normal 18 6" xfId="958" xr:uid="{00000000-0005-0000-0000-00001E050000}"/>
    <cellStyle name="Normal 18 7" xfId="959" xr:uid="{00000000-0005-0000-0000-00001F050000}"/>
    <cellStyle name="Normal 18 8" xfId="960" xr:uid="{00000000-0005-0000-0000-000020050000}"/>
    <cellStyle name="Normal 18 9" xfId="961" xr:uid="{00000000-0005-0000-0000-000021050000}"/>
    <cellStyle name="Normal 19" xfId="2661" xr:uid="{00000000-0005-0000-0000-000022050000}"/>
    <cellStyle name="Normal 2" xfId="4" xr:uid="{00000000-0005-0000-0000-000023050000}"/>
    <cellStyle name="Normal 2 10" xfId="962" xr:uid="{00000000-0005-0000-0000-000024050000}"/>
    <cellStyle name="Normal 2 11" xfId="963" xr:uid="{00000000-0005-0000-0000-000025050000}"/>
    <cellStyle name="Normal 2 12" xfId="964" xr:uid="{00000000-0005-0000-0000-000026050000}"/>
    <cellStyle name="Normal 2 13" xfId="965" xr:uid="{00000000-0005-0000-0000-000027050000}"/>
    <cellStyle name="Normal 2 14" xfId="966" xr:uid="{00000000-0005-0000-0000-000028050000}"/>
    <cellStyle name="Normal 2 15" xfId="3" xr:uid="{00000000-0005-0000-0000-000029050000}"/>
    <cellStyle name="Normal 2 15 10" xfId="2794" xr:uid="{10B6C3C4-3B3E-415C-81B4-4A52B11D78D1}"/>
    <cellStyle name="Normal 2 15 2" xfId="2279" xr:uid="{00000000-0005-0000-0000-00002A050000}"/>
    <cellStyle name="Normal 2 15 2 2" xfId="2648" xr:uid="{00000000-0005-0000-0000-00002B050000}"/>
    <cellStyle name="Normal 2 15 2 2 2" xfId="2714" xr:uid="{00000000-0005-0000-0000-00002C050000}"/>
    <cellStyle name="Normal 2 15 2 3" xfId="2684" xr:uid="{00000000-0005-0000-0000-00002D050000}"/>
    <cellStyle name="Normal 2 15 3" xfId="2619" xr:uid="{00000000-0005-0000-0000-00002E050000}"/>
    <cellStyle name="Normal 2 15 3 2" xfId="2653" xr:uid="{00000000-0005-0000-0000-00002F050000}"/>
    <cellStyle name="Normal 2 15 3 2 2" xfId="2719" xr:uid="{00000000-0005-0000-0000-000030050000}"/>
    <cellStyle name="Normal 2 15 3 3" xfId="2689" xr:uid="{00000000-0005-0000-0000-000031050000}"/>
    <cellStyle name="Normal 2 15 4" xfId="2621" xr:uid="{00000000-0005-0000-0000-000032050000}"/>
    <cellStyle name="Normal 2 15 4 2" xfId="2690" xr:uid="{00000000-0005-0000-0000-000033050000}"/>
    <cellStyle name="Normal 2 15 5" xfId="2657" xr:uid="{00000000-0005-0000-0000-000034050000}"/>
    <cellStyle name="Normal 2 15 6" xfId="2730" xr:uid="{00000000-0005-0000-0000-000035050000}"/>
    <cellStyle name="Normal 2 15 7" xfId="2734" xr:uid="{00000000-0005-0000-0000-000036050000}"/>
    <cellStyle name="Normal 2 15 7 2" xfId="2785" xr:uid="{00000000-0005-0000-0000-000037050000}"/>
    <cellStyle name="Normal 2 15 8" xfId="2781" xr:uid="{00000000-0005-0000-0000-000038050000}"/>
    <cellStyle name="Normal 2 15 9" xfId="2791" xr:uid="{BEC98559-B533-4733-B158-A9D8B098C8A8}"/>
    <cellStyle name="Normal 2 16" xfId="2280" xr:uid="{00000000-0005-0000-0000-000039050000}"/>
    <cellStyle name="Normal 2 17" xfId="2281" xr:uid="{00000000-0005-0000-0000-00003A050000}"/>
    <cellStyle name="Normal 2 18" xfId="2282" xr:uid="{00000000-0005-0000-0000-00003B050000}"/>
    <cellStyle name="Normal 2 19" xfId="2283" xr:uid="{00000000-0005-0000-0000-00003C050000}"/>
    <cellStyle name="Normal 2 2" xfId="967" xr:uid="{00000000-0005-0000-0000-00003D050000}"/>
    <cellStyle name="Normal 2 2 10" xfId="2284" xr:uid="{00000000-0005-0000-0000-00003E050000}"/>
    <cellStyle name="Normal 2 2 11" xfId="2285" xr:uid="{00000000-0005-0000-0000-00003F050000}"/>
    <cellStyle name="Normal 2 2 12" xfId="2286" xr:uid="{00000000-0005-0000-0000-000040050000}"/>
    <cellStyle name="Normal 2 2 13" xfId="2287" xr:uid="{00000000-0005-0000-0000-000041050000}"/>
    <cellStyle name="Normal 2 2 14" xfId="2288" xr:uid="{00000000-0005-0000-0000-000042050000}"/>
    <cellStyle name="Normal 2 2 15" xfId="2289" xr:uid="{00000000-0005-0000-0000-000043050000}"/>
    <cellStyle name="Normal 2 2 16" xfId="2290" xr:uid="{00000000-0005-0000-0000-000044050000}"/>
    <cellStyle name="Normal 2 2 17" xfId="2291" xr:uid="{00000000-0005-0000-0000-000045050000}"/>
    <cellStyle name="Normal 2 2 18" xfId="2292" xr:uid="{00000000-0005-0000-0000-000046050000}"/>
    <cellStyle name="Normal 2 2 19" xfId="2293" xr:uid="{00000000-0005-0000-0000-000047050000}"/>
    <cellStyle name="Normal 2 2 2" xfId="968" xr:uid="{00000000-0005-0000-0000-000048050000}"/>
    <cellStyle name="Normal 2 2 2 2" xfId="969" xr:uid="{00000000-0005-0000-0000-000049050000}"/>
    <cellStyle name="Normal 2 2 2 2 2" xfId="970" xr:uid="{00000000-0005-0000-0000-00004A050000}"/>
    <cellStyle name="Normal 2 2 2 3" xfId="971" xr:uid="{00000000-0005-0000-0000-00004B050000}"/>
    <cellStyle name="Normal 2 2 2 4" xfId="972" xr:uid="{00000000-0005-0000-0000-00004C050000}"/>
    <cellStyle name="Normal 2 2 2 5" xfId="973" xr:uid="{00000000-0005-0000-0000-00004D050000}"/>
    <cellStyle name="Normal 2 2 2 6" xfId="974" xr:uid="{00000000-0005-0000-0000-00004E050000}"/>
    <cellStyle name="Normal 2 2 20" xfId="2294" xr:uid="{00000000-0005-0000-0000-00004F050000}"/>
    <cellStyle name="Normal 2 2 3" xfId="975" xr:uid="{00000000-0005-0000-0000-000050050000}"/>
    <cellStyle name="Normal 2 2 4" xfId="976" xr:uid="{00000000-0005-0000-0000-000051050000}"/>
    <cellStyle name="Normal 2 2 4 2" xfId="977" xr:uid="{00000000-0005-0000-0000-000052050000}"/>
    <cellStyle name="Normal 2 2 5" xfId="978" xr:uid="{00000000-0005-0000-0000-000053050000}"/>
    <cellStyle name="Normal 2 2 6" xfId="979" xr:uid="{00000000-0005-0000-0000-000054050000}"/>
    <cellStyle name="Normal 2 2 7" xfId="980" xr:uid="{00000000-0005-0000-0000-000055050000}"/>
    <cellStyle name="Normal 2 2 8" xfId="2295" xr:uid="{00000000-0005-0000-0000-000056050000}"/>
    <cellStyle name="Normal 2 2 9" xfId="2296" xr:uid="{00000000-0005-0000-0000-000057050000}"/>
    <cellStyle name="Normal 2 20" xfId="2297" xr:uid="{00000000-0005-0000-0000-000058050000}"/>
    <cellStyle name="Normal 2 21" xfId="2298" xr:uid="{00000000-0005-0000-0000-000059050000}"/>
    <cellStyle name="Normal 2 22" xfId="2299" xr:uid="{00000000-0005-0000-0000-00005A050000}"/>
    <cellStyle name="Normal 2 23" xfId="2300" xr:uid="{00000000-0005-0000-0000-00005B050000}"/>
    <cellStyle name="Normal 2 24" xfId="2301" xr:uid="{00000000-0005-0000-0000-00005C050000}"/>
    <cellStyle name="Normal 2 25" xfId="2302" xr:uid="{00000000-0005-0000-0000-00005D050000}"/>
    <cellStyle name="Normal 2 26" xfId="2303" xr:uid="{00000000-0005-0000-0000-00005E050000}"/>
    <cellStyle name="Normal 2 27" xfId="2304" xr:uid="{00000000-0005-0000-0000-00005F050000}"/>
    <cellStyle name="Normal 2 28" xfId="2305" xr:uid="{00000000-0005-0000-0000-000060050000}"/>
    <cellStyle name="Normal 2 29" xfId="2306" xr:uid="{00000000-0005-0000-0000-000061050000}"/>
    <cellStyle name="Normal 2 3" xfId="981" xr:uid="{00000000-0005-0000-0000-000062050000}"/>
    <cellStyle name="Normal 2 4" xfId="982" xr:uid="{00000000-0005-0000-0000-000063050000}"/>
    <cellStyle name="Normal 2 5" xfId="983" xr:uid="{00000000-0005-0000-0000-000064050000}"/>
    <cellStyle name="Normal 2 6" xfId="984" xr:uid="{00000000-0005-0000-0000-000065050000}"/>
    <cellStyle name="Normal 2 7" xfId="985" xr:uid="{00000000-0005-0000-0000-000066050000}"/>
    <cellStyle name="Normal 2 8" xfId="986" xr:uid="{00000000-0005-0000-0000-000067050000}"/>
    <cellStyle name="Normal 2 9" xfId="987" xr:uid="{00000000-0005-0000-0000-000068050000}"/>
    <cellStyle name="Normal 20" xfId="2660" xr:uid="{00000000-0005-0000-0000-000069050000}"/>
    <cellStyle name="Normal 21" xfId="2725" xr:uid="{00000000-0005-0000-0000-00006A050000}"/>
    <cellStyle name="Normal 22" xfId="2727" xr:uid="{00000000-0005-0000-0000-00006B050000}"/>
    <cellStyle name="Normal 23" xfId="2307" xr:uid="{00000000-0005-0000-0000-00006C050000}"/>
    <cellStyle name="Normal 23 2" xfId="2649" xr:uid="{00000000-0005-0000-0000-00006D050000}"/>
    <cellStyle name="Normal 23 2 2" xfId="2715" xr:uid="{00000000-0005-0000-0000-00006E050000}"/>
    <cellStyle name="Normal 23 3" xfId="2685" xr:uid="{00000000-0005-0000-0000-00006F050000}"/>
    <cellStyle name="Normal 24" xfId="2726" xr:uid="{00000000-0005-0000-0000-000070050000}"/>
    <cellStyle name="Normal 25" xfId="2728" xr:uid="{00000000-0005-0000-0000-000071050000}"/>
    <cellStyle name="Normal 26" xfId="2729" xr:uid="{00000000-0005-0000-0000-000072050000}"/>
    <cellStyle name="Normal 27" xfId="2733" xr:uid="{00000000-0005-0000-0000-000073050000}"/>
    <cellStyle name="Normal 28" xfId="2737" xr:uid="{00000000-0005-0000-0000-000074050000}"/>
    <cellStyle name="Normal 29" xfId="2739" xr:uid="{00000000-0005-0000-0000-000075050000}"/>
    <cellStyle name="Normal 3" xfId="988" xr:uid="{00000000-0005-0000-0000-000076050000}"/>
    <cellStyle name="Normal 3 10" xfId="2308" xr:uid="{00000000-0005-0000-0000-000077050000}"/>
    <cellStyle name="Normal 3 11" xfId="2309" xr:uid="{00000000-0005-0000-0000-000078050000}"/>
    <cellStyle name="Normal 3 12" xfId="2310" xr:uid="{00000000-0005-0000-0000-000079050000}"/>
    <cellStyle name="Normal 3 13" xfId="2311" xr:uid="{00000000-0005-0000-0000-00007A050000}"/>
    <cellStyle name="Normal 3 14" xfId="2312" xr:uid="{00000000-0005-0000-0000-00007B050000}"/>
    <cellStyle name="Normal 3 15" xfId="2313" xr:uid="{00000000-0005-0000-0000-00007C050000}"/>
    <cellStyle name="Normal 3 16" xfId="2314" xr:uid="{00000000-0005-0000-0000-00007D050000}"/>
    <cellStyle name="Normal 3 17" xfId="2315" xr:uid="{00000000-0005-0000-0000-00007E050000}"/>
    <cellStyle name="Normal 3 18" xfId="2316" xr:uid="{00000000-0005-0000-0000-00007F050000}"/>
    <cellStyle name="Normal 3 19" xfId="2317" xr:uid="{00000000-0005-0000-0000-000080050000}"/>
    <cellStyle name="Normal 3 2" xfId="989" xr:uid="{00000000-0005-0000-0000-000081050000}"/>
    <cellStyle name="Normal 3 2 10" xfId="2318" xr:uid="{00000000-0005-0000-0000-000082050000}"/>
    <cellStyle name="Normal 3 2 11" xfId="2319" xr:uid="{00000000-0005-0000-0000-000083050000}"/>
    <cellStyle name="Normal 3 2 12" xfId="2320" xr:uid="{00000000-0005-0000-0000-000084050000}"/>
    <cellStyle name="Normal 3 2 13" xfId="2321" xr:uid="{00000000-0005-0000-0000-000085050000}"/>
    <cellStyle name="Normal 3 2 14" xfId="2322" xr:uid="{00000000-0005-0000-0000-000086050000}"/>
    <cellStyle name="Normal 3 2 2" xfId="2323" xr:uid="{00000000-0005-0000-0000-000087050000}"/>
    <cellStyle name="Normal 3 2 3" xfId="2324" xr:uid="{00000000-0005-0000-0000-000088050000}"/>
    <cellStyle name="Normal 3 2 4" xfId="2325" xr:uid="{00000000-0005-0000-0000-000089050000}"/>
    <cellStyle name="Normal 3 2 5" xfId="2326" xr:uid="{00000000-0005-0000-0000-00008A050000}"/>
    <cellStyle name="Normal 3 2 6" xfId="2327" xr:uid="{00000000-0005-0000-0000-00008B050000}"/>
    <cellStyle name="Normal 3 2 7" xfId="2328" xr:uid="{00000000-0005-0000-0000-00008C050000}"/>
    <cellStyle name="Normal 3 2 8" xfId="2329" xr:uid="{00000000-0005-0000-0000-00008D050000}"/>
    <cellStyle name="Normal 3 2 9" xfId="2330" xr:uid="{00000000-0005-0000-0000-00008E050000}"/>
    <cellStyle name="Normal 3 20" xfId="2331" xr:uid="{00000000-0005-0000-0000-00008F050000}"/>
    <cellStyle name="Normal 3 3" xfId="990" xr:uid="{00000000-0005-0000-0000-000090050000}"/>
    <cellStyle name="Normal 3 4" xfId="991" xr:uid="{00000000-0005-0000-0000-000091050000}"/>
    <cellStyle name="Normal 3 5" xfId="992" xr:uid="{00000000-0005-0000-0000-000092050000}"/>
    <cellStyle name="Normal 3 6" xfId="993" xr:uid="{00000000-0005-0000-0000-000093050000}"/>
    <cellStyle name="Normal 3 7" xfId="994" xr:uid="{00000000-0005-0000-0000-000094050000}"/>
    <cellStyle name="Normal 3 8" xfId="2332" xr:uid="{00000000-0005-0000-0000-000095050000}"/>
    <cellStyle name="Normal 3 9" xfId="2333" xr:uid="{00000000-0005-0000-0000-000096050000}"/>
    <cellStyle name="Normal 30" xfId="2738" xr:uid="{00000000-0005-0000-0000-000097050000}"/>
    <cellStyle name="Normal 31" xfId="2740" xr:uid="{00000000-0005-0000-0000-000098050000}"/>
    <cellStyle name="Normal 32" xfId="2741" xr:uid="{00000000-0005-0000-0000-000099050000}"/>
    <cellStyle name="Normal 33" xfId="2742" xr:uid="{00000000-0005-0000-0000-00009A050000}"/>
    <cellStyle name="Normal 34" xfId="2743" xr:uid="{00000000-0005-0000-0000-00009B050000}"/>
    <cellStyle name="Normal 35" xfId="2744" xr:uid="{00000000-0005-0000-0000-00009C050000}"/>
    <cellStyle name="Normal 36" xfId="2746" xr:uid="{00000000-0005-0000-0000-00009D050000}"/>
    <cellStyle name="Normal 37" xfId="2745" xr:uid="{00000000-0005-0000-0000-00009E050000}"/>
    <cellStyle name="Normal 38" xfId="2747" xr:uid="{00000000-0005-0000-0000-00009F050000}"/>
    <cellStyle name="Normal 39" xfId="2749" xr:uid="{00000000-0005-0000-0000-0000A0050000}"/>
    <cellStyle name="Normal 4" xfId="995" xr:uid="{00000000-0005-0000-0000-0000A1050000}"/>
    <cellStyle name="Normal 4 10" xfId="2334" xr:uid="{00000000-0005-0000-0000-0000A2050000}"/>
    <cellStyle name="Normal 4 11" xfId="2335" xr:uid="{00000000-0005-0000-0000-0000A3050000}"/>
    <cellStyle name="Normal 4 12" xfId="2336" xr:uid="{00000000-0005-0000-0000-0000A4050000}"/>
    <cellStyle name="Normal 4 13" xfId="2337" xr:uid="{00000000-0005-0000-0000-0000A5050000}"/>
    <cellStyle name="Normal 4 14" xfId="2338" xr:uid="{00000000-0005-0000-0000-0000A6050000}"/>
    <cellStyle name="Normal 4 15" xfId="2339" xr:uid="{00000000-0005-0000-0000-0000A7050000}"/>
    <cellStyle name="Normal 4 16" xfId="2340" xr:uid="{00000000-0005-0000-0000-0000A8050000}"/>
    <cellStyle name="Normal 4 17" xfId="2341" xr:uid="{00000000-0005-0000-0000-0000A9050000}"/>
    <cellStyle name="Normal 4 18" xfId="2342" xr:uid="{00000000-0005-0000-0000-0000AA050000}"/>
    <cellStyle name="Normal 4 19" xfId="2343" xr:uid="{00000000-0005-0000-0000-0000AB050000}"/>
    <cellStyle name="Normal 4 2" xfId="996" xr:uid="{00000000-0005-0000-0000-0000AC050000}"/>
    <cellStyle name="Normal 4 20" xfId="2625" xr:uid="{00000000-0005-0000-0000-0000AD050000}"/>
    <cellStyle name="Normal 4 20 2" xfId="2694" xr:uid="{00000000-0005-0000-0000-0000AE050000}"/>
    <cellStyle name="Normal 4 21" xfId="2663" xr:uid="{00000000-0005-0000-0000-0000AF050000}"/>
    <cellStyle name="Normal 4 3" xfId="997" xr:uid="{00000000-0005-0000-0000-0000B0050000}"/>
    <cellStyle name="Normal 4 4" xfId="998" xr:uid="{00000000-0005-0000-0000-0000B1050000}"/>
    <cellStyle name="Normal 4 5" xfId="999" xr:uid="{00000000-0005-0000-0000-0000B2050000}"/>
    <cellStyle name="Normal 4 6" xfId="1000" xr:uid="{00000000-0005-0000-0000-0000B3050000}"/>
    <cellStyle name="Normal 4 7" xfId="2344" xr:uid="{00000000-0005-0000-0000-0000B4050000}"/>
    <cellStyle name="Normal 4 8" xfId="2345" xr:uid="{00000000-0005-0000-0000-0000B5050000}"/>
    <cellStyle name="Normal 4 9" xfId="2346" xr:uid="{00000000-0005-0000-0000-0000B6050000}"/>
    <cellStyle name="Normal 40" xfId="2748" xr:uid="{00000000-0005-0000-0000-0000B7050000}"/>
    <cellStyle name="Normal 41" xfId="1001" xr:uid="{00000000-0005-0000-0000-0000B8050000}"/>
    <cellStyle name="Normal 41 10" xfId="1002" xr:uid="{00000000-0005-0000-0000-0000B9050000}"/>
    <cellStyle name="Normal 41 11" xfId="1003" xr:uid="{00000000-0005-0000-0000-0000BA050000}"/>
    <cellStyle name="Normal 41 12" xfId="1004" xr:uid="{00000000-0005-0000-0000-0000BB050000}"/>
    <cellStyle name="Normal 41 13" xfId="1005" xr:uid="{00000000-0005-0000-0000-0000BC050000}"/>
    <cellStyle name="Normal 41 14" xfId="1006" xr:uid="{00000000-0005-0000-0000-0000BD050000}"/>
    <cellStyle name="Normal 41 15" xfId="1007" xr:uid="{00000000-0005-0000-0000-0000BE050000}"/>
    <cellStyle name="Normal 41 16" xfId="1008" xr:uid="{00000000-0005-0000-0000-0000BF050000}"/>
    <cellStyle name="Normal 41 17" xfId="1009" xr:uid="{00000000-0005-0000-0000-0000C0050000}"/>
    <cellStyle name="Normal 41 2" xfId="1010" xr:uid="{00000000-0005-0000-0000-0000C1050000}"/>
    <cellStyle name="Normal 41 3" xfId="1011" xr:uid="{00000000-0005-0000-0000-0000C2050000}"/>
    <cellStyle name="Normal 41 4" xfId="1012" xr:uid="{00000000-0005-0000-0000-0000C3050000}"/>
    <cellStyle name="Normal 41 5" xfId="1013" xr:uid="{00000000-0005-0000-0000-0000C4050000}"/>
    <cellStyle name="Normal 41 6" xfId="1014" xr:uid="{00000000-0005-0000-0000-0000C5050000}"/>
    <cellStyle name="Normal 41 7" xfId="1015" xr:uid="{00000000-0005-0000-0000-0000C6050000}"/>
    <cellStyle name="Normal 41 8" xfId="1016" xr:uid="{00000000-0005-0000-0000-0000C7050000}"/>
    <cellStyle name="Normal 41 9" xfId="1017" xr:uid="{00000000-0005-0000-0000-0000C8050000}"/>
    <cellStyle name="Normal 42" xfId="1018" xr:uid="{00000000-0005-0000-0000-0000C9050000}"/>
    <cellStyle name="Normal 42 10" xfId="1019" xr:uid="{00000000-0005-0000-0000-0000CA050000}"/>
    <cellStyle name="Normal 42 11" xfId="1020" xr:uid="{00000000-0005-0000-0000-0000CB050000}"/>
    <cellStyle name="Normal 42 12" xfId="1021" xr:uid="{00000000-0005-0000-0000-0000CC050000}"/>
    <cellStyle name="Normal 42 13" xfId="1022" xr:uid="{00000000-0005-0000-0000-0000CD050000}"/>
    <cellStyle name="Normal 42 14" xfId="1023" xr:uid="{00000000-0005-0000-0000-0000CE050000}"/>
    <cellStyle name="Normal 42 15" xfId="1024" xr:uid="{00000000-0005-0000-0000-0000CF050000}"/>
    <cellStyle name="Normal 42 16" xfId="1025" xr:uid="{00000000-0005-0000-0000-0000D0050000}"/>
    <cellStyle name="Normal 42 17" xfId="1026" xr:uid="{00000000-0005-0000-0000-0000D1050000}"/>
    <cellStyle name="Normal 42 2" xfId="1027" xr:uid="{00000000-0005-0000-0000-0000D2050000}"/>
    <cellStyle name="Normal 42 3" xfId="1028" xr:uid="{00000000-0005-0000-0000-0000D3050000}"/>
    <cellStyle name="Normal 42 4" xfId="1029" xr:uid="{00000000-0005-0000-0000-0000D4050000}"/>
    <cellStyle name="Normal 42 5" xfId="1030" xr:uid="{00000000-0005-0000-0000-0000D5050000}"/>
    <cellStyle name="Normal 42 6" xfId="1031" xr:uid="{00000000-0005-0000-0000-0000D6050000}"/>
    <cellStyle name="Normal 42 7" xfId="1032" xr:uid="{00000000-0005-0000-0000-0000D7050000}"/>
    <cellStyle name="Normal 42 8" xfId="1033" xr:uid="{00000000-0005-0000-0000-0000D8050000}"/>
    <cellStyle name="Normal 42 9" xfId="1034" xr:uid="{00000000-0005-0000-0000-0000D9050000}"/>
    <cellStyle name="Normal 43" xfId="1035" xr:uid="{00000000-0005-0000-0000-0000DA050000}"/>
    <cellStyle name="Normal 43 10" xfId="1036" xr:uid="{00000000-0005-0000-0000-0000DB050000}"/>
    <cellStyle name="Normal 43 11" xfId="1037" xr:uid="{00000000-0005-0000-0000-0000DC050000}"/>
    <cellStyle name="Normal 43 12" xfId="1038" xr:uid="{00000000-0005-0000-0000-0000DD050000}"/>
    <cellStyle name="Normal 43 13" xfId="1039" xr:uid="{00000000-0005-0000-0000-0000DE050000}"/>
    <cellStyle name="Normal 43 14" xfId="1040" xr:uid="{00000000-0005-0000-0000-0000DF050000}"/>
    <cellStyle name="Normal 43 15" xfId="1041" xr:uid="{00000000-0005-0000-0000-0000E0050000}"/>
    <cellStyle name="Normal 43 16" xfId="1042" xr:uid="{00000000-0005-0000-0000-0000E1050000}"/>
    <cellStyle name="Normal 43 17" xfId="1043" xr:uid="{00000000-0005-0000-0000-0000E2050000}"/>
    <cellStyle name="Normal 43 2" xfId="1044" xr:uid="{00000000-0005-0000-0000-0000E3050000}"/>
    <cellStyle name="Normal 43 3" xfId="1045" xr:uid="{00000000-0005-0000-0000-0000E4050000}"/>
    <cellStyle name="Normal 43 4" xfId="1046" xr:uid="{00000000-0005-0000-0000-0000E5050000}"/>
    <cellStyle name="Normal 43 5" xfId="1047" xr:uid="{00000000-0005-0000-0000-0000E6050000}"/>
    <cellStyle name="Normal 43 6" xfId="1048" xr:uid="{00000000-0005-0000-0000-0000E7050000}"/>
    <cellStyle name="Normal 43 7" xfId="1049" xr:uid="{00000000-0005-0000-0000-0000E8050000}"/>
    <cellStyle name="Normal 43 8" xfId="1050" xr:uid="{00000000-0005-0000-0000-0000E9050000}"/>
    <cellStyle name="Normal 43 9" xfId="1051" xr:uid="{00000000-0005-0000-0000-0000EA050000}"/>
    <cellStyle name="Normal 44" xfId="1052" xr:uid="{00000000-0005-0000-0000-0000EB050000}"/>
    <cellStyle name="Normal 44 10" xfId="1053" xr:uid="{00000000-0005-0000-0000-0000EC050000}"/>
    <cellStyle name="Normal 44 11" xfId="1054" xr:uid="{00000000-0005-0000-0000-0000ED050000}"/>
    <cellStyle name="Normal 44 12" xfId="1055" xr:uid="{00000000-0005-0000-0000-0000EE050000}"/>
    <cellStyle name="Normal 44 13" xfId="1056" xr:uid="{00000000-0005-0000-0000-0000EF050000}"/>
    <cellStyle name="Normal 44 14" xfId="1057" xr:uid="{00000000-0005-0000-0000-0000F0050000}"/>
    <cellStyle name="Normal 44 15" xfId="1058" xr:uid="{00000000-0005-0000-0000-0000F1050000}"/>
    <cellStyle name="Normal 44 16" xfId="1059" xr:uid="{00000000-0005-0000-0000-0000F2050000}"/>
    <cellStyle name="Normal 44 17" xfId="1060" xr:uid="{00000000-0005-0000-0000-0000F3050000}"/>
    <cellStyle name="Normal 44 2" xfId="1061" xr:uid="{00000000-0005-0000-0000-0000F4050000}"/>
    <cellStyle name="Normal 44 3" xfId="1062" xr:uid="{00000000-0005-0000-0000-0000F5050000}"/>
    <cellStyle name="Normal 44 4" xfId="1063" xr:uid="{00000000-0005-0000-0000-0000F6050000}"/>
    <cellStyle name="Normal 44 5" xfId="1064" xr:uid="{00000000-0005-0000-0000-0000F7050000}"/>
    <cellStyle name="Normal 44 6" xfId="1065" xr:uid="{00000000-0005-0000-0000-0000F8050000}"/>
    <cellStyle name="Normal 44 7" xfId="1066" xr:uid="{00000000-0005-0000-0000-0000F9050000}"/>
    <cellStyle name="Normal 44 8" xfId="1067" xr:uid="{00000000-0005-0000-0000-0000FA050000}"/>
    <cellStyle name="Normal 44 9" xfId="1068" xr:uid="{00000000-0005-0000-0000-0000FB050000}"/>
    <cellStyle name="Normal 45" xfId="1069" xr:uid="{00000000-0005-0000-0000-0000FC050000}"/>
    <cellStyle name="Normal 45 10" xfId="1070" xr:uid="{00000000-0005-0000-0000-0000FD050000}"/>
    <cellStyle name="Normal 45 11" xfId="1071" xr:uid="{00000000-0005-0000-0000-0000FE050000}"/>
    <cellStyle name="Normal 45 12" xfId="1072" xr:uid="{00000000-0005-0000-0000-0000FF050000}"/>
    <cellStyle name="Normal 45 13" xfId="1073" xr:uid="{00000000-0005-0000-0000-000000060000}"/>
    <cellStyle name="Normal 45 14" xfId="1074" xr:uid="{00000000-0005-0000-0000-000001060000}"/>
    <cellStyle name="Normal 45 15" xfId="1075" xr:uid="{00000000-0005-0000-0000-000002060000}"/>
    <cellStyle name="Normal 45 16" xfId="1076" xr:uid="{00000000-0005-0000-0000-000003060000}"/>
    <cellStyle name="Normal 45 17" xfId="1077" xr:uid="{00000000-0005-0000-0000-000004060000}"/>
    <cellStyle name="Normal 45 2" xfId="1078" xr:uid="{00000000-0005-0000-0000-000005060000}"/>
    <cellStyle name="Normal 45 3" xfId="1079" xr:uid="{00000000-0005-0000-0000-000006060000}"/>
    <cellStyle name="Normal 45 4" xfId="1080" xr:uid="{00000000-0005-0000-0000-000007060000}"/>
    <cellStyle name="Normal 45 5" xfId="1081" xr:uid="{00000000-0005-0000-0000-000008060000}"/>
    <cellStyle name="Normal 45 6" xfId="1082" xr:uid="{00000000-0005-0000-0000-000009060000}"/>
    <cellStyle name="Normal 45 7" xfId="1083" xr:uid="{00000000-0005-0000-0000-00000A060000}"/>
    <cellStyle name="Normal 45 8" xfId="1084" xr:uid="{00000000-0005-0000-0000-00000B060000}"/>
    <cellStyle name="Normal 45 9" xfId="1085" xr:uid="{00000000-0005-0000-0000-00000C060000}"/>
    <cellStyle name="Normal 46" xfId="1086" xr:uid="{00000000-0005-0000-0000-00000D060000}"/>
    <cellStyle name="Normal 46 10" xfId="1087" xr:uid="{00000000-0005-0000-0000-00000E060000}"/>
    <cellStyle name="Normal 46 11" xfId="1088" xr:uid="{00000000-0005-0000-0000-00000F060000}"/>
    <cellStyle name="Normal 46 12" xfId="1089" xr:uid="{00000000-0005-0000-0000-000010060000}"/>
    <cellStyle name="Normal 46 13" xfId="1090" xr:uid="{00000000-0005-0000-0000-000011060000}"/>
    <cellStyle name="Normal 46 14" xfId="1091" xr:uid="{00000000-0005-0000-0000-000012060000}"/>
    <cellStyle name="Normal 46 15" xfId="1092" xr:uid="{00000000-0005-0000-0000-000013060000}"/>
    <cellStyle name="Normal 46 16" xfId="1093" xr:uid="{00000000-0005-0000-0000-000014060000}"/>
    <cellStyle name="Normal 46 17" xfId="1094" xr:uid="{00000000-0005-0000-0000-000015060000}"/>
    <cellStyle name="Normal 46 2" xfId="1095" xr:uid="{00000000-0005-0000-0000-000016060000}"/>
    <cellStyle name="Normal 46 3" xfId="1096" xr:uid="{00000000-0005-0000-0000-000017060000}"/>
    <cellStyle name="Normal 46 4" xfId="1097" xr:uid="{00000000-0005-0000-0000-000018060000}"/>
    <cellStyle name="Normal 46 5" xfId="1098" xr:uid="{00000000-0005-0000-0000-000019060000}"/>
    <cellStyle name="Normal 46 6" xfId="1099" xr:uid="{00000000-0005-0000-0000-00001A060000}"/>
    <cellStyle name="Normal 46 7" xfId="1100" xr:uid="{00000000-0005-0000-0000-00001B060000}"/>
    <cellStyle name="Normal 46 8" xfId="1101" xr:uid="{00000000-0005-0000-0000-00001C060000}"/>
    <cellStyle name="Normal 46 9" xfId="1102" xr:uid="{00000000-0005-0000-0000-00001D060000}"/>
    <cellStyle name="Normal 47" xfId="1103" xr:uid="{00000000-0005-0000-0000-00001E060000}"/>
    <cellStyle name="Normal 47 10" xfId="1104" xr:uid="{00000000-0005-0000-0000-00001F060000}"/>
    <cellStyle name="Normal 47 11" xfId="1105" xr:uid="{00000000-0005-0000-0000-000020060000}"/>
    <cellStyle name="Normal 47 12" xfId="1106" xr:uid="{00000000-0005-0000-0000-000021060000}"/>
    <cellStyle name="Normal 47 13" xfId="1107" xr:uid="{00000000-0005-0000-0000-000022060000}"/>
    <cellStyle name="Normal 47 14" xfId="1108" xr:uid="{00000000-0005-0000-0000-000023060000}"/>
    <cellStyle name="Normal 47 15" xfId="1109" xr:uid="{00000000-0005-0000-0000-000024060000}"/>
    <cellStyle name="Normal 47 16" xfId="1110" xr:uid="{00000000-0005-0000-0000-000025060000}"/>
    <cellStyle name="Normal 47 17" xfId="1111" xr:uid="{00000000-0005-0000-0000-000026060000}"/>
    <cellStyle name="Normal 47 2" xfId="1112" xr:uid="{00000000-0005-0000-0000-000027060000}"/>
    <cellStyle name="Normal 47 3" xfId="1113" xr:uid="{00000000-0005-0000-0000-000028060000}"/>
    <cellStyle name="Normal 47 4" xfId="1114" xr:uid="{00000000-0005-0000-0000-000029060000}"/>
    <cellStyle name="Normal 47 5" xfId="1115" xr:uid="{00000000-0005-0000-0000-00002A060000}"/>
    <cellStyle name="Normal 47 6" xfId="1116" xr:uid="{00000000-0005-0000-0000-00002B060000}"/>
    <cellStyle name="Normal 47 7" xfId="1117" xr:uid="{00000000-0005-0000-0000-00002C060000}"/>
    <cellStyle name="Normal 47 8" xfId="1118" xr:uid="{00000000-0005-0000-0000-00002D060000}"/>
    <cellStyle name="Normal 47 9" xfId="1119" xr:uid="{00000000-0005-0000-0000-00002E060000}"/>
    <cellStyle name="Normal 48" xfId="1120" xr:uid="{00000000-0005-0000-0000-00002F060000}"/>
    <cellStyle name="Normal 48 10" xfId="1121" xr:uid="{00000000-0005-0000-0000-000030060000}"/>
    <cellStyle name="Normal 48 11" xfId="1122" xr:uid="{00000000-0005-0000-0000-000031060000}"/>
    <cellStyle name="Normal 48 12" xfId="1123" xr:uid="{00000000-0005-0000-0000-000032060000}"/>
    <cellStyle name="Normal 48 13" xfId="1124" xr:uid="{00000000-0005-0000-0000-000033060000}"/>
    <cellStyle name="Normal 48 14" xfId="1125" xr:uid="{00000000-0005-0000-0000-000034060000}"/>
    <cellStyle name="Normal 48 15" xfId="1126" xr:uid="{00000000-0005-0000-0000-000035060000}"/>
    <cellStyle name="Normal 48 16" xfId="1127" xr:uid="{00000000-0005-0000-0000-000036060000}"/>
    <cellStyle name="Normal 48 17" xfId="1128" xr:uid="{00000000-0005-0000-0000-000037060000}"/>
    <cellStyle name="Normal 48 2" xfId="1129" xr:uid="{00000000-0005-0000-0000-000038060000}"/>
    <cellStyle name="Normal 48 3" xfId="1130" xr:uid="{00000000-0005-0000-0000-000039060000}"/>
    <cellStyle name="Normal 48 4" xfId="1131" xr:uid="{00000000-0005-0000-0000-00003A060000}"/>
    <cellStyle name="Normal 48 5" xfId="1132" xr:uid="{00000000-0005-0000-0000-00003B060000}"/>
    <cellStyle name="Normal 48 6" xfId="1133" xr:uid="{00000000-0005-0000-0000-00003C060000}"/>
    <cellStyle name="Normal 48 7" xfId="1134" xr:uid="{00000000-0005-0000-0000-00003D060000}"/>
    <cellStyle name="Normal 48 8" xfId="1135" xr:uid="{00000000-0005-0000-0000-00003E060000}"/>
    <cellStyle name="Normal 48 9" xfId="1136" xr:uid="{00000000-0005-0000-0000-00003F060000}"/>
    <cellStyle name="Normal 49" xfId="1137" xr:uid="{00000000-0005-0000-0000-000040060000}"/>
    <cellStyle name="Normal 49 10" xfId="1138" xr:uid="{00000000-0005-0000-0000-000041060000}"/>
    <cellStyle name="Normal 49 11" xfId="1139" xr:uid="{00000000-0005-0000-0000-000042060000}"/>
    <cellStyle name="Normal 49 12" xfId="1140" xr:uid="{00000000-0005-0000-0000-000043060000}"/>
    <cellStyle name="Normal 49 13" xfId="1141" xr:uid="{00000000-0005-0000-0000-000044060000}"/>
    <cellStyle name="Normal 49 14" xfId="1142" xr:uid="{00000000-0005-0000-0000-000045060000}"/>
    <cellStyle name="Normal 49 15" xfId="1143" xr:uid="{00000000-0005-0000-0000-000046060000}"/>
    <cellStyle name="Normal 49 16" xfId="1144" xr:uid="{00000000-0005-0000-0000-000047060000}"/>
    <cellStyle name="Normal 49 17" xfId="1145" xr:uid="{00000000-0005-0000-0000-000048060000}"/>
    <cellStyle name="Normal 49 2" xfId="1146" xr:uid="{00000000-0005-0000-0000-000049060000}"/>
    <cellStyle name="Normal 49 3" xfId="1147" xr:uid="{00000000-0005-0000-0000-00004A060000}"/>
    <cellStyle name="Normal 49 4" xfId="1148" xr:uid="{00000000-0005-0000-0000-00004B060000}"/>
    <cellStyle name="Normal 49 5" xfId="1149" xr:uid="{00000000-0005-0000-0000-00004C060000}"/>
    <cellStyle name="Normal 49 6" xfId="1150" xr:uid="{00000000-0005-0000-0000-00004D060000}"/>
    <cellStyle name="Normal 49 7" xfId="1151" xr:uid="{00000000-0005-0000-0000-00004E060000}"/>
    <cellStyle name="Normal 49 8" xfId="1152" xr:uid="{00000000-0005-0000-0000-00004F060000}"/>
    <cellStyle name="Normal 49 9" xfId="1153" xr:uid="{00000000-0005-0000-0000-000050060000}"/>
    <cellStyle name="Normal 5" xfId="1154" xr:uid="{00000000-0005-0000-0000-000051060000}"/>
    <cellStyle name="Normal 5 2" xfId="1155" xr:uid="{00000000-0005-0000-0000-000052060000}"/>
    <cellStyle name="Normal 5 2 10" xfId="2347" xr:uid="{00000000-0005-0000-0000-000053060000}"/>
    <cellStyle name="Normal 5 2 11" xfId="2348" xr:uid="{00000000-0005-0000-0000-000054060000}"/>
    <cellStyle name="Normal 5 2 12" xfId="2349" xr:uid="{00000000-0005-0000-0000-000055060000}"/>
    <cellStyle name="Normal 5 2 13" xfId="2350" xr:uid="{00000000-0005-0000-0000-000056060000}"/>
    <cellStyle name="Normal 5 2 14" xfId="2351" xr:uid="{00000000-0005-0000-0000-000057060000}"/>
    <cellStyle name="Normal 5 2 2" xfId="2352" xr:uid="{00000000-0005-0000-0000-000058060000}"/>
    <cellStyle name="Normal 5 2 3" xfId="2353" xr:uid="{00000000-0005-0000-0000-000059060000}"/>
    <cellStyle name="Normal 5 2 4" xfId="2354" xr:uid="{00000000-0005-0000-0000-00005A060000}"/>
    <cellStyle name="Normal 5 2 5" xfId="2355" xr:uid="{00000000-0005-0000-0000-00005B060000}"/>
    <cellStyle name="Normal 5 2 6" xfId="2356" xr:uid="{00000000-0005-0000-0000-00005C060000}"/>
    <cellStyle name="Normal 5 2 7" xfId="2357" xr:uid="{00000000-0005-0000-0000-00005D060000}"/>
    <cellStyle name="Normal 5 2 8" xfId="2358" xr:uid="{00000000-0005-0000-0000-00005E060000}"/>
    <cellStyle name="Normal 5 2 9" xfId="2359" xr:uid="{00000000-0005-0000-0000-00005F060000}"/>
    <cellStyle name="Normal 5 3" xfId="1156" xr:uid="{00000000-0005-0000-0000-000060060000}"/>
    <cellStyle name="Normal 5 4" xfId="1157" xr:uid="{00000000-0005-0000-0000-000061060000}"/>
    <cellStyle name="Normal 50" xfId="1158" xr:uid="{00000000-0005-0000-0000-000062060000}"/>
    <cellStyle name="Normal 50 10" xfId="1159" xr:uid="{00000000-0005-0000-0000-000063060000}"/>
    <cellStyle name="Normal 50 11" xfId="1160" xr:uid="{00000000-0005-0000-0000-000064060000}"/>
    <cellStyle name="Normal 50 12" xfId="1161" xr:uid="{00000000-0005-0000-0000-000065060000}"/>
    <cellStyle name="Normal 50 13" xfId="1162" xr:uid="{00000000-0005-0000-0000-000066060000}"/>
    <cellStyle name="Normal 50 14" xfId="1163" xr:uid="{00000000-0005-0000-0000-000067060000}"/>
    <cellStyle name="Normal 50 15" xfId="1164" xr:uid="{00000000-0005-0000-0000-000068060000}"/>
    <cellStyle name="Normal 50 16" xfId="1165" xr:uid="{00000000-0005-0000-0000-000069060000}"/>
    <cellStyle name="Normal 50 17" xfId="1166" xr:uid="{00000000-0005-0000-0000-00006A060000}"/>
    <cellStyle name="Normal 50 2" xfId="1167" xr:uid="{00000000-0005-0000-0000-00006B060000}"/>
    <cellStyle name="Normal 50 3" xfId="1168" xr:uid="{00000000-0005-0000-0000-00006C060000}"/>
    <cellStyle name="Normal 50 4" xfId="1169" xr:uid="{00000000-0005-0000-0000-00006D060000}"/>
    <cellStyle name="Normal 50 5" xfId="1170" xr:uid="{00000000-0005-0000-0000-00006E060000}"/>
    <cellStyle name="Normal 50 6" xfId="1171" xr:uid="{00000000-0005-0000-0000-00006F060000}"/>
    <cellStyle name="Normal 50 7" xfId="1172" xr:uid="{00000000-0005-0000-0000-000070060000}"/>
    <cellStyle name="Normal 50 8" xfId="1173" xr:uid="{00000000-0005-0000-0000-000071060000}"/>
    <cellStyle name="Normal 50 9" xfId="1174" xr:uid="{00000000-0005-0000-0000-000072060000}"/>
    <cellStyle name="Normal 51" xfId="1175" xr:uid="{00000000-0005-0000-0000-000073060000}"/>
    <cellStyle name="Normal 51 10" xfId="1176" xr:uid="{00000000-0005-0000-0000-000074060000}"/>
    <cellStyle name="Normal 51 11" xfId="1177" xr:uid="{00000000-0005-0000-0000-000075060000}"/>
    <cellStyle name="Normal 51 12" xfId="1178" xr:uid="{00000000-0005-0000-0000-000076060000}"/>
    <cellStyle name="Normal 51 13" xfId="1179" xr:uid="{00000000-0005-0000-0000-000077060000}"/>
    <cellStyle name="Normal 51 14" xfId="1180" xr:uid="{00000000-0005-0000-0000-000078060000}"/>
    <cellStyle name="Normal 51 15" xfId="1181" xr:uid="{00000000-0005-0000-0000-000079060000}"/>
    <cellStyle name="Normal 51 16" xfId="1182" xr:uid="{00000000-0005-0000-0000-00007A060000}"/>
    <cellStyle name="Normal 51 17" xfId="1183" xr:uid="{00000000-0005-0000-0000-00007B060000}"/>
    <cellStyle name="Normal 51 2" xfId="1184" xr:uid="{00000000-0005-0000-0000-00007C060000}"/>
    <cellStyle name="Normal 51 3" xfId="1185" xr:uid="{00000000-0005-0000-0000-00007D060000}"/>
    <cellStyle name="Normal 51 4" xfId="1186" xr:uid="{00000000-0005-0000-0000-00007E060000}"/>
    <cellStyle name="Normal 51 5" xfId="1187" xr:uid="{00000000-0005-0000-0000-00007F060000}"/>
    <cellStyle name="Normal 51 6" xfId="1188" xr:uid="{00000000-0005-0000-0000-000080060000}"/>
    <cellStyle name="Normal 51 7" xfId="1189" xr:uid="{00000000-0005-0000-0000-000081060000}"/>
    <cellStyle name="Normal 51 8" xfId="1190" xr:uid="{00000000-0005-0000-0000-000082060000}"/>
    <cellStyle name="Normal 51 9" xfId="1191" xr:uid="{00000000-0005-0000-0000-000083060000}"/>
    <cellStyle name="Normal 52" xfId="1192" xr:uid="{00000000-0005-0000-0000-000084060000}"/>
    <cellStyle name="Normal 53" xfId="1193" xr:uid="{00000000-0005-0000-0000-000085060000}"/>
    <cellStyle name="Normal 54" xfId="1194" xr:uid="{00000000-0005-0000-0000-000086060000}"/>
    <cellStyle name="Normal 54 10" xfId="1195" xr:uid="{00000000-0005-0000-0000-000087060000}"/>
    <cellStyle name="Normal 54 11" xfId="1196" xr:uid="{00000000-0005-0000-0000-000088060000}"/>
    <cellStyle name="Normal 54 12" xfId="1197" xr:uid="{00000000-0005-0000-0000-000089060000}"/>
    <cellStyle name="Normal 54 13" xfId="1198" xr:uid="{00000000-0005-0000-0000-00008A060000}"/>
    <cellStyle name="Normal 54 14" xfId="1199" xr:uid="{00000000-0005-0000-0000-00008B060000}"/>
    <cellStyle name="Normal 54 15" xfId="1200" xr:uid="{00000000-0005-0000-0000-00008C060000}"/>
    <cellStyle name="Normal 54 16" xfId="1201" xr:uid="{00000000-0005-0000-0000-00008D060000}"/>
    <cellStyle name="Normal 54 17" xfId="1202" xr:uid="{00000000-0005-0000-0000-00008E060000}"/>
    <cellStyle name="Normal 54 2" xfId="1203" xr:uid="{00000000-0005-0000-0000-00008F060000}"/>
    <cellStyle name="Normal 54 3" xfId="1204" xr:uid="{00000000-0005-0000-0000-000090060000}"/>
    <cellStyle name="Normal 54 4" xfId="1205" xr:uid="{00000000-0005-0000-0000-000091060000}"/>
    <cellStyle name="Normal 54 5" xfId="1206" xr:uid="{00000000-0005-0000-0000-000092060000}"/>
    <cellStyle name="Normal 54 6" xfId="1207" xr:uid="{00000000-0005-0000-0000-000093060000}"/>
    <cellStyle name="Normal 54 7" xfId="1208" xr:uid="{00000000-0005-0000-0000-000094060000}"/>
    <cellStyle name="Normal 54 8" xfId="1209" xr:uid="{00000000-0005-0000-0000-000095060000}"/>
    <cellStyle name="Normal 54 9" xfId="1210" xr:uid="{00000000-0005-0000-0000-000096060000}"/>
    <cellStyle name="Normal 55" xfId="1211" xr:uid="{00000000-0005-0000-0000-000097060000}"/>
    <cellStyle name="Normal 55 10" xfId="1212" xr:uid="{00000000-0005-0000-0000-000098060000}"/>
    <cellStyle name="Normal 55 11" xfId="1213" xr:uid="{00000000-0005-0000-0000-000099060000}"/>
    <cellStyle name="Normal 55 12" xfId="1214" xr:uid="{00000000-0005-0000-0000-00009A060000}"/>
    <cellStyle name="Normal 55 13" xfId="1215" xr:uid="{00000000-0005-0000-0000-00009B060000}"/>
    <cellStyle name="Normal 55 14" xfId="1216" xr:uid="{00000000-0005-0000-0000-00009C060000}"/>
    <cellStyle name="Normal 55 15" xfId="1217" xr:uid="{00000000-0005-0000-0000-00009D060000}"/>
    <cellStyle name="Normal 55 16" xfId="1218" xr:uid="{00000000-0005-0000-0000-00009E060000}"/>
    <cellStyle name="Normal 55 17" xfId="1219" xr:uid="{00000000-0005-0000-0000-00009F060000}"/>
    <cellStyle name="Normal 55 2" xfId="1220" xr:uid="{00000000-0005-0000-0000-0000A0060000}"/>
    <cellStyle name="Normal 55 3" xfId="1221" xr:uid="{00000000-0005-0000-0000-0000A1060000}"/>
    <cellStyle name="Normal 55 4" xfId="1222" xr:uid="{00000000-0005-0000-0000-0000A2060000}"/>
    <cellStyle name="Normal 55 5" xfId="1223" xr:uid="{00000000-0005-0000-0000-0000A3060000}"/>
    <cellStyle name="Normal 55 6" xfId="1224" xr:uid="{00000000-0005-0000-0000-0000A4060000}"/>
    <cellStyle name="Normal 55 7" xfId="1225" xr:uid="{00000000-0005-0000-0000-0000A5060000}"/>
    <cellStyle name="Normal 55 8" xfId="1226" xr:uid="{00000000-0005-0000-0000-0000A6060000}"/>
    <cellStyle name="Normal 55 9" xfId="1227" xr:uid="{00000000-0005-0000-0000-0000A7060000}"/>
    <cellStyle name="Normal 56" xfId="2750" xr:uid="{00000000-0005-0000-0000-0000A8060000}"/>
    <cellStyle name="Normal 57" xfId="1228" xr:uid="{00000000-0005-0000-0000-0000A9060000}"/>
    <cellStyle name="Normal 57 10" xfId="1229" xr:uid="{00000000-0005-0000-0000-0000AA060000}"/>
    <cellStyle name="Normal 57 11" xfId="1230" xr:uid="{00000000-0005-0000-0000-0000AB060000}"/>
    <cellStyle name="Normal 57 12" xfId="1231" xr:uid="{00000000-0005-0000-0000-0000AC060000}"/>
    <cellStyle name="Normal 57 13" xfId="1232" xr:uid="{00000000-0005-0000-0000-0000AD060000}"/>
    <cellStyle name="Normal 57 14" xfId="1233" xr:uid="{00000000-0005-0000-0000-0000AE060000}"/>
    <cellStyle name="Normal 57 15" xfId="1234" xr:uid="{00000000-0005-0000-0000-0000AF060000}"/>
    <cellStyle name="Normal 57 16" xfId="1235" xr:uid="{00000000-0005-0000-0000-0000B0060000}"/>
    <cellStyle name="Normal 57 17" xfId="1236" xr:uid="{00000000-0005-0000-0000-0000B1060000}"/>
    <cellStyle name="Normal 57 2" xfId="1237" xr:uid="{00000000-0005-0000-0000-0000B2060000}"/>
    <cellStyle name="Normal 57 3" xfId="1238" xr:uid="{00000000-0005-0000-0000-0000B3060000}"/>
    <cellStyle name="Normal 57 4" xfId="1239" xr:uid="{00000000-0005-0000-0000-0000B4060000}"/>
    <cellStyle name="Normal 57 5" xfId="1240" xr:uid="{00000000-0005-0000-0000-0000B5060000}"/>
    <cellStyle name="Normal 57 6" xfId="1241" xr:uid="{00000000-0005-0000-0000-0000B6060000}"/>
    <cellStyle name="Normal 57 7" xfId="1242" xr:uid="{00000000-0005-0000-0000-0000B7060000}"/>
    <cellStyle name="Normal 57 8" xfId="1243" xr:uid="{00000000-0005-0000-0000-0000B8060000}"/>
    <cellStyle name="Normal 57 9" xfId="1244" xr:uid="{00000000-0005-0000-0000-0000B9060000}"/>
    <cellStyle name="Normal 58" xfId="1245" xr:uid="{00000000-0005-0000-0000-0000BA060000}"/>
    <cellStyle name="Normal 59" xfId="1246" xr:uid="{00000000-0005-0000-0000-0000BB060000}"/>
    <cellStyle name="Normal 6" xfId="1247" xr:uid="{00000000-0005-0000-0000-0000BC060000}"/>
    <cellStyle name="Normal 6 10" xfId="2360" xr:uid="{00000000-0005-0000-0000-0000BD060000}"/>
    <cellStyle name="Normal 6 11" xfId="2361" xr:uid="{00000000-0005-0000-0000-0000BE060000}"/>
    <cellStyle name="Normal 6 12" xfId="2362" xr:uid="{00000000-0005-0000-0000-0000BF060000}"/>
    <cellStyle name="Normal 6 13" xfId="2363" xr:uid="{00000000-0005-0000-0000-0000C0060000}"/>
    <cellStyle name="Normal 6 14" xfId="2364" xr:uid="{00000000-0005-0000-0000-0000C1060000}"/>
    <cellStyle name="Normal 6 15" xfId="2365" xr:uid="{00000000-0005-0000-0000-0000C2060000}"/>
    <cellStyle name="Normal 6 16" xfId="2366" xr:uid="{00000000-0005-0000-0000-0000C3060000}"/>
    <cellStyle name="Normal 6 17" xfId="2367" xr:uid="{00000000-0005-0000-0000-0000C4060000}"/>
    <cellStyle name="Normal 6 2" xfId="1248" xr:uid="{00000000-0005-0000-0000-0000C5060000}"/>
    <cellStyle name="Normal 6 3" xfId="1249" xr:uid="{00000000-0005-0000-0000-0000C6060000}"/>
    <cellStyle name="Normal 6 4" xfId="1250" xr:uid="{00000000-0005-0000-0000-0000C7060000}"/>
    <cellStyle name="Normal 6 5" xfId="2368" xr:uid="{00000000-0005-0000-0000-0000C8060000}"/>
    <cellStyle name="Normal 6 6" xfId="2369" xr:uid="{00000000-0005-0000-0000-0000C9060000}"/>
    <cellStyle name="Normal 6 7" xfId="2370" xr:uid="{00000000-0005-0000-0000-0000CA060000}"/>
    <cellStyle name="Normal 6 8" xfId="2371" xr:uid="{00000000-0005-0000-0000-0000CB060000}"/>
    <cellStyle name="Normal 6 9" xfId="2372" xr:uid="{00000000-0005-0000-0000-0000CC060000}"/>
    <cellStyle name="Normal 60" xfId="2751" xr:uid="{00000000-0005-0000-0000-0000CD060000}"/>
    <cellStyle name="Normal 61" xfId="2752" xr:uid="{00000000-0005-0000-0000-0000CE060000}"/>
    <cellStyle name="Normal 62" xfId="1251" xr:uid="{00000000-0005-0000-0000-0000CF060000}"/>
    <cellStyle name="Normal 63" xfId="2753" xr:uid="{00000000-0005-0000-0000-0000D0060000}"/>
    <cellStyle name="Normal 64" xfId="2754" xr:uid="{00000000-0005-0000-0000-0000D1060000}"/>
    <cellStyle name="Normal 65" xfId="2777" xr:uid="{00000000-0005-0000-0000-0000D2060000}"/>
    <cellStyle name="Normal 66" xfId="2780" xr:uid="{00000000-0005-0000-0000-0000D3060000}"/>
    <cellStyle name="Normal 66 10" xfId="1252" xr:uid="{00000000-0005-0000-0000-0000D4060000}"/>
    <cellStyle name="Normal 66 2" xfId="1253" xr:uid="{00000000-0005-0000-0000-0000D5060000}"/>
    <cellStyle name="Normal 66 3" xfId="1254" xr:uid="{00000000-0005-0000-0000-0000D6060000}"/>
    <cellStyle name="Normal 66 4" xfId="1255" xr:uid="{00000000-0005-0000-0000-0000D7060000}"/>
    <cellStyle name="Normal 66 5" xfId="1256" xr:uid="{00000000-0005-0000-0000-0000D8060000}"/>
    <cellStyle name="Normal 66 6" xfId="1257" xr:uid="{00000000-0005-0000-0000-0000D9060000}"/>
    <cellStyle name="Normal 66 7" xfId="1258" xr:uid="{00000000-0005-0000-0000-0000DA060000}"/>
    <cellStyle name="Normal 66 8" xfId="1259" xr:uid="{00000000-0005-0000-0000-0000DB060000}"/>
    <cellStyle name="Normal 66 9" xfId="1260" xr:uid="{00000000-0005-0000-0000-0000DC060000}"/>
    <cellStyle name="Normal 67" xfId="2788" xr:uid="{92022975-78B4-4C9C-AF10-B453B7045858}"/>
    <cellStyle name="Normal 68" xfId="2793" xr:uid="{D8FE76D3-1CCE-491B-9EC1-10C9EB20CA5E}"/>
    <cellStyle name="Normal 7" xfId="1261" xr:uid="{00000000-0005-0000-0000-0000DD060000}"/>
    <cellStyle name="Normal 7 10" xfId="1262" xr:uid="{00000000-0005-0000-0000-0000DE060000}"/>
    <cellStyle name="Normal 7 10 2" xfId="1263" xr:uid="{00000000-0005-0000-0000-0000DF060000}"/>
    <cellStyle name="Normal 7 10 3" xfId="1264" xr:uid="{00000000-0005-0000-0000-0000E0060000}"/>
    <cellStyle name="Normal 7 11" xfId="1265" xr:uid="{00000000-0005-0000-0000-0000E1060000}"/>
    <cellStyle name="Normal 7 11 2" xfId="1266" xr:uid="{00000000-0005-0000-0000-0000E2060000}"/>
    <cellStyle name="Normal 7 11 3" xfId="1267" xr:uid="{00000000-0005-0000-0000-0000E3060000}"/>
    <cellStyle name="Normal 7 12" xfId="1268" xr:uid="{00000000-0005-0000-0000-0000E4060000}"/>
    <cellStyle name="Normal 7 12 2" xfId="1269" xr:uid="{00000000-0005-0000-0000-0000E5060000}"/>
    <cellStyle name="Normal 7 12 3" xfId="1270" xr:uid="{00000000-0005-0000-0000-0000E6060000}"/>
    <cellStyle name="Normal 7 13" xfId="1271" xr:uid="{00000000-0005-0000-0000-0000E7060000}"/>
    <cellStyle name="Normal 7 13 2" xfId="1272" xr:uid="{00000000-0005-0000-0000-0000E8060000}"/>
    <cellStyle name="Normal 7 13 3" xfId="1273" xr:uid="{00000000-0005-0000-0000-0000E9060000}"/>
    <cellStyle name="Normal 7 14" xfId="1274" xr:uid="{00000000-0005-0000-0000-0000EA060000}"/>
    <cellStyle name="Normal 7 14 2" xfId="1275" xr:uid="{00000000-0005-0000-0000-0000EB060000}"/>
    <cellStyle name="Normal 7 14 3" xfId="1276" xr:uid="{00000000-0005-0000-0000-0000EC060000}"/>
    <cellStyle name="Normal 7 15" xfId="1277" xr:uid="{00000000-0005-0000-0000-0000ED060000}"/>
    <cellStyle name="Normal 7 15 2" xfId="1278" xr:uid="{00000000-0005-0000-0000-0000EE060000}"/>
    <cellStyle name="Normal 7 15 3" xfId="1279" xr:uid="{00000000-0005-0000-0000-0000EF060000}"/>
    <cellStyle name="Normal 7 16" xfId="1280" xr:uid="{00000000-0005-0000-0000-0000F0060000}"/>
    <cellStyle name="Normal 7 17" xfId="1281" xr:uid="{00000000-0005-0000-0000-0000F1060000}"/>
    <cellStyle name="Normal 7 17 2" xfId="1282" xr:uid="{00000000-0005-0000-0000-0000F2060000}"/>
    <cellStyle name="Normal 7 17 3" xfId="1283" xr:uid="{00000000-0005-0000-0000-0000F3060000}"/>
    <cellStyle name="Normal 7 18" xfId="1284" xr:uid="{00000000-0005-0000-0000-0000F4060000}"/>
    <cellStyle name="Normal 7 18 2" xfId="1285" xr:uid="{00000000-0005-0000-0000-0000F5060000}"/>
    <cellStyle name="Normal 7 18 3" xfId="1286" xr:uid="{00000000-0005-0000-0000-0000F6060000}"/>
    <cellStyle name="Normal 7 19" xfId="1287" xr:uid="{00000000-0005-0000-0000-0000F7060000}"/>
    <cellStyle name="Normal 7 19 2" xfId="1288" xr:uid="{00000000-0005-0000-0000-0000F8060000}"/>
    <cellStyle name="Normal 7 19 3" xfId="1289" xr:uid="{00000000-0005-0000-0000-0000F9060000}"/>
    <cellStyle name="Normal 7 2" xfId="1290" xr:uid="{00000000-0005-0000-0000-0000FA060000}"/>
    <cellStyle name="Normal 7 2 2" xfId="1291" xr:uid="{00000000-0005-0000-0000-0000FB060000}"/>
    <cellStyle name="Normal 7 2 2 2" xfId="1292" xr:uid="{00000000-0005-0000-0000-0000FC060000}"/>
    <cellStyle name="Normal 7 2 2 3" xfId="1293" xr:uid="{00000000-0005-0000-0000-0000FD060000}"/>
    <cellStyle name="Normal 7 2 2 4" xfId="1294" xr:uid="{00000000-0005-0000-0000-0000FE060000}"/>
    <cellStyle name="Normal 7 2 3" xfId="1295" xr:uid="{00000000-0005-0000-0000-0000FF060000}"/>
    <cellStyle name="Normal 7 2 4" xfId="1296" xr:uid="{00000000-0005-0000-0000-000000070000}"/>
    <cellStyle name="Normal 7 2 5" xfId="1297" xr:uid="{00000000-0005-0000-0000-000001070000}"/>
    <cellStyle name="Normal 7 2 6" xfId="1298" xr:uid="{00000000-0005-0000-0000-000002070000}"/>
    <cellStyle name="Normal 7 20" xfId="1299" xr:uid="{00000000-0005-0000-0000-000003070000}"/>
    <cellStyle name="Normal 7 21" xfId="1300" xr:uid="{00000000-0005-0000-0000-000004070000}"/>
    <cellStyle name="Normal 7 22" xfId="2373" xr:uid="{00000000-0005-0000-0000-000005070000}"/>
    <cellStyle name="Normal 7 23" xfId="2374" xr:uid="{00000000-0005-0000-0000-000006070000}"/>
    <cellStyle name="Normal 7 24" xfId="2375" xr:uid="{00000000-0005-0000-0000-000007070000}"/>
    <cellStyle name="Normal 7 25" xfId="2376" xr:uid="{00000000-0005-0000-0000-000008070000}"/>
    <cellStyle name="Normal 7 26" xfId="2377" xr:uid="{00000000-0005-0000-0000-000009070000}"/>
    <cellStyle name="Normal 7 27" xfId="2378" xr:uid="{00000000-0005-0000-0000-00000A070000}"/>
    <cellStyle name="Normal 7 28" xfId="2379" xr:uid="{00000000-0005-0000-0000-00000B070000}"/>
    <cellStyle name="Normal 7 29" xfId="2380" xr:uid="{00000000-0005-0000-0000-00000C070000}"/>
    <cellStyle name="Normal 7 3" xfId="1301" xr:uid="{00000000-0005-0000-0000-00000D070000}"/>
    <cellStyle name="Normal 7 30" xfId="2381" xr:uid="{00000000-0005-0000-0000-00000E070000}"/>
    <cellStyle name="Normal 7 31" xfId="2382" xr:uid="{00000000-0005-0000-0000-00000F070000}"/>
    <cellStyle name="Normal 7 32" xfId="2383" xr:uid="{00000000-0005-0000-0000-000010070000}"/>
    <cellStyle name="Normal 7 33" xfId="2384" xr:uid="{00000000-0005-0000-0000-000011070000}"/>
    <cellStyle name="Normal 7 34" xfId="2385" xr:uid="{00000000-0005-0000-0000-000012070000}"/>
    <cellStyle name="Normal 7 4" xfId="1302" xr:uid="{00000000-0005-0000-0000-000013070000}"/>
    <cellStyle name="Normal 7 4 2" xfId="1303" xr:uid="{00000000-0005-0000-0000-000014070000}"/>
    <cellStyle name="Normal 7 4 3" xfId="1304" xr:uid="{00000000-0005-0000-0000-000015070000}"/>
    <cellStyle name="Normal 7 5" xfId="1305" xr:uid="{00000000-0005-0000-0000-000016070000}"/>
    <cellStyle name="Normal 7 5 2" xfId="1306" xr:uid="{00000000-0005-0000-0000-000017070000}"/>
    <cellStyle name="Normal 7 5 3" xfId="1307" xr:uid="{00000000-0005-0000-0000-000018070000}"/>
    <cellStyle name="Normal 7 6" xfId="1308" xr:uid="{00000000-0005-0000-0000-000019070000}"/>
    <cellStyle name="Normal 7 6 2" xfId="1309" xr:uid="{00000000-0005-0000-0000-00001A070000}"/>
    <cellStyle name="Normal 7 6 3" xfId="1310" xr:uid="{00000000-0005-0000-0000-00001B070000}"/>
    <cellStyle name="Normal 7 7" xfId="1311" xr:uid="{00000000-0005-0000-0000-00001C070000}"/>
    <cellStyle name="Normal 7 7 2" xfId="1312" xr:uid="{00000000-0005-0000-0000-00001D070000}"/>
    <cellStyle name="Normal 7 7 3" xfId="1313" xr:uid="{00000000-0005-0000-0000-00001E070000}"/>
    <cellStyle name="Normal 7 8" xfId="1314" xr:uid="{00000000-0005-0000-0000-00001F070000}"/>
    <cellStyle name="Normal 7 8 2" xfId="1315" xr:uid="{00000000-0005-0000-0000-000020070000}"/>
    <cellStyle name="Normal 7 8 3" xfId="1316" xr:uid="{00000000-0005-0000-0000-000021070000}"/>
    <cellStyle name="Normal 7 9" xfId="1317" xr:uid="{00000000-0005-0000-0000-000022070000}"/>
    <cellStyle name="Normal 7 9 2" xfId="1318" xr:uid="{00000000-0005-0000-0000-000023070000}"/>
    <cellStyle name="Normal 7 9 3" xfId="1319" xr:uid="{00000000-0005-0000-0000-000024070000}"/>
    <cellStyle name="Normal 76" xfId="1320" xr:uid="{00000000-0005-0000-0000-000025070000}"/>
    <cellStyle name="Normal 77" xfId="1321" xr:uid="{00000000-0005-0000-0000-000026070000}"/>
    <cellStyle name="Normal 78" xfId="1322" xr:uid="{00000000-0005-0000-0000-000027070000}"/>
    <cellStyle name="Normal 79" xfId="1323" xr:uid="{00000000-0005-0000-0000-000028070000}"/>
    <cellStyle name="Normal 8" xfId="1324" xr:uid="{00000000-0005-0000-0000-000029070000}"/>
    <cellStyle name="Normal 8 10" xfId="2386" xr:uid="{00000000-0005-0000-0000-00002A070000}"/>
    <cellStyle name="Normal 8 11" xfId="2387" xr:uid="{00000000-0005-0000-0000-00002B070000}"/>
    <cellStyle name="Normal 8 12" xfId="2388" xr:uid="{00000000-0005-0000-0000-00002C070000}"/>
    <cellStyle name="Normal 8 13" xfId="2389" xr:uid="{00000000-0005-0000-0000-00002D070000}"/>
    <cellStyle name="Normal 8 14" xfId="2390" xr:uid="{00000000-0005-0000-0000-00002E070000}"/>
    <cellStyle name="Normal 8 15" xfId="2391" xr:uid="{00000000-0005-0000-0000-00002F070000}"/>
    <cellStyle name="Normal 8 16" xfId="2392" xr:uid="{00000000-0005-0000-0000-000030070000}"/>
    <cellStyle name="Normal 8 17" xfId="2393" xr:uid="{00000000-0005-0000-0000-000031070000}"/>
    <cellStyle name="Normal 8 18" xfId="2394" xr:uid="{00000000-0005-0000-0000-000032070000}"/>
    <cellStyle name="Normal 8 19" xfId="2395" xr:uid="{00000000-0005-0000-0000-000033070000}"/>
    <cellStyle name="Normal 8 2" xfId="1325" xr:uid="{00000000-0005-0000-0000-000034070000}"/>
    <cellStyle name="Normal 8 3" xfId="1326" xr:uid="{00000000-0005-0000-0000-000035070000}"/>
    <cellStyle name="Normal 8 4" xfId="1327" xr:uid="{00000000-0005-0000-0000-000036070000}"/>
    <cellStyle name="Normal 8 5" xfId="1328" xr:uid="{00000000-0005-0000-0000-000037070000}"/>
    <cellStyle name="Normal 8 6" xfId="1329" xr:uid="{00000000-0005-0000-0000-000038070000}"/>
    <cellStyle name="Normal 8 7" xfId="2396" xr:uid="{00000000-0005-0000-0000-000039070000}"/>
    <cellStyle name="Normal 8 8" xfId="2397" xr:uid="{00000000-0005-0000-0000-00003A070000}"/>
    <cellStyle name="Normal 8 9" xfId="2398" xr:uid="{00000000-0005-0000-0000-00003B070000}"/>
    <cellStyle name="Normal 80" xfId="1330" xr:uid="{00000000-0005-0000-0000-00003C070000}"/>
    <cellStyle name="Normal 84" xfId="1331" xr:uid="{00000000-0005-0000-0000-00003D070000}"/>
    <cellStyle name="Normal 85" xfId="1332" xr:uid="{00000000-0005-0000-0000-00003E070000}"/>
    <cellStyle name="Normal 87" xfId="1333" xr:uid="{00000000-0005-0000-0000-00003F070000}"/>
    <cellStyle name="Normal 87 10" xfId="1334" xr:uid="{00000000-0005-0000-0000-000040070000}"/>
    <cellStyle name="Normal 87 2" xfId="1335" xr:uid="{00000000-0005-0000-0000-000041070000}"/>
    <cellStyle name="Normal 87 3" xfId="1336" xr:uid="{00000000-0005-0000-0000-000042070000}"/>
    <cellStyle name="Normal 87 4" xfId="1337" xr:uid="{00000000-0005-0000-0000-000043070000}"/>
    <cellStyle name="Normal 87 5" xfId="1338" xr:uid="{00000000-0005-0000-0000-000044070000}"/>
    <cellStyle name="Normal 87 6" xfId="1339" xr:uid="{00000000-0005-0000-0000-000045070000}"/>
    <cellStyle name="Normal 87 7" xfId="1340" xr:uid="{00000000-0005-0000-0000-000046070000}"/>
    <cellStyle name="Normal 87 8" xfId="1341" xr:uid="{00000000-0005-0000-0000-000047070000}"/>
    <cellStyle name="Normal 87 9" xfId="1342" xr:uid="{00000000-0005-0000-0000-000048070000}"/>
    <cellStyle name="Normal 9" xfId="1343" xr:uid="{00000000-0005-0000-0000-000049070000}"/>
    <cellStyle name="Normal 9 10" xfId="2399" xr:uid="{00000000-0005-0000-0000-00004A070000}"/>
    <cellStyle name="Normal 9 11" xfId="2400" xr:uid="{00000000-0005-0000-0000-00004B070000}"/>
    <cellStyle name="Normal 9 12" xfId="2401" xr:uid="{00000000-0005-0000-0000-00004C070000}"/>
    <cellStyle name="Normal 9 13" xfId="2402" xr:uid="{00000000-0005-0000-0000-00004D070000}"/>
    <cellStyle name="Normal 9 14" xfId="2403" xr:uid="{00000000-0005-0000-0000-00004E070000}"/>
    <cellStyle name="Normal 9 15" xfId="2404" xr:uid="{00000000-0005-0000-0000-00004F070000}"/>
    <cellStyle name="Normal 9 16" xfId="2405" xr:uid="{00000000-0005-0000-0000-000050070000}"/>
    <cellStyle name="Normal 9 2" xfId="1344" xr:uid="{00000000-0005-0000-0000-000051070000}"/>
    <cellStyle name="Normal 9 2 10" xfId="2406" xr:uid="{00000000-0005-0000-0000-000052070000}"/>
    <cellStyle name="Normal 9 2 11" xfId="2407" xr:uid="{00000000-0005-0000-0000-000053070000}"/>
    <cellStyle name="Normal 9 2 12" xfId="2408" xr:uid="{00000000-0005-0000-0000-000054070000}"/>
    <cellStyle name="Normal 9 2 13" xfId="2409" xr:uid="{00000000-0005-0000-0000-000055070000}"/>
    <cellStyle name="Normal 9 2 14" xfId="2410" xr:uid="{00000000-0005-0000-0000-000056070000}"/>
    <cellStyle name="Normal 9 2 2" xfId="2411" xr:uid="{00000000-0005-0000-0000-000057070000}"/>
    <cellStyle name="Normal 9 2 3" xfId="2412" xr:uid="{00000000-0005-0000-0000-000058070000}"/>
    <cellStyle name="Normal 9 2 4" xfId="2413" xr:uid="{00000000-0005-0000-0000-000059070000}"/>
    <cellStyle name="Normal 9 2 5" xfId="2414" xr:uid="{00000000-0005-0000-0000-00005A070000}"/>
    <cellStyle name="Normal 9 2 6" xfId="2415" xr:uid="{00000000-0005-0000-0000-00005B070000}"/>
    <cellStyle name="Normal 9 2 7" xfId="2416" xr:uid="{00000000-0005-0000-0000-00005C070000}"/>
    <cellStyle name="Normal 9 2 8" xfId="2417" xr:uid="{00000000-0005-0000-0000-00005D070000}"/>
    <cellStyle name="Normal 9 2 9" xfId="2418" xr:uid="{00000000-0005-0000-0000-00005E070000}"/>
    <cellStyle name="Normal 9 3" xfId="1345" xr:uid="{00000000-0005-0000-0000-00005F070000}"/>
    <cellStyle name="Normal 9 4" xfId="2419" xr:uid="{00000000-0005-0000-0000-000060070000}"/>
    <cellStyle name="Normal 9 5" xfId="2420" xr:uid="{00000000-0005-0000-0000-000061070000}"/>
    <cellStyle name="Normal 9 6" xfId="2421" xr:uid="{00000000-0005-0000-0000-000062070000}"/>
    <cellStyle name="Normal 9 7" xfId="2422" xr:uid="{00000000-0005-0000-0000-000063070000}"/>
    <cellStyle name="Normal 9 8" xfId="2423" xr:uid="{00000000-0005-0000-0000-000064070000}"/>
    <cellStyle name="Normal 9 9" xfId="2424" xr:uid="{00000000-0005-0000-0000-000065070000}"/>
    <cellStyle name="Normal 93 2" xfId="1346" xr:uid="{00000000-0005-0000-0000-000066070000}"/>
    <cellStyle name="Normal 93 3" xfId="1347" xr:uid="{00000000-0005-0000-0000-000067070000}"/>
    <cellStyle name="Normal 94 2" xfId="1348" xr:uid="{00000000-0005-0000-0000-000068070000}"/>
    <cellStyle name="Normal 94 3" xfId="1349" xr:uid="{00000000-0005-0000-0000-000069070000}"/>
    <cellStyle name="Normal 95" xfId="1350" xr:uid="{00000000-0005-0000-0000-00006A070000}"/>
    <cellStyle name="Normal 95 2" xfId="1351" xr:uid="{00000000-0005-0000-0000-00006B070000}"/>
    <cellStyle name="Normal 95 3" xfId="1352" xr:uid="{00000000-0005-0000-0000-00006C070000}"/>
    <cellStyle name="Normal 97" xfId="1353" xr:uid="{00000000-0005-0000-0000-00006D070000}"/>
    <cellStyle name="Normal 97 2" xfId="1354" xr:uid="{00000000-0005-0000-0000-00006E070000}"/>
    <cellStyle name="Normal 97 3" xfId="1355" xr:uid="{00000000-0005-0000-0000-00006F070000}"/>
    <cellStyle name="Normal 98 2" xfId="1356" xr:uid="{00000000-0005-0000-0000-000070070000}"/>
    <cellStyle name="Normal 98 3" xfId="1357" xr:uid="{00000000-0005-0000-0000-000071070000}"/>
    <cellStyle name="Normal 99 2" xfId="1358" xr:uid="{00000000-0005-0000-0000-000072070000}"/>
    <cellStyle name="Normal 99 3" xfId="1359" xr:uid="{00000000-0005-0000-0000-000073070000}"/>
    <cellStyle name="Normal2" xfId="1360" xr:uid="{00000000-0005-0000-0000-000075070000}"/>
    <cellStyle name="Note 2" xfId="1361" xr:uid="{00000000-0005-0000-0000-000076070000}"/>
    <cellStyle name="Note 2 10" xfId="1362" xr:uid="{00000000-0005-0000-0000-000077070000}"/>
    <cellStyle name="Note 2 11" xfId="1363" xr:uid="{00000000-0005-0000-0000-000078070000}"/>
    <cellStyle name="Note 2 12" xfId="1364" xr:uid="{00000000-0005-0000-0000-000079070000}"/>
    <cellStyle name="Note 2 13" xfId="1365" xr:uid="{00000000-0005-0000-0000-00007A070000}"/>
    <cellStyle name="Note 2 14" xfId="1366" xr:uid="{00000000-0005-0000-0000-00007B070000}"/>
    <cellStyle name="Note 2 15" xfId="1367" xr:uid="{00000000-0005-0000-0000-00007C070000}"/>
    <cellStyle name="Note 2 16" xfId="1368" xr:uid="{00000000-0005-0000-0000-00007D070000}"/>
    <cellStyle name="Note 2 17" xfId="1369" xr:uid="{00000000-0005-0000-0000-00007E070000}"/>
    <cellStyle name="Note 2 2" xfId="1370" xr:uid="{00000000-0005-0000-0000-00007F070000}"/>
    <cellStyle name="Note 2 3" xfId="1371" xr:uid="{00000000-0005-0000-0000-000080070000}"/>
    <cellStyle name="Note 2 4" xfId="1372" xr:uid="{00000000-0005-0000-0000-000081070000}"/>
    <cellStyle name="Note 2 5" xfId="1373" xr:uid="{00000000-0005-0000-0000-000082070000}"/>
    <cellStyle name="Note 2 6" xfId="1374" xr:uid="{00000000-0005-0000-0000-000083070000}"/>
    <cellStyle name="Note 2 7" xfId="1375" xr:uid="{00000000-0005-0000-0000-000084070000}"/>
    <cellStyle name="Note 2 8" xfId="1376" xr:uid="{00000000-0005-0000-0000-000085070000}"/>
    <cellStyle name="Note 2 9" xfId="1377" xr:uid="{00000000-0005-0000-0000-000086070000}"/>
    <cellStyle name="Note 3" xfId="1378" xr:uid="{00000000-0005-0000-0000-000087070000}"/>
    <cellStyle name="Note 3 10" xfId="1379" xr:uid="{00000000-0005-0000-0000-000088070000}"/>
    <cellStyle name="Note 3 11" xfId="1380" xr:uid="{00000000-0005-0000-0000-000089070000}"/>
    <cellStyle name="Note 3 12" xfId="1381" xr:uid="{00000000-0005-0000-0000-00008A070000}"/>
    <cellStyle name="Note 3 13" xfId="1382" xr:uid="{00000000-0005-0000-0000-00008B070000}"/>
    <cellStyle name="Note 3 14" xfId="1383" xr:uid="{00000000-0005-0000-0000-00008C070000}"/>
    <cellStyle name="Note 3 15" xfId="1384" xr:uid="{00000000-0005-0000-0000-00008D070000}"/>
    <cellStyle name="Note 3 16" xfId="1385" xr:uid="{00000000-0005-0000-0000-00008E070000}"/>
    <cellStyle name="Note 3 17" xfId="1386" xr:uid="{00000000-0005-0000-0000-00008F070000}"/>
    <cellStyle name="Note 3 2" xfId="1387" xr:uid="{00000000-0005-0000-0000-000090070000}"/>
    <cellStyle name="Note 3 3" xfId="1388" xr:uid="{00000000-0005-0000-0000-000091070000}"/>
    <cellStyle name="Note 3 4" xfId="1389" xr:uid="{00000000-0005-0000-0000-000092070000}"/>
    <cellStyle name="Note 3 5" xfId="1390" xr:uid="{00000000-0005-0000-0000-000093070000}"/>
    <cellStyle name="Note 3 6" xfId="1391" xr:uid="{00000000-0005-0000-0000-000094070000}"/>
    <cellStyle name="Note 3 7" xfId="1392" xr:uid="{00000000-0005-0000-0000-000095070000}"/>
    <cellStyle name="Note 3 8" xfId="1393" xr:uid="{00000000-0005-0000-0000-000096070000}"/>
    <cellStyle name="Note 3 9" xfId="1394" xr:uid="{00000000-0005-0000-0000-000097070000}"/>
    <cellStyle name="Note 4" xfId="1395" xr:uid="{00000000-0005-0000-0000-000098070000}"/>
    <cellStyle name="Note 4 2" xfId="1396" xr:uid="{00000000-0005-0000-0000-000099070000}"/>
    <cellStyle name="Note 4 3" xfId="1397" xr:uid="{00000000-0005-0000-0000-00009A070000}"/>
    <cellStyle name="Note 5" xfId="1398" xr:uid="{00000000-0005-0000-0000-00009B070000}"/>
    <cellStyle name="Note 6" xfId="1399" xr:uid="{00000000-0005-0000-0000-00009C070000}"/>
    <cellStyle name="Obsolete" xfId="1400" xr:uid="{00000000-0005-0000-0000-00009D070000}"/>
    <cellStyle name="Œ…‹æØ‚è [0.00]_laroux" xfId="1401" xr:uid="{00000000-0005-0000-0000-00009E070000}"/>
    <cellStyle name="Œ…‹æØ‚è_laroux" xfId="1402" xr:uid="{00000000-0005-0000-0000-00009F070000}"/>
    <cellStyle name="Output 2" xfId="1403" xr:uid="{00000000-0005-0000-0000-0000A0070000}"/>
    <cellStyle name="Output 2 2" xfId="1404" xr:uid="{00000000-0005-0000-0000-0000A1070000}"/>
    <cellStyle name="Output 2 3" xfId="1405" xr:uid="{00000000-0005-0000-0000-0000A2070000}"/>
    <cellStyle name="Output 3" xfId="1406" xr:uid="{00000000-0005-0000-0000-0000A3070000}"/>
    <cellStyle name="Output 4" xfId="1407" xr:uid="{00000000-0005-0000-0000-0000A4070000}"/>
    <cellStyle name="Output Amounts" xfId="1408" xr:uid="{00000000-0005-0000-0000-0000A5070000}"/>
    <cellStyle name="Output Amounts 10" xfId="2425" xr:uid="{00000000-0005-0000-0000-0000A6070000}"/>
    <cellStyle name="Output Amounts 11" xfId="2426" xr:uid="{00000000-0005-0000-0000-0000A7070000}"/>
    <cellStyle name="Output Amounts 12" xfId="2427" xr:uid="{00000000-0005-0000-0000-0000A8070000}"/>
    <cellStyle name="Output Amounts 13" xfId="2428" xr:uid="{00000000-0005-0000-0000-0000A9070000}"/>
    <cellStyle name="Output Amounts 14" xfId="2429" xr:uid="{00000000-0005-0000-0000-0000AA070000}"/>
    <cellStyle name="Output Amounts 15" xfId="2430" xr:uid="{00000000-0005-0000-0000-0000AB070000}"/>
    <cellStyle name="Output Amounts 16" xfId="2431" xr:uid="{00000000-0005-0000-0000-0000AC070000}"/>
    <cellStyle name="Output Amounts 17" xfId="2432" xr:uid="{00000000-0005-0000-0000-0000AD070000}"/>
    <cellStyle name="Output Amounts 2" xfId="1409" xr:uid="{00000000-0005-0000-0000-0000AE070000}"/>
    <cellStyle name="Output Amounts 3" xfId="1410" xr:uid="{00000000-0005-0000-0000-0000AF070000}"/>
    <cellStyle name="Output Amounts 4" xfId="1411" xr:uid="{00000000-0005-0000-0000-0000B0070000}"/>
    <cellStyle name="Output Amounts 5" xfId="2433" xr:uid="{00000000-0005-0000-0000-0000B1070000}"/>
    <cellStyle name="Output Amounts 6" xfId="2434" xr:uid="{00000000-0005-0000-0000-0000B2070000}"/>
    <cellStyle name="Output Amounts 7" xfId="2435" xr:uid="{00000000-0005-0000-0000-0000B3070000}"/>
    <cellStyle name="Output Amounts 8" xfId="2436" xr:uid="{00000000-0005-0000-0000-0000B4070000}"/>
    <cellStyle name="Output Amounts 9" xfId="2437" xr:uid="{00000000-0005-0000-0000-0000B5070000}"/>
    <cellStyle name="Output Column Headings" xfId="1412" xr:uid="{00000000-0005-0000-0000-0000B6070000}"/>
    <cellStyle name="Output Column Headings 10" xfId="2438" xr:uid="{00000000-0005-0000-0000-0000B7070000}"/>
    <cellStyle name="Output Column Headings 11" xfId="2439" xr:uid="{00000000-0005-0000-0000-0000B8070000}"/>
    <cellStyle name="Output Column Headings 12" xfId="2440" xr:uid="{00000000-0005-0000-0000-0000B9070000}"/>
    <cellStyle name="Output Column Headings 13" xfId="2441" xr:uid="{00000000-0005-0000-0000-0000BA070000}"/>
    <cellStyle name="Output Column Headings 14" xfId="2442" xr:uid="{00000000-0005-0000-0000-0000BB070000}"/>
    <cellStyle name="Output Column Headings 15" xfId="2443" xr:uid="{00000000-0005-0000-0000-0000BC070000}"/>
    <cellStyle name="Output Column Headings 16" xfId="2444" xr:uid="{00000000-0005-0000-0000-0000BD070000}"/>
    <cellStyle name="Output Column Headings 17" xfId="2445" xr:uid="{00000000-0005-0000-0000-0000BE070000}"/>
    <cellStyle name="Output Column Headings 2" xfId="1413" xr:uid="{00000000-0005-0000-0000-0000BF070000}"/>
    <cellStyle name="Output Column Headings 3" xfId="1414" xr:uid="{00000000-0005-0000-0000-0000C0070000}"/>
    <cellStyle name="Output Column Headings 4" xfId="1415" xr:uid="{00000000-0005-0000-0000-0000C1070000}"/>
    <cellStyle name="Output Column Headings 5" xfId="2446" xr:uid="{00000000-0005-0000-0000-0000C2070000}"/>
    <cellStyle name="Output Column Headings 6" xfId="2447" xr:uid="{00000000-0005-0000-0000-0000C3070000}"/>
    <cellStyle name="Output Column Headings 7" xfId="2448" xr:uid="{00000000-0005-0000-0000-0000C4070000}"/>
    <cellStyle name="Output Column Headings 8" xfId="2449" xr:uid="{00000000-0005-0000-0000-0000C5070000}"/>
    <cellStyle name="Output Column Headings 9" xfId="2450" xr:uid="{00000000-0005-0000-0000-0000C6070000}"/>
    <cellStyle name="Output Line Items" xfId="1416" xr:uid="{00000000-0005-0000-0000-0000C7070000}"/>
    <cellStyle name="Output Line Items 10" xfId="2451" xr:uid="{00000000-0005-0000-0000-0000C8070000}"/>
    <cellStyle name="Output Line Items 11" xfId="2452" xr:uid="{00000000-0005-0000-0000-0000C9070000}"/>
    <cellStyle name="Output Line Items 12" xfId="2453" xr:uid="{00000000-0005-0000-0000-0000CA070000}"/>
    <cellStyle name="Output Line Items 13" xfId="2454" xr:uid="{00000000-0005-0000-0000-0000CB070000}"/>
    <cellStyle name="Output Line Items 14" xfId="2455" xr:uid="{00000000-0005-0000-0000-0000CC070000}"/>
    <cellStyle name="Output Line Items 15" xfId="2456" xr:uid="{00000000-0005-0000-0000-0000CD070000}"/>
    <cellStyle name="Output Line Items 16" xfId="2457" xr:uid="{00000000-0005-0000-0000-0000CE070000}"/>
    <cellStyle name="Output Line Items 17" xfId="2458" xr:uid="{00000000-0005-0000-0000-0000CF070000}"/>
    <cellStyle name="Output Line Items 2" xfId="1417" xr:uid="{00000000-0005-0000-0000-0000D0070000}"/>
    <cellStyle name="Output Line Items 3" xfId="1418" xr:uid="{00000000-0005-0000-0000-0000D1070000}"/>
    <cellStyle name="Output Line Items 4" xfId="1419" xr:uid="{00000000-0005-0000-0000-0000D2070000}"/>
    <cellStyle name="Output Line Items 5" xfId="2459" xr:uid="{00000000-0005-0000-0000-0000D3070000}"/>
    <cellStyle name="Output Line Items 6" xfId="2460" xr:uid="{00000000-0005-0000-0000-0000D4070000}"/>
    <cellStyle name="Output Line Items 7" xfId="2461" xr:uid="{00000000-0005-0000-0000-0000D5070000}"/>
    <cellStyle name="Output Line Items 8" xfId="2462" xr:uid="{00000000-0005-0000-0000-0000D6070000}"/>
    <cellStyle name="Output Line Items 9" xfId="2463" xr:uid="{00000000-0005-0000-0000-0000D7070000}"/>
    <cellStyle name="Output Report Heading" xfId="1420" xr:uid="{00000000-0005-0000-0000-0000D8070000}"/>
    <cellStyle name="Output Report Heading 10" xfId="2464" xr:uid="{00000000-0005-0000-0000-0000D9070000}"/>
    <cellStyle name="Output Report Heading 11" xfId="2465" xr:uid="{00000000-0005-0000-0000-0000DA070000}"/>
    <cellStyle name="Output Report Heading 12" xfId="2466" xr:uid="{00000000-0005-0000-0000-0000DB070000}"/>
    <cellStyle name="Output Report Heading 13" xfId="2467" xr:uid="{00000000-0005-0000-0000-0000DC070000}"/>
    <cellStyle name="Output Report Heading 14" xfId="2468" xr:uid="{00000000-0005-0000-0000-0000DD070000}"/>
    <cellStyle name="Output Report Heading 15" xfId="2469" xr:uid="{00000000-0005-0000-0000-0000DE070000}"/>
    <cellStyle name="Output Report Heading 16" xfId="2470" xr:uid="{00000000-0005-0000-0000-0000DF070000}"/>
    <cellStyle name="Output Report Heading 17" xfId="2471" xr:uid="{00000000-0005-0000-0000-0000E0070000}"/>
    <cellStyle name="Output Report Heading 2" xfId="1421" xr:uid="{00000000-0005-0000-0000-0000E1070000}"/>
    <cellStyle name="Output Report Heading 3" xfId="1422" xr:uid="{00000000-0005-0000-0000-0000E2070000}"/>
    <cellStyle name="Output Report Heading 4" xfId="1423" xr:uid="{00000000-0005-0000-0000-0000E3070000}"/>
    <cellStyle name="Output Report Heading 5" xfId="2472" xr:uid="{00000000-0005-0000-0000-0000E4070000}"/>
    <cellStyle name="Output Report Heading 6" xfId="2473" xr:uid="{00000000-0005-0000-0000-0000E5070000}"/>
    <cellStyle name="Output Report Heading 7" xfId="2474" xr:uid="{00000000-0005-0000-0000-0000E6070000}"/>
    <cellStyle name="Output Report Heading 8" xfId="2475" xr:uid="{00000000-0005-0000-0000-0000E7070000}"/>
    <cellStyle name="Output Report Heading 9" xfId="2476" xr:uid="{00000000-0005-0000-0000-0000E8070000}"/>
    <cellStyle name="Output Report Title" xfId="1424" xr:uid="{00000000-0005-0000-0000-0000E9070000}"/>
    <cellStyle name="Output Report Title 10" xfId="2477" xr:uid="{00000000-0005-0000-0000-0000EA070000}"/>
    <cellStyle name="Output Report Title 11" xfId="2478" xr:uid="{00000000-0005-0000-0000-0000EB070000}"/>
    <cellStyle name="Output Report Title 12" xfId="2479" xr:uid="{00000000-0005-0000-0000-0000EC070000}"/>
    <cellStyle name="Output Report Title 13" xfId="2480" xr:uid="{00000000-0005-0000-0000-0000ED070000}"/>
    <cellStyle name="Output Report Title 14" xfId="2481" xr:uid="{00000000-0005-0000-0000-0000EE070000}"/>
    <cellStyle name="Output Report Title 15" xfId="2482" xr:uid="{00000000-0005-0000-0000-0000EF070000}"/>
    <cellStyle name="Output Report Title 16" xfId="2483" xr:uid="{00000000-0005-0000-0000-0000F0070000}"/>
    <cellStyle name="Output Report Title 17" xfId="2484" xr:uid="{00000000-0005-0000-0000-0000F1070000}"/>
    <cellStyle name="Output Report Title 2" xfId="1425" xr:uid="{00000000-0005-0000-0000-0000F2070000}"/>
    <cellStyle name="Output Report Title 3" xfId="1426" xr:uid="{00000000-0005-0000-0000-0000F3070000}"/>
    <cellStyle name="Output Report Title 4" xfId="1427" xr:uid="{00000000-0005-0000-0000-0000F4070000}"/>
    <cellStyle name="Output Report Title 5" xfId="2485" xr:uid="{00000000-0005-0000-0000-0000F5070000}"/>
    <cellStyle name="Output Report Title 6" xfId="2486" xr:uid="{00000000-0005-0000-0000-0000F6070000}"/>
    <cellStyle name="Output Report Title 7" xfId="2487" xr:uid="{00000000-0005-0000-0000-0000F7070000}"/>
    <cellStyle name="Output Report Title 8" xfId="2488" xr:uid="{00000000-0005-0000-0000-0000F8070000}"/>
    <cellStyle name="Output Report Title 9" xfId="2489" xr:uid="{00000000-0005-0000-0000-0000F9070000}"/>
    <cellStyle name="OverWrForm" xfId="1428" xr:uid="{00000000-0005-0000-0000-0000FA070000}"/>
    <cellStyle name="OverWrForm(2)" xfId="1429" xr:uid="{00000000-0005-0000-0000-0000FB070000}"/>
    <cellStyle name="OverWrPerc(2)" xfId="1430" xr:uid="{00000000-0005-0000-0000-0000FC070000}"/>
    <cellStyle name="Percent" xfId="1" builtinId="5"/>
    <cellStyle name="Percent (0)" xfId="1431" xr:uid="{00000000-0005-0000-0000-0000FE070000}"/>
    <cellStyle name="Percent [0]" xfId="1432" xr:uid="{00000000-0005-0000-0000-0000FF070000}"/>
    <cellStyle name="Percent [00]" xfId="1433" xr:uid="{00000000-0005-0000-0000-000000080000}"/>
    <cellStyle name="Percent [2]" xfId="1434" xr:uid="{00000000-0005-0000-0000-000001080000}"/>
    <cellStyle name="Percent [2] 10" xfId="2490" xr:uid="{00000000-0005-0000-0000-000002080000}"/>
    <cellStyle name="Percent [2] 11" xfId="2491" xr:uid="{00000000-0005-0000-0000-000003080000}"/>
    <cellStyle name="Percent [2] 12" xfId="2492" xr:uid="{00000000-0005-0000-0000-000004080000}"/>
    <cellStyle name="Percent [2] 13" xfId="2493" xr:uid="{00000000-0005-0000-0000-000005080000}"/>
    <cellStyle name="Percent [2] 14" xfId="2494" xr:uid="{00000000-0005-0000-0000-000006080000}"/>
    <cellStyle name="Percent [2] 15" xfId="2495" xr:uid="{00000000-0005-0000-0000-000007080000}"/>
    <cellStyle name="Percent [2] 16" xfId="2496" xr:uid="{00000000-0005-0000-0000-000008080000}"/>
    <cellStyle name="Percent [2] 17" xfId="2497" xr:uid="{00000000-0005-0000-0000-000009080000}"/>
    <cellStyle name="Percent [2] 2" xfId="1435" xr:uid="{00000000-0005-0000-0000-00000A080000}"/>
    <cellStyle name="Percent [2] 3" xfId="1436" xr:uid="{00000000-0005-0000-0000-00000B080000}"/>
    <cellStyle name="Percent [2] 4" xfId="1437" xr:uid="{00000000-0005-0000-0000-00000C080000}"/>
    <cellStyle name="Percent [2] 5" xfId="2498" xr:uid="{00000000-0005-0000-0000-00000D080000}"/>
    <cellStyle name="Percent [2] 6" xfId="2499" xr:uid="{00000000-0005-0000-0000-00000E080000}"/>
    <cellStyle name="Percent [2] 7" xfId="2500" xr:uid="{00000000-0005-0000-0000-00000F080000}"/>
    <cellStyle name="Percent [2] 8" xfId="2501" xr:uid="{00000000-0005-0000-0000-000010080000}"/>
    <cellStyle name="Percent [2] 9" xfId="2502" xr:uid="{00000000-0005-0000-0000-000011080000}"/>
    <cellStyle name="Percent 10" xfId="1438" xr:uid="{00000000-0005-0000-0000-000012080000}"/>
    <cellStyle name="Percent 11" xfId="1439" xr:uid="{00000000-0005-0000-0000-000013080000}"/>
    <cellStyle name="Percent 12" xfId="1440" xr:uid="{00000000-0005-0000-0000-000014080000}"/>
    <cellStyle name="Percent 13" xfId="1441" xr:uid="{00000000-0005-0000-0000-000015080000}"/>
    <cellStyle name="Percent 14" xfId="1442" xr:uid="{00000000-0005-0000-0000-000016080000}"/>
    <cellStyle name="Percent 15" xfId="1443" xr:uid="{00000000-0005-0000-0000-000017080000}"/>
    <cellStyle name="Percent 15 10" xfId="1444" xr:uid="{00000000-0005-0000-0000-000018080000}"/>
    <cellStyle name="Percent 15 11" xfId="1445" xr:uid="{00000000-0005-0000-0000-000019080000}"/>
    <cellStyle name="Percent 15 12" xfId="1446" xr:uid="{00000000-0005-0000-0000-00001A080000}"/>
    <cellStyle name="Percent 15 13" xfId="1447" xr:uid="{00000000-0005-0000-0000-00001B080000}"/>
    <cellStyle name="Percent 15 14" xfId="1448" xr:uid="{00000000-0005-0000-0000-00001C080000}"/>
    <cellStyle name="Percent 15 15" xfId="1449" xr:uid="{00000000-0005-0000-0000-00001D080000}"/>
    <cellStyle name="Percent 15 16" xfId="1450" xr:uid="{00000000-0005-0000-0000-00001E080000}"/>
    <cellStyle name="Percent 15 17" xfId="1451" xr:uid="{00000000-0005-0000-0000-00001F080000}"/>
    <cellStyle name="Percent 15 18" xfId="1452" xr:uid="{00000000-0005-0000-0000-000020080000}"/>
    <cellStyle name="Percent 15 19" xfId="1453" xr:uid="{00000000-0005-0000-0000-000021080000}"/>
    <cellStyle name="Percent 15 2" xfId="1454" xr:uid="{00000000-0005-0000-0000-000022080000}"/>
    <cellStyle name="Percent 15 3" xfId="1455" xr:uid="{00000000-0005-0000-0000-000023080000}"/>
    <cellStyle name="Percent 15 4" xfId="1456" xr:uid="{00000000-0005-0000-0000-000024080000}"/>
    <cellStyle name="Percent 15 5" xfId="1457" xr:uid="{00000000-0005-0000-0000-000025080000}"/>
    <cellStyle name="Percent 15 6" xfId="1458" xr:uid="{00000000-0005-0000-0000-000026080000}"/>
    <cellStyle name="Percent 15 7" xfId="1459" xr:uid="{00000000-0005-0000-0000-000027080000}"/>
    <cellStyle name="Percent 15 8" xfId="1460" xr:uid="{00000000-0005-0000-0000-000028080000}"/>
    <cellStyle name="Percent 15 9" xfId="1461" xr:uid="{00000000-0005-0000-0000-000029080000}"/>
    <cellStyle name="Percent 16" xfId="1462" xr:uid="{00000000-0005-0000-0000-00002A080000}"/>
    <cellStyle name="Percent 17" xfId="1463" xr:uid="{00000000-0005-0000-0000-00002B080000}"/>
    <cellStyle name="Percent 18" xfId="2503" xr:uid="{00000000-0005-0000-0000-00002C080000}"/>
    <cellStyle name="Percent 18 2" xfId="2650" xr:uid="{00000000-0005-0000-0000-00002D080000}"/>
    <cellStyle name="Percent 18 2 2" xfId="2716" xr:uid="{00000000-0005-0000-0000-00002E080000}"/>
    <cellStyle name="Percent 18 3" xfId="2686" xr:uid="{00000000-0005-0000-0000-00002F080000}"/>
    <cellStyle name="Percent 19" xfId="2618" xr:uid="{00000000-0005-0000-0000-000030080000}"/>
    <cellStyle name="Percent 2" xfId="1464" xr:uid="{00000000-0005-0000-0000-000031080000}"/>
    <cellStyle name="Percent 2 10" xfId="1465" xr:uid="{00000000-0005-0000-0000-000032080000}"/>
    <cellStyle name="Percent 2 11" xfId="1466" xr:uid="{00000000-0005-0000-0000-000033080000}"/>
    <cellStyle name="Percent 2 12" xfId="1467" xr:uid="{00000000-0005-0000-0000-000034080000}"/>
    <cellStyle name="Percent 2 13" xfId="1468" xr:uid="{00000000-0005-0000-0000-000035080000}"/>
    <cellStyle name="Percent 2 14" xfId="1469" xr:uid="{00000000-0005-0000-0000-000036080000}"/>
    <cellStyle name="Percent 2 15" xfId="1470" xr:uid="{00000000-0005-0000-0000-000037080000}"/>
    <cellStyle name="Percent 2 16" xfId="1471" xr:uid="{00000000-0005-0000-0000-000038080000}"/>
    <cellStyle name="Percent 2 17" xfId="1472" xr:uid="{00000000-0005-0000-0000-000039080000}"/>
    <cellStyle name="Percent 2 18" xfId="1473" xr:uid="{00000000-0005-0000-0000-00003A080000}"/>
    <cellStyle name="Percent 2 19" xfId="1474" xr:uid="{00000000-0005-0000-0000-00003B080000}"/>
    <cellStyle name="Percent 2 2" xfId="1475" xr:uid="{00000000-0005-0000-0000-00003C080000}"/>
    <cellStyle name="Percent 2 20" xfId="1476" xr:uid="{00000000-0005-0000-0000-00003D080000}"/>
    <cellStyle name="Percent 2 21" xfId="1477" xr:uid="{00000000-0005-0000-0000-00003E080000}"/>
    <cellStyle name="Percent 2 22" xfId="1478" xr:uid="{00000000-0005-0000-0000-00003F080000}"/>
    <cellStyle name="Percent 2 23" xfId="1479" xr:uid="{00000000-0005-0000-0000-000040080000}"/>
    <cellStyle name="Percent 2 24" xfId="1480" xr:uid="{00000000-0005-0000-0000-000041080000}"/>
    <cellStyle name="Percent 2 25" xfId="1481" xr:uid="{00000000-0005-0000-0000-000042080000}"/>
    <cellStyle name="Percent 2 26" xfId="1482" xr:uid="{00000000-0005-0000-0000-000043080000}"/>
    <cellStyle name="Percent 2 27" xfId="1483" xr:uid="{00000000-0005-0000-0000-000044080000}"/>
    <cellStyle name="Percent 2 28" xfId="1484" xr:uid="{00000000-0005-0000-0000-000045080000}"/>
    <cellStyle name="Percent 2 29" xfId="1485" xr:uid="{00000000-0005-0000-0000-000046080000}"/>
    <cellStyle name="Percent 2 3" xfId="1486" xr:uid="{00000000-0005-0000-0000-000047080000}"/>
    <cellStyle name="Percent 2 30" xfId="1487" xr:uid="{00000000-0005-0000-0000-000048080000}"/>
    <cellStyle name="Percent 2 31" xfId="1488" xr:uid="{00000000-0005-0000-0000-000049080000}"/>
    <cellStyle name="Percent 2 32" xfId="1489" xr:uid="{00000000-0005-0000-0000-00004A080000}"/>
    <cellStyle name="Percent 2 33" xfId="1490" xr:uid="{00000000-0005-0000-0000-00004B080000}"/>
    <cellStyle name="Percent 2 34" xfId="1491" xr:uid="{00000000-0005-0000-0000-00004C080000}"/>
    <cellStyle name="Percent 2 35" xfId="1492" xr:uid="{00000000-0005-0000-0000-00004D080000}"/>
    <cellStyle name="Percent 2 36" xfId="1493" xr:uid="{00000000-0005-0000-0000-00004E080000}"/>
    <cellStyle name="Percent 2 37" xfId="1494" xr:uid="{00000000-0005-0000-0000-00004F080000}"/>
    <cellStyle name="Percent 2 38" xfId="2504" xr:uid="{00000000-0005-0000-0000-000050080000}"/>
    <cellStyle name="Percent 2 39" xfId="2505" xr:uid="{00000000-0005-0000-0000-000051080000}"/>
    <cellStyle name="Percent 2 4" xfId="1495" xr:uid="{00000000-0005-0000-0000-000052080000}"/>
    <cellStyle name="Percent 2 40" xfId="2506" xr:uid="{00000000-0005-0000-0000-000053080000}"/>
    <cellStyle name="Percent 2 41" xfId="2507" xr:uid="{00000000-0005-0000-0000-000054080000}"/>
    <cellStyle name="Percent 2 42" xfId="2508" xr:uid="{00000000-0005-0000-0000-000055080000}"/>
    <cellStyle name="Percent 2 43" xfId="2509" xr:uid="{00000000-0005-0000-0000-000056080000}"/>
    <cellStyle name="Percent 2 44" xfId="2510" xr:uid="{00000000-0005-0000-0000-000057080000}"/>
    <cellStyle name="Percent 2 45" xfId="2511" xr:uid="{00000000-0005-0000-0000-000058080000}"/>
    <cellStyle name="Percent 2 46" xfId="2512" xr:uid="{00000000-0005-0000-0000-000059080000}"/>
    <cellStyle name="Percent 2 47" xfId="2513" xr:uid="{00000000-0005-0000-0000-00005A080000}"/>
    <cellStyle name="Percent 2 48" xfId="2514" xr:uid="{00000000-0005-0000-0000-00005B080000}"/>
    <cellStyle name="Percent 2 49" xfId="2515" xr:uid="{00000000-0005-0000-0000-00005C080000}"/>
    <cellStyle name="Percent 2 5" xfId="1496" xr:uid="{00000000-0005-0000-0000-00005D080000}"/>
    <cellStyle name="Percent 2 50" xfId="2516" xr:uid="{00000000-0005-0000-0000-00005E080000}"/>
    <cellStyle name="Percent 2 6" xfId="1497" xr:uid="{00000000-0005-0000-0000-00005F080000}"/>
    <cellStyle name="Percent 2 7" xfId="1498" xr:uid="{00000000-0005-0000-0000-000060080000}"/>
    <cellStyle name="Percent 2 8" xfId="1499" xr:uid="{00000000-0005-0000-0000-000061080000}"/>
    <cellStyle name="Percent 2 9" xfId="1500" xr:uid="{00000000-0005-0000-0000-000062080000}"/>
    <cellStyle name="Percent 20" xfId="2782" xr:uid="{00000000-0005-0000-0000-000063080000}"/>
    <cellStyle name="Percent 21" xfId="2790" xr:uid="{A687AEF3-DE0A-48C9-88CF-1E83CDF81401}"/>
    <cellStyle name="Percent 22" xfId="2796" xr:uid="{7E529DF8-3316-4107-9006-97BF7E91092C}"/>
    <cellStyle name="Percent 25" xfId="2517" xr:uid="{00000000-0005-0000-0000-000064080000}"/>
    <cellStyle name="Percent 25 2" xfId="2651" xr:uid="{00000000-0005-0000-0000-000065080000}"/>
    <cellStyle name="Percent 25 2 2" xfId="2717" xr:uid="{00000000-0005-0000-0000-000066080000}"/>
    <cellStyle name="Percent 25 3" xfId="2687" xr:uid="{00000000-0005-0000-0000-000067080000}"/>
    <cellStyle name="Percent 3" xfId="1501" xr:uid="{00000000-0005-0000-0000-000068080000}"/>
    <cellStyle name="Percent 3 10" xfId="2518" xr:uid="{00000000-0005-0000-0000-000069080000}"/>
    <cellStyle name="Percent 3 11" xfId="2519" xr:uid="{00000000-0005-0000-0000-00006A080000}"/>
    <cellStyle name="Percent 3 12" xfId="2520" xr:uid="{00000000-0005-0000-0000-00006B080000}"/>
    <cellStyle name="Percent 3 13" xfId="2521" xr:uid="{00000000-0005-0000-0000-00006C080000}"/>
    <cellStyle name="Percent 3 14" xfId="2522" xr:uid="{00000000-0005-0000-0000-00006D080000}"/>
    <cellStyle name="Percent 3 2" xfId="2523" xr:uid="{00000000-0005-0000-0000-00006E080000}"/>
    <cellStyle name="Percent 3 3" xfId="2524" xr:uid="{00000000-0005-0000-0000-00006F080000}"/>
    <cellStyle name="Percent 3 4" xfId="2525" xr:uid="{00000000-0005-0000-0000-000070080000}"/>
    <cellStyle name="Percent 3 5" xfId="2526" xr:uid="{00000000-0005-0000-0000-000071080000}"/>
    <cellStyle name="Percent 3 6" xfId="2527" xr:uid="{00000000-0005-0000-0000-000072080000}"/>
    <cellStyle name="Percent 3 7" xfId="2528" xr:uid="{00000000-0005-0000-0000-000073080000}"/>
    <cellStyle name="Percent 3 8" xfId="2529" xr:uid="{00000000-0005-0000-0000-000074080000}"/>
    <cellStyle name="Percent 3 9" xfId="2530" xr:uid="{00000000-0005-0000-0000-000075080000}"/>
    <cellStyle name="Percent 30" xfId="2531" xr:uid="{00000000-0005-0000-0000-000076080000}"/>
    <cellStyle name="Percent 30 2" xfId="2652" xr:uid="{00000000-0005-0000-0000-000077080000}"/>
    <cellStyle name="Percent 30 2 2" xfId="2718" xr:uid="{00000000-0005-0000-0000-000078080000}"/>
    <cellStyle name="Percent 30 3" xfId="2688" xr:uid="{00000000-0005-0000-0000-000079080000}"/>
    <cellStyle name="Percent 4" xfId="1502" xr:uid="{00000000-0005-0000-0000-00007A080000}"/>
    <cellStyle name="Percent 4 10" xfId="2532" xr:uid="{00000000-0005-0000-0000-00007B080000}"/>
    <cellStyle name="Percent 4 11" xfId="2533" xr:uid="{00000000-0005-0000-0000-00007C080000}"/>
    <cellStyle name="Percent 4 12" xfId="2534" xr:uid="{00000000-0005-0000-0000-00007D080000}"/>
    <cellStyle name="Percent 4 13" xfId="2535" xr:uid="{00000000-0005-0000-0000-00007E080000}"/>
    <cellStyle name="Percent 4 14" xfId="2536" xr:uid="{00000000-0005-0000-0000-00007F080000}"/>
    <cellStyle name="Percent 4 15" xfId="2537" xr:uid="{00000000-0005-0000-0000-000080080000}"/>
    <cellStyle name="Percent 4 2" xfId="1503" xr:uid="{00000000-0005-0000-0000-000081080000}"/>
    <cellStyle name="Percent 4 3" xfId="2538" xr:uid="{00000000-0005-0000-0000-000082080000}"/>
    <cellStyle name="Percent 4 4" xfId="2539" xr:uid="{00000000-0005-0000-0000-000083080000}"/>
    <cellStyle name="Percent 4 5" xfId="2540" xr:uid="{00000000-0005-0000-0000-000084080000}"/>
    <cellStyle name="Percent 4 6" xfId="2541" xr:uid="{00000000-0005-0000-0000-000085080000}"/>
    <cellStyle name="Percent 4 7" xfId="2542" xr:uid="{00000000-0005-0000-0000-000086080000}"/>
    <cellStyle name="Percent 4 8" xfId="2543" xr:uid="{00000000-0005-0000-0000-000087080000}"/>
    <cellStyle name="Percent 4 9" xfId="2544" xr:uid="{00000000-0005-0000-0000-000088080000}"/>
    <cellStyle name="Percent 5" xfId="1504" xr:uid="{00000000-0005-0000-0000-000089080000}"/>
    <cellStyle name="Percent 5 10" xfId="2545" xr:uid="{00000000-0005-0000-0000-00008A080000}"/>
    <cellStyle name="Percent 5 11" xfId="2546" xr:uid="{00000000-0005-0000-0000-00008B080000}"/>
    <cellStyle name="Percent 5 12" xfId="2547" xr:uid="{00000000-0005-0000-0000-00008C080000}"/>
    <cellStyle name="Percent 5 13" xfId="2548" xr:uid="{00000000-0005-0000-0000-00008D080000}"/>
    <cellStyle name="Percent 5 14" xfId="2549" xr:uid="{00000000-0005-0000-0000-00008E080000}"/>
    <cellStyle name="Percent 5 15" xfId="2550" xr:uid="{00000000-0005-0000-0000-00008F080000}"/>
    <cellStyle name="Percent 5 16" xfId="2551" xr:uid="{00000000-0005-0000-0000-000090080000}"/>
    <cellStyle name="Percent 5 17" xfId="2552" xr:uid="{00000000-0005-0000-0000-000091080000}"/>
    <cellStyle name="Percent 5 2" xfId="1505" xr:uid="{00000000-0005-0000-0000-000092080000}"/>
    <cellStyle name="Percent 5 2 10" xfId="2553" xr:uid="{00000000-0005-0000-0000-000093080000}"/>
    <cellStyle name="Percent 5 2 11" xfId="2554" xr:uid="{00000000-0005-0000-0000-000094080000}"/>
    <cellStyle name="Percent 5 2 12" xfId="2555" xr:uid="{00000000-0005-0000-0000-000095080000}"/>
    <cellStyle name="Percent 5 2 13" xfId="2556" xr:uid="{00000000-0005-0000-0000-000096080000}"/>
    <cellStyle name="Percent 5 2 14" xfId="2557" xr:uid="{00000000-0005-0000-0000-000097080000}"/>
    <cellStyle name="Percent 5 2 2" xfId="2558" xr:uid="{00000000-0005-0000-0000-000098080000}"/>
    <cellStyle name="Percent 5 2 3" xfId="2559" xr:uid="{00000000-0005-0000-0000-000099080000}"/>
    <cellStyle name="Percent 5 2 4" xfId="2560" xr:uid="{00000000-0005-0000-0000-00009A080000}"/>
    <cellStyle name="Percent 5 2 5" xfId="2561" xr:uid="{00000000-0005-0000-0000-00009B080000}"/>
    <cellStyle name="Percent 5 2 6" xfId="2562" xr:uid="{00000000-0005-0000-0000-00009C080000}"/>
    <cellStyle name="Percent 5 2 7" xfId="2563" xr:uid="{00000000-0005-0000-0000-00009D080000}"/>
    <cellStyle name="Percent 5 2 8" xfId="2564" xr:uid="{00000000-0005-0000-0000-00009E080000}"/>
    <cellStyle name="Percent 5 2 9" xfId="2565" xr:uid="{00000000-0005-0000-0000-00009F080000}"/>
    <cellStyle name="Percent 5 3" xfId="1506" xr:uid="{00000000-0005-0000-0000-0000A0080000}"/>
    <cellStyle name="Percent 5 4" xfId="1507" xr:uid="{00000000-0005-0000-0000-0000A1080000}"/>
    <cellStyle name="Percent 5 5" xfId="2566" xr:uid="{00000000-0005-0000-0000-0000A2080000}"/>
    <cellStyle name="Percent 5 6" xfId="2567" xr:uid="{00000000-0005-0000-0000-0000A3080000}"/>
    <cellStyle name="Percent 5 7" xfId="2568" xr:uid="{00000000-0005-0000-0000-0000A4080000}"/>
    <cellStyle name="Percent 5 8" xfId="2569" xr:uid="{00000000-0005-0000-0000-0000A5080000}"/>
    <cellStyle name="Percent 5 9" xfId="2570" xr:uid="{00000000-0005-0000-0000-0000A6080000}"/>
    <cellStyle name="Percent 6" xfId="1508" xr:uid="{00000000-0005-0000-0000-0000A7080000}"/>
    <cellStyle name="Percent 7" xfId="1509" xr:uid="{00000000-0005-0000-0000-0000A8080000}"/>
    <cellStyle name="Percent 8" xfId="1510" xr:uid="{00000000-0005-0000-0000-0000A9080000}"/>
    <cellStyle name="Percent 9" xfId="1511" xr:uid="{00000000-0005-0000-0000-0000AA080000}"/>
    <cellStyle name="Percent Comma" xfId="1512" xr:uid="{00000000-0005-0000-0000-0000AB080000}"/>
    <cellStyle name="PrePop Currency (0)" xfId="1513" xr:uid="{00000000-0005-0000-0000-0000AC080000}"/>
    <cellStyle name="PrePop Currency (2)" xfId="1514" xr:uid="{00000000-0005-0000-0000-0000AD080000}"/>
    <cellStyle name="PrePop Units (0)" xfId="1515" xr:uid="{00000000-0005-0000-0000-0000AE080000}"/>
    <cellStyle name="PrePop Units (1)" xfId="1516" xr:uid="{00000000-0005-0000-0000-0000AF080000}"/>
    <cellStyle name="PrePop Units (2)" xfId="1517" xr:uid="{00000000-0005-0000-0000-0000B0080000}"/>
    <cellStyle name="PSChar" xfId="1518" xr:uid="{00000000-0005-0000-0000-0000B1080000}"/>
    <cellStyle name="PSDate" xfId="1519" xr:uid="{00000000-0005-0000-0000-0000B2080000}"/>
    <cellStyle name="PSDec" xfId="1520" xr:uid="{00000000-0005-0000-0000-0000B3080000}"/>
    <cellStyle name="PSHeading" xfId="1521" xr:uid="{00000000-0005-0000-0000-0000B4080000}"/>
    <cellStyle name="PSInt" xfId="1522" xr:uid="{00000000-0005-0000-0000-0000B5080000}"/>
    <cellStyle name="PSSpacer" xfId="1523" xr:uid="{00000000-0005-0000-0000-0000B6080000}"/>
    <cellStyle name="R00A" xfId="2571" xr:uid="{00000000-0005-0000-0000-0000B7080000}"/>
    <cellStyle name="R00B" xfId="2572" xr:uid="{00000000-0005-0000-0000-0000B8080000}"/>
    <cellStyle name="R00L" xfId="2573" xr:uid="{00000000-0005-0000-0000-0000B9080000}"/>
    <cellStyle name="R01A" xfId="2574" xr:uid="{00000000-0005-0000-0000-0000BA080000}"/>
    <cellStyle name="R01B" xfId="2575" xr:uid="{00000000-0005-0000-0000-0000BB080000}"/>
    <cellStyle name="R01H" xfId="2576" xr:uid="{00000000-0005-0000-0000-0000BC080000}"/>
    <cellStyle name="R01L" xfId="2577" xr:uid="{00000000-0005-0000-0000-0000BD080000}"/>
    <cellStyle name="R02A" xfId="2578" xr:uid="{00000000-0005-0000-0000-0000BE080000}"/>
    <cellStyle name="R02B" xfId="2579" xr:uid="{00000000-0005-0000-0000-0000BF080000}"/>
    <cellStyle name="R02H" xfId="2580" xr:uid="{00000000-0005-0000-0000-0000C0080000}"/>
    <cellStyle name="R02L" xfId="2581" xr:uid="{00000000-0005-0000-0000-0000C1080000}"/>
    <cellStyle name="R03A" xfId="2582" xr:uid="{00000000-0005-0000-0000-0000C2080000}"/>
    <cellStyle name="R03B" xfId="2583" xr:uid="{00000000-0005-0000-0000-0000C3080000}"/>
    <cellStyle name="R03H" xfId="2584" xr:uid="{00000000-0005-0000-0000-0000C4080000}"/>
    <cellStyle name="R03L" xfId="2585" xr:uid="{00000000-0005-0000-0000-0000C5080000}"/>
    <cellStyle name="R04A" xfId="2586" xr:uid="{00000000-0005-0000-0000-0000C6080000}"/>
    <cellStyle name="R04B" xfId="2587" xr:uid="{00000000-0005-0000-0000-0000C7080000}"/>
    <cellStyle name="R04H" xfId="2588" xr:uid="{00000000-0005-0000-0000-0000C8080000}"/>
    <cellStyle name="R04L" xfId="2589" xr:uid="{00000000-0005-0000-0000-0000C9080000}"/>
    <cellStyle name="R05A" xfId="2590" xr:uid="{00000000-0005-0000-0000-0000CA080000}"/>
    <cellStyle name="R05B" xfId="2591" xr:uid="{00000000-0005-0000-0000-0000CB080000}"/>
    <cellStyle name="R05H" xfId="2592" xr:uid="{00000000-0005-0000-0000-0000CC080000}"/>
    <cellStyle name="R05L" xfId="2593" xr:uid="{00000000-0005-0000-0000-0000CD080000}"/>
    <cellStyle name="R06A" xfId="2594" xr:uid="{00000000-0005-0000-0000-0000CE080000}"/>
    <cellStyle name="R06B" xfId="2595" xr:uid="{00000000-0005-0000-0000-0000CF080000}"/>
    <cellStyle name="R06H" xfId="2596" xr:uid="{00000000-0005-0000-0000-0000D0080000}"/>
    <cellStyle name="R06L" xfId="2597" xr:uid="{00000000-0005-0000-0000-0000D1080000}"/>
    <cellStyle name="R07A" xfId="2598" xr:uid="{00000000-0005-0000-0000-0000D2080000}"/>
    <cellStyle name="R07B" xfId="2599" xr:uid="{00000000-0005-0000-0000-0000D3080000}"/>
    <cellStyle name="R07H" xfId="2600" xr:uid="{00000000-0005-0000-0000-0000D4080000}"/>
    <cellStyle name="R07L" xfId="2601" xr:uid="{00000000-0005-0000-0000-0000D5080000}"/>
    <cellStyle name="rate" xfId="1524" xr:uid="{00000000-0005-0000-0000-0000D6080000}"/>
    <cellStyle name="Ratio" xfId="1525" xr:uid="{00000000-0005-0000-0000-0000D7080000}"/>
    <cellStyle name="Ratio 2" xfId="1526" xr:uid="{00000000-0005-0000-0000-0000D8080000}"/>
    <cellStyle name="Ratio 2 10" xfId="1527" xr:uid="{00000000-0005-0000-0000-0000D9080000}"/>
    <cellStyle name="Ratio 2 11" xfId="1528" xr:uid="{00000000-0005-0000-0000-0000DA080000}"/>
    <cellStyle name="Ratio 2 12" xfId="1529" xr:uid="{00000000-0005-0000-0000-0000DB080000}"/>
    <cellStyle name="Ratio 2 13" xfId="1530" xr:uid="{00000000-0005-0000-0000-0000DC080000}"/>
    <cellStyle name="Ratio 2 14" xfId="1531" xr:uid="{00000000-0005-0000-0000-0000DD080000}"/>
    <cellStyle name="Ratio 2 15" xfId="1532" xr:uid="{00000000-0005-0000-0000-0000DE080000}"/>
    <cellStyle name="Ratio 2 16" xfId="1533" xr:uid="{00000000-0005-0000-0000-0000DF080000}"/>
    <cellStyle name="Ratio 2 17" xfId="1534" xr:uid="{00000000-0005-0000-0000-0000E0080000}"/>
    <cellStyle name="Ratio 2 18" xfId="1535" xr:uid="{00000000-0005-0000-0000-0000E1080000}"/>
    <cellStyle name="Ratio 2 19" xfId="1536" xr:uid="{00000000-0005-0000-0000-0000E2080000}"/>
    <cellStyle name="Ratio 2 2" xfId="1537" xr:uid="{00000000-0005-0000-0000-0000E3080000}"/>
    <cellStyle name="Ratio 2 3" xfId="1538" xr:uid="{00000000-0005-0000-0000-0000E4080000}"/>
    <cellStyle name="Ratio 2 4" xfId="1539" xr:uid="{00000000-0005-0000-0000-0000E5080000}"/>
    <cellStyle name="Ratio 2 5" xfId="1540" xr:uid="{00000000-0005-0000-0000-0000E6080000}"/>
    <cellStyle name="Ratio 2 6" xfId="1541" xr:uid="{00000000-0005-0000-0000-0000E7080000}"/>
    <cellStyle name="Ratio 2 7" xfId="1542" xr:uid="{00000000-0005-0000-0000-0000E8080000}"/>
    <cellStyle name="Ratio 2 8" xfId="1543" xr:uid="{00000000-0005-0000-0000-0000E9080000}"/>
    <cellStyle name="Ratio 2 9" xfId="1544" xr:uid="{00000000-0005-0000-0000-0000EA080000}"/>
    <cellStyle name="Ratio 3" xfId="1545" xr:uid="{00000000-0005-0000-0000-0000EB080000}"/>
    <cellStyle name="Ratio 3 10" xfId="1546" xr:uid="{00000000-0005-0000-0000-0000EC080000}"/>
    <cellStyle name="Ratio 3 11" xfId="1547" xr:uid="{00000000-0005-0000-0000-0000ED080000}"/>
    <cellStyle name="Ratio 3 12" xfId="1548" xr:uid="{00000000-0005-0000-0000-0000EE080000}"/>
    <cellStyle name="Ratio 3 13" xfId="1549" xr:uid="{00000000-0005-0000-0000-0000EF080000}"/>
    <cellStyle name="Ratio 3 14" xfId="1550" xr:uid="{00000000-0005-0000-0000-0000F0080000}"/>
    <cellStyle name="Ratio 3 15" xfId="1551" xr:uid="{00000000-0005-0000-0000-0000F1080000}"/>
    <cellStyle name="Ratio 3 16" xfId="1552" xr:uid="{00000000-0005-0000-0000-0000F2080000}"/>
    <cellStyle name="Ratio 3 17" xfId="1553" xr:uid="{00000000-0005-0000-0000-0000F3080000}"/>
    <cellStyle name="Ratio 3 18" xfId="1554" xr:uid="{00000000-0005-0000-0000-0000F4080000}"/>
    <cellStyle name="Ratio 3 19" xfId="1555" xr:uid="{00000000-0005-0000-0000-0000F5080000}"/>
    <cellStyle name="Ratio 3 2" xfId="1556" xr:uid="{00000000-0005-0000-0000-0000F6080000}"/>
    <cellStyle name="Ratio 3 3" xfId="1557" xr:uid="{00000000-0005-0000-0000-0000F7080000}"/>
    <cellStyle name="Ratio 3 4" xfId="1558" xr:uid="{00000000-0005-0000-0000-0000F8080000}"/>
    <cellStyle name="Ratio 3 5" xfId="1559" xr:uid="{00000000-0005-0000-0000-0000F9080000}"/>
    <cellStyle name="Ratio 3 6" xfId="1560" xr:uid="{00000000-0005-0000-0000-0000FA080000}"/>
    <cellStyle name="Ratio 3 7" xfId="1561" xr:uid="{00000000-0005-0000-0000-0000FB080000}"/>
    <cellStyle name="Ratio 3 8" xfId="1562" xr:uid="{00000000-0005-0000-0000-0000FC080000}"/>
    <cellStyle name="Ratio 3 9" xfId="1563" xr:uid="{00000000-0005-0000-0000-0000FD080000}"/>
    <cellStyle name="Ratio 4" xfId="1564" xr:uid="{00000000-0005-0000-0000-0000FE080000}"/>
    <cellStyle name="Ratio 4 10" xfId="1565" xr:uid="{00000000-0005-0000-0000-0000FF080000}"/>
    <cellStyle name="Ratio 4 11" xfId="1566" xr:uid="{00000000-0005-0000-0000-000000090000}"/>
    <cellStyle name="Ratio 4 12" xfId="1567" xr:uid="{00000000-0005-0000-0000-000001090000}"/>
    <cellStyle name="Ratio 4 13" xfId="1568" xr:uid="{00000000-0005-0000-0000-000002090000}"/>
    <cellStyle name="Ratio 4 14" xfId="1569" xr:uid="{00000000-0005-0000-0000-000003090000}"/>
    <cellStyle name="Ratio 4 15" xfId="1570" xr:uid="{00000000-0005-0000-0000-000004090000}"/>
    <cellStyle name="Ratio 4 16" xfId="1571" xr:uid="{00000000-0005-0000-0000-000005090000}"/>
    <cellStyle name="Ratio 4 17" xfId="1572" xr:uid="{00000000-0005-0000-0000-000006090000}"/>
    <cellStyle name="Ratio 4 18" xfId="1573" xr:uid="{00000000-0005-0000-0000-000007090000}"/>
    <cellStyle name="Ratio 4 19" xfId="1574" xr:uid="{00000000-0005-0000-0000-000008090000}"/>
    <cellStyle name="Ratio 4 2" xfId="1575" xr:uid="{00000000-0005-0000-0000-000009090000}"/>
    <cellStyle name="Ratio 4 3" xfId="1576" xr:uid="{00000000-0005-0000-0000-00000A090000}"/>
    <cellStyle name="Ratio 4 4" xfId="1577" xr:uid="{00000000-0005-0000-0000-00000B090000}"/>
    <cellStyle name="Ratio 4 5" xfId="1578" xr:uid="{00000000-0005-0000-0000-00000C090000}"/>
    <cellStyle name="Ratio 4 6" xfId="1579" xr:uid="{00000000-0005-0000-0000-00000D090000}"/>
    <cellStyle name="Ratio 4 7" xfId="1580" xr:uid="{00000000-0005-0000-0000-00000E090000}"/>
    <cellStyle name="Ratio 4 8" xfId="1581" xr:uid="{00000000-0005-0000-0000-00000F090000}"/>
    <cellStyle name="Ratio 4 9" xfId="1582" xr:uid="{00000000-0005-0000-0000-000010090000}"/>
    <cellStyle name="Ratio 5" xfId="1583" xr:uid="{00000000-0005-0000-0000-000011090000}"/>
    <cellStyle name="Ratio 5 10" xfId="1584" xr:uid="{00000000-0005-0000-0000-000012090000}"/>
    <cellStyle name="Ratio 5 11" xfId="1585" xr:uid="{00000000-0005-0000-0000-000013090000}"/>
    <cellStyle name="Ratio 5 12" xfId="1586" xr:uid="{00000000-0005-0000-0000-000014090000}"/>
    <cellStyle name="Ratio 5 13" xfId="1587" xr:uid="{00000000-0005-0000-0000-000015090000}"/>
    <cellStyle name="Ratio 5 14" xfId="1588" xr:uid="{00000000-0005-0000-0000-000016090000}"/>
    <cellStyle name="Ratio 5 15" xfId="1589" xr:uid="{00000000-0005-0000-0000-000017090000}"/>
    <cellStyle name="Ratio 5 16" xfId="1590" xr:uid="{00000000-0005-0000-0000-000018090000}"/>
    <cellStyle name="Ratio 5 17" xfId="1591" xr:uid="{00000000-0005-0000-0000-000019090000}"/>
    <cellStyle name="Ratio 5 18" xfId="1592" xr:uid="{00000000-0005-0000-0000-00001A090000}"/>
    <cellStyle name="Ratio 5 19" xfId="1593" xr:uid="{00000000-0005-0000-0000-00001B090000}"/>
    <cellStyle name="Ratio 5 2" xfId="1594" xr:uid="{00000000-0005-0000-0000-00001C090000}"/>
    <cellStyle name="Ratio 5 3" xfId="1595" xr:uid="{00000000-0005-0000-0000-00001D090000}"/>
    <cellStyle name="Ratio 5 4" xfId="1596" xr:uid="{00000000-0005-0000-0000-00001E090000}"/>
    <cellStyle name="Ratio 5 5" xfId="1597" xr:uid="{00000000-0005-0000-0000-00001F090000}"/>
    <cellStyle name="Ratio 5 6" xfId="1598" xr:uid="{00000000-0005-0000-0000-000020090000}"/>
    <cellStyle name="Ratio 5 7" xfId="1599" xr:uid="{00000000-0005-0000-0000-000021090000}"/>
    <cellStyle name="Ratio 5 8" xfId="1600" xr:uid="{00000000-0005-0000-0000-000022090000}"/>
    <cellStyle name="Ratio 5 9" xfId="1601" xr:uid="{00000000-0005-0000-0000-000023090000}"/>
    <cellStyle name="Ratio 6" xfId="1602" xr:uid="{00000000-0005-0000-0000-000024090000}"/>
    <cellStyle name="Ratio 6 10" xfId="1603" xr:uid="{00000000-0005-0000-0000-000025090000}"/>
    <cellStyle name="Ratio 6 11" xfId="1604" xr:uid="{00000000-0005-0000-0000-000026090000}"/>
    <cellStyle name="Ratio 6 12" xfId="1605" xr:uid="{00000000-0005-0000-0000-000027090000}"/>
    <cellStyle name="Ratio 6 13" xfId="1606" xr:uid="{00000000-0005-0000-0000-000028090000}"/>
    <cellStyle name="Ratio 6 14" xfId="1607" xr:uid="{00000000-0005-0000-0000-000029090000}"/>
    <cellStyle name="Ratio 6 15" xfId="1608" xr:uid="{00000000-0005-0000-0000-00002A090000}"/>
    <cellStyle name="Ratio 6 16" xfId="1609" xr:uid="{00000000-0005-0000-0000-00002B090000}"/>
    <cellStyle name="Ratio 6 17" xfId="1610" xr:uid="{00000000-0005-0000-0000-00002C090000}"/>
    <cellStyle name="Ratio 6 18" xfId="1611" xr:uid="{00000000-0005-0000-0000-00002D090000}"/>
    <cellStyle name="Ratio 6 19" xfId="1612" xr:uid="{00000000-0005-0000-0000-00002E090000}"/>
    <cellStyle name="Ratio 6 2" xfId="1613" xr:uid="{00000000-0005-0000-0000-00002F090000}"/>
    <cellStyle name="Ratio 6 3" xfId="1614" xr:uid="{00000000-0005-0000-0000-000030090000}"/>
    <cellStyle name="Ratio 6 4" xfId="1615" xr:uid="{00000000-0005-0000-0000-000031090000}"/>
    <cellStyle name="Ratio 6 5" xfId="1616" xr:uid="{00000000-0005-0000-0000-000032090000}"/>
    <cellStyle name="Ratio 6 6" xfId="1617" xr:uid="{00000000-0005-0000-0000-000033090000}"/>
    <cellStyle name="Ratio 6 7" xfId="1618" xr:uid="{00000000-0005-0000-0000-000034090000}"/>
    <cellStyle name="Ratio 6 8" xfId="1619" xr:uid="{00000000-0005-0000-0000-000035090000}"/>
    <cellStyle name="Ratio 6 9" xfId="1620" xr:uid="{00000000-0005-0000-0000-000036090000}"/>
    <cellStyle name="Ratio Comma" xfId="1621" xr:uid="{00000000-0005-0000-0000-000037090000}"/>
    <cellStyle name="Ratio_Campbell_TEMPLATE_v1.1" xfId="1622" xr:uid="{00000000-0005-0000-0000-000038090000}"/>
    <cellStyle name="rh" xfId="1623" xr:uid="{00000000-0005-0000-0000-000039090000}"/>
    <cellStyle name="Section" xfId="1624" xr:uid="{00000000-0005-0000-0000-00003A090000}"/>
    <cellStyle name="srh" xfId="1625" xr:uid="{00000000-0005-0000-0000-00003B090000}"/>
    <cellStyle name="Standard_pUkwOAZN4HpKs513Q0LYPiAvu" xfId="1626" xr:uid="{00000000-0005-0000-0000-00003C090000}"/>
    <cellStyle name="StdComma(0)" xfId="1627" xr:uid="{00000000-0005-0000-0000-00003D090000}"/>
    <cellStyle name="Stock Comma" xfId="1628" xr:uid="{00000000-0005-0000-0000-00003E090000}"/>
    <cellStyle name="Stock Price" xfId="1629" xr:uid="{00000000-0005-0000-0000-00003F090000}"/>
    <cellStyle name="Style 1" xfId="1630" xr:uid="{00000000-0005-0000-0000-000040090000}"/>
    <cellStyle name="Style 1 10" xfId="2602" xr:uid="{00000000-0005-0000-0000-000041090000}"/>
    <cellStyle name="Style 1 11" xfId="2603" xr:uid="{00000000-0005-0000-0000-000042090000}"/>
    <cellStyle name="Style 1 12" xfId="2604" xr:uid="{00000000-0005-0000-0000-000043090000}"/>
    <cellStyle name="Style 1 13" xfId="2605" xr:uid="{00000000-0005-0000-0000-000044090000}"/>
    <cellStyle name="Style 1 14" xfId="2606" xr:uid="{00000000-0005-0000-0000-000045090000}"/>
    <cellStyle name="Style 1 15" xfId="2607" xr:uid="{00000000-0005-0000-0000-000046090000}"/>
    <cellStyle name="Style 1 16" xfId="2608" xr:uid="{00000000-0005-0000-0000-000047090000}"/>
    <cellStyle name="Style 1 17" xfId="2609" xr:uid="{00000000-0005-0000-0000-000048090000}"/>
    <cellStyle name="Style 1 2" xfId="1631" xr:uid="{00000000-0005-0000-0000-000049090000}"/>
    <cellStyle name="Style 1 3" xfId="1632" xr:uid="{00000000-0005-0000-0000-00004A090000}"/>
    <cellStyle name="Style 1 4" xfId="1633" xr:uid="{00000000-0005-0000-0000-00004B090000}"/>
    <cellStyle name="Style 1 5" xfId="2610" xr:uid="{00000000-0005-0000-0000-00004C090000}"/>
    <cellStyle name="Style 1 6" xfId="2611" xr:uid="{00000000-0005-0000-0000-00004D090000}"/>
    <cellStyle name="Style 1 7" xfId="2612" xr:uid="{00000000-0005-0000-0000-00004E090000}"/>
    <cellStyle name="Style 1 8" xfId="2613" xr:uid="{00000000-0005-0000-0000-00004F090000}"/>
    <cellStyle name="Style 1 9" xfId="2614" xr:uid="{00000000-0005-0000-0000-000050090000}"/>
    <cellStyle name="STYLE1" xfId="1634" xr:uid="{00000000-0005-0000-0000-000051090000}"/>
    <cellStyle name="subhead" xfId="1635" xr:uid="{00000000-0005-0000-0000-000052090000}"/>
    <cellStyle name="taples Plaza" xfId="1636" xr:uid="{00000000-0005-0000-0000-000053090000}"/>
    <cellStyle name="Test" xfId="1637" xr:uid="{00000000-0005-0000-0000-000054090000}"/>
    <cellStyle name="Text Indent A" xfId="1638" xr:uid="{00000000-0005-0000-0000-000055090000}"/>
    <cellStyle name="Text Indent B" xfId="1639" xr:uid="{00000000-0005-0000-0000-000056090000}"/>
    <cellStyle name="Text Indent C" xfId="1640" xr:uid="{00000000-0005-0000-0000-000057090000}"/>
    <cellStyle name="Tickmark" xfId="2615" xr:uid="{00000000-0005-0000-0000-000058090000}"/>
    <cellStyle name="Times New Roman" xfId="1641" xr:uid="{00000000-0005-0000-0000-000059090000}"/>
    <cellStyle name="Title 10" xfId="1642" xr:uid="{00000000-0005-0000-0000-00005A090000}"/>
    <cellStyle name="Title 10 10" xfId="1643" xr:uid="{00000000-0005-0000-0000-00005B090000}"/>
    <cellStyle name="Title 10 11" xfId="1644" xr:uid="{00000000-0005-0000-0000-00005C090000}"/>
    <cellStyle name="Title 10 12" xfId="1645" xr:uid="{00000000-0005-0000-0000-00005D090000}"/>
    <cellStyle name="Title 10 13" xfId="1646" xr:uid="{00000000-0005-0000-0000-00005E090000}"/>
    <cellStyle name="Title 10 14" xfId="1647" xr:uid="{00000000-0005-0000-0000-00005F090000}"/>
    <cellStyle name="Title 10 15" xfId="1648" xr:uid="{00000000-0005-0000-0000-000060090000}"/>
    <cellStyle name="Title 10 16" xfId="1649" xr:uid="{00000000-0005-0000-0000-000061090000}"/>
    <cellStyle name="Title 10 17" xfId="1650" xr:uid="{00000000-0005-0000-0000-000062090000}"/>
    <cellStyle name="Title 10 2" xfId="1651" xr:uid="{00000000-0005-0000-0000-000063090000}"/>
    <cellStyle name="Title 10 3" xfId="1652" xr:uid="{00000000-0005-0000-0000-000064090000}"/>
    <cellStyle name="Title 10 4" xfId="1653" xr:uid="{00000000-0005-0000-0000-000065090000}"/>
    <cellStyle name="Title 10 5" xfId="1654" xr:uid="{00000000-0005-0000-0000-000066090000}"/>
    <cellStyle name="Title 10 6" xfId="1655" xr:uid="{00000000-0005-0000-0000-000067090000}"/>
    <cellStyle name="Title 10 7" xfId="1656" xr:uid="{00000000-0005-0000-0000-000068090000}"/>
    <cellStyle name="Title 10 8" xfId="1657" xr:uid="{00000000-0005-0000-0000-000069090000}"/>
    <cellStyle name="Title 10 9" xfId="1658" xr:uid="{00000000-0005-0000-0000-00006A090000}"/>
    <cellStyle name="Title 11" xfId="1659" xr:uid="{00000000-0005-0000-0000-00006B090000}"/>
    <cellStyle name="Title 11 10" xfId="1660" xr:uid="{00000000-0005-0000-0000-00006C090000}"/>
    <cellStyle name="Title 11 11" xfId="1661" xr:uid="{00000000-0005-0000-0000-00006D090000}"/>
    <cellStyle name="Title 11 12" xfId="1662" xr:uid="{00000000-0005-0000-0000-00006E090000}"/>
    <cellStyle name="Title 11 13" xfId="1663" xr:uid="{00000000-0005-0000-0000-00006F090000}"/>
    <cellStyle name="Title 11 14" xfId="1664" xr:uid="{00000000-0005-0000-0000-000070090000}"/>
    <cellStyle name="Title 11 15" xfId="1665" xr:uid="{00000000-0005-0000-0000-000071090000}"/>
    <cellStyle name="Title 11 16" xfId="1666" xr:uid="{00000000-0005-0000-0000-000072090000}"/>
    <cellStyle name="Title 11 17" xfId="1667" xr:uid="{00000000-0005-0000-0000-000073090000}"/>
    <cellStyle name="Title 11 2" xfId="1668" xr:uid="{00000000-0005-0000-0000-000074090000}"/>
    <cellStyle name="Title 11 3" xfId="1669" xr:uid="{00000000-0005-0000-0000-000075090000}"/>
    <cellStyle name="Title 11 4" xfId="1670" xr:uid="{00000000-0005-0000-0000-000076090000}"/>
    <cellStyle name="Title 11 5" xfId="1671" xr:uid="{00000000-0005-0000-0000-000077090000}"/>
    <cellStyle name="Title 11 6" xfId="1672" xr:uid="{00000000-0005-0000-0000-000078090000}"/>
    <cellStyle name="Title 11 7" xfId="1673" xr:uid="{00000000-0005-0000-0000-000079090000}"/>
    <cellStyle name="Title 11 8" xfId="1674" xr:uid="{00000000-0005-0000-0000-00007A090000}"/>
    <cellStyle name="Title 11 9" xfId="1675" xr:uid="{00000000-0005-0000-0000-00007B090000}"/>
    <cellStyle name="Title 12" xfId="1676" xr:uid="{00000000-0005-0000-0000-00007C090000}"/>
    <cellStyle name="Title 12 10" xfId="1677" xr:uid="{00000000-0005-0000-0000-00007D090000}"/>
    <cellStyle name="Title 12 11" xfId="1678" xr:uid="{00000000-0005-0000-0000-00007E090000}"/>
    <cellStyle name="Title 12 12" xfId="1679" xr:uid="{00000000-0005-0000-0000-00007F090000}"/>
    <cellStyle name="Title 12 13" xfId="1680" xr:uid="{00000000-0005-0000-0000-000080090000}"/>
    <cellStyle name="Title 12 14" xfId="1681" xr:uid="{00000000-0005-0000-0000-000081090000}"/>
    <cellStyle name="Title 12 15" xfId="1682" xr:uid="{00000000-0005-0000-0000-000082090000}"/>
    <cellStyle name="Title 12 16" xfId="1683" xr:uid="{00000000-0005-0000-0000-000083090000}"/>
    <cellStyle name="Title 12 17" xfId="1684" xr:uid="{00000000-0005-0000-0000-000084090000}"/>
    <cellStyle name="Title 12 2" xfId="1685" xr:uid="{00000000-0005-0000-0000-000085090000}"/>
    <cellStyle name="Title 12 3" xfId="1686" xr:uid="{00000000-0005-0000-0000-000086090000}"/>
    <cellStyle name="Title 12 4" xfId="1687" xr:uid="{00000000-0005-0000-0000-000087090000}"/>
    <cellStyle name="Title 12 5" xfId="1688" xr:uid="{00000000-0005-0000-0000-000088090000}"/>
    <cellStyle name="Title 12 6" xfId="1689" xr:uid="{00000000-0005-0000-0000-000089090000}"/>
    <cellStyle name="Title 12 7" xfId="1690" xr:uid="{00000000-0005-0000-0000-00008A090000}"/>
    <cellStyle name="Title 12 8" xfId="1691" xr:uid="{00000000-0005-0000-0000-00008B090000}"/>
    <cellStyle name="Title 12 9" xfId="1692" xr:uid="{00000000-0005-0000-0000-00008C090000}"/>
    <cellStyle name="Title 13" xfId="1693" xr:uid="{00000000-0005-0000-0000-00008D090000}"/>
    <cellStyle name="Title 13 10" xfId="1694" xr:uid="{00000000-0005-0000-0000-00008E090000}"/>
    <cellStyle name="Title 13 11" xfId="1695" xr:uid="{00000000-0005-0000-0000-00008F090000}"/>
    <cellStyle name="Title 13 12" xfId="1696" xr:uid="{00000000-0005-0000-0000-000090090000}"/>
    <cellStyle name="Title 13 13" xfId="1697" xr:uid="{00000000-0005-0000-0000-000091090000}"/>
    <cellStyle name="Title 13 14" xfId="1698" xr:uid="{00000000-0005-0000-0000-000092090000}"/>
    <cellStyle name="Title 13 15" xfId="1699" xr:uid="{00000000-0005-0000-0000-000093090000}"/>
    <cellStyle name="Title 13 16" xfId="1700" xr:uid="{00000000-0005-0000-0000-000094090000}"/>
    <cellStyle name="Title 13 17" xfId="1701" xr:uid="{00000000-0005-0000-0000-000095090000}"/>
    <cellStyle name="Title 13 2" xfId="1702" xr:uid="{00000000-0005-0000-0000-000096090000}"/>
    <cellStyle name="Title 13 3" xfId="1703" xr:uid="{00000000-0005-0000-0000-000097090000}"/>
    <cellStyle name="Title 13 4" xfId="1704" xr:uid="{00000000-0005-0000-0000-000098090000}"/>
    <cellStyle name="Title 13 5" xfId="1705" xr:uid="{00000000-0005-0000-0000-000099090000}"/>
    <cellStyle name="Title 13 6" xfId="1706" xr:uid="{00000000-0005-0000-0000-00009A090000}"/>
    <cellStyle name="Title 13 7" xfId="1707" xr:uid="{00000000-0005-0000-0000-00009B090000}"/>
    <cellStyle name="Title 13 8" xfId="1708" xr:uid="{00000000-0005-0000-0000-00009C090000}"/>
    <cellStyle name="Title 13 9" xfId="1709" xr:uid="{00000000-0005-0000-0000-00009D090000}"/>
    <cellStyle name="Title 14" xfId="1710" xr:uid="{00000000-0005-0000-0000-00009E090000}"/>
    <cellStyle name="Title 14 10" xfId="1711" xr:uid="{00000000-0005-0000-0000-00009F090000}"/>
    <cellStyle name="Title 14 11" xfId="1712" xr:uid="{00000000-0005-0000-0000-0000A0090000}"/>
    <cellStyle name="Title 14 12" xfId="1713" xr:uid="{00000000-0005-0000-0000-0000A1090000}"/>
    <cellStyle name="Title 14 13" xfId="1714" xr:uid="{00000000-0005-0000-0000-0000A2090000}"/>
    <cellStyle name="Title 14 14" xfId="1715" xr:uid="{00000000-0005-0000-0000-0000A3090000}"/>
    <cellStyle name="Title 14 15" xfId="1716" xr:uid="{00000000-0005-0000-0000-0000A4090000}"/>
    <cellStyle name="Title 14 16" xfId="1717" xr:uid="{00000000-0005-0000-0000-0000A5090000}"/>
    <cellStyle name="Title 14 17" xfId="1718" xr:uid="{00000000-0005-0000-0000-0000A6090000}"/>
    <cellStyle name="Title 14 2" xfId="1719" xr:uid="{00000000-0005-0000-0000-0000A7090000}"/>
    <cellStyle name="Title 14 3" xfId="1720" xr:uid="{00000000-0005-0000-0000-0000A8090000}"/>
    <cellStyle name="Title 14 4" xfId="1721" xr:uid="{00000000-0005-0000-0000-0000A9090000}"/>
    <cellStyle name="Title 14 5" xfId="1722" xr:uid="{00000000-0005-0000-0000-0000AA090000}"/>
    <cellStyle name="Title 14 6" xfId="1723" xr:uid="{00000000-0005-0000-0000-0000AB090000}"/>
    <cellStyle name="Title 14 7" xfId="1724" xr:uid="{00000000-0005-0000-0000-0000AC090000}"/>
    <cellStyle name="Title 14 8" xfId="1725" xr:uid="{00000000-0005-0000-0000-0000AD090000}"/>
    <cellStyle name="Title 14 9" xfId="1726" xr:uid="{00000000-0005-0000-0000-0000AE090000}"/>
    <cellStyle name="Title 15" xfId="1727" xr:uid="{00000000-0005-0000-0000-0000AF090000}"/>
    <cellStyle name="Title 15 10" xfId="1728" xr:uid="{00000000-0005-0000-0000-0000B0090000}"/>
    <cellStyle name="Title 15 11" xfId="1729" xr:uid="{00000000-0005-0000-0000-0000B1090000}"/>
    <cellStyle name="Title 15 12" xfId="1730" xr:uid="{00000000-0005-0000-0000-0000B2090000}"/>
    <cellStyle name="Title 15 13" xfId="1731" xr:uid="{00000000-0005-0000-0000-0000B3090000}"/>
    <cellStyle name="Title 15 14" xfId="1732" xr:uid="{00000000-0005-0000-0000-0000B4090000}"/>
    <cellStyle name="Title 15 15" xfId="1733" xr:uid="{00000000-0005-0000-0000-0000B5090000}"/>
    <cellStyle name="Title 15 16" xfId="1734" xr:uid="{00000000-0005-0000-0000-0000B6090000}"/>
    <cellStyle name="Title 15 17" xfId="1735" xr:uid="{00000000-0005-0000-0000-0000B7090000}"/>
    <cellStyle name="Title 15 2" xfId="1736" xr:uid="{00000000-0005-0000-0000-0000B8090000}"/>
    <cellStyle name="Title 15 3" xfId="1737" xr:uid="{00000000-0005-0000-0000-0000B9090000}"/>
    <cellStyle name="Title 15 4" xfId="1738" xr:uid="{00000000-0005-0000-0000-0000BA090000}"/>
    <cellStyle name="Title 15 5" xfId="1739" xr:uid="{00000000-0005-0000-0000-0000BB090000}"/>
    <cellStyle name="Title 15 6" xfId="1740" xr:uid="{00000000-0005-0000-0000-0000BC090000}"/>
    <cellStyle name="Title 15 7" xfId="1741" xr:uid="{00000000-0005-0000-0000-0000BD090000}"/>
    <cellStyle name="Title 15 8" xfId="1742" xr:uid="{00000000-0005-0000-0000-0000BE090000}"/>
    <cellStyle name="Title 15 9" xfId="1743" xr:uid="{00000000-0005-0000-0000-0000BF090000}"/>
    <cellStyle name="Title 16" xfId="1744" xr:uid="{00000000-0005-0000-0000-0000C0090000}"/>
    <cellStyle name="Title 16 10" xfId="1745" xr:uid="{00000000-0005-0000-0000-0000C1090000}"/>
    <cellStyle name="Title 16 11" xfId="1746" xr:uid="{00000000-0005-0000-0000-0000C2090000}"/>
    <cellStyle name="Title 16 12" xfId="1747" xr:uid="{00000000-0005-0000-0000-0000C3090000}"/>
    <cellStyle name="Title 16 13" xfId="1748" xr:uid="{00000000-0005-0000-0000-0000C4090000}"/>
    <cellStyle name="Title 16 14" xfId="1749" xr:uid="{00000000-0005-0000-0000-0000C5090000}"/>
    <cellStyle name="Title 16 15" xfId="1750" xr:uid="{00000000-0005-0000-0000-0000C6090000}"/>
    <cellStyle name="Title 16 16" xfId="1751" xr:uid="{00000000-0005-0000-0000-0000C7090000}"/>
    <cellStyle name="Title 16 17" xfId="1752" xr:uid="{00000000-0005-0000-0000-0000C8090000}"/>
    <cellStyle name="Title 16 2" xfId="1753" xr:uid="{00000000-0005-0000-0000-0000C9090000}"/>
    <cellStyle name="Title 16 3" xfId="1754" xr:uid="{00000000-0005-0000-0000-0000CA090000}"/>
    <cellStyle name="Title 16 4" xfId="1755" xr:uid="{00000000-0005-0000-0000-0000CB090000}"/>
    <cellStyle name="Title 16 5" xfId="1756" xr:uid="{00000000-0005-0000-0000-0000CC090000}"/>
    <cellStyle name="Title 16 6" xfId="1757" xr:uid="{00000000-0005-0000-0000-0000CD090000}"/>
    <cellStyle name="Title 16 7" xfId="1758" xr:uid="{00000000-0005-0000-0000-0000CE090000}"/>
    <cellStyle name="Title 16 8" xfId="1759" xr:uid="{00000000-0005-0000-0000-0000CF090000}"/>
    <cellStyle name="Title 16 9" xfId="1760" xr:uid="{00000000-0005-0000-0000-0000D0090000}"/>
    <cellStyle name="Title 17" xfId="1761" xr:uid="{00000000-0005-0000-0000-0000D1090000}"/>
    <cellStyle name="Title 17 10" xfId="1762" xr:uid="{00000000-0005-0000-0000-0000D2090000}"/>
    <cellStyle name="Title 17 11" xfId="1763" xr:uid="{00000000-0005-0000-0000-0000D3090000}"/>
    <cellStyle name="Title 17 12" xfId="1764" xr:uid="{00000000-0005-0000-0000-0000D4090000}"/>
    <cellStyle name="Title 17 13" xfId="1765" xr:uid="{00000000-0005-0000-0000-0000D5090000}"/>
    <cellStyle name="Title 17 14" xfId="1766" xr:uid="{00000000-0005-0000-0000-0000D6090000}"/>
    <cellStyle name="Title 17 15" xfId="1767" xr:uid="{00000000-0005-0000-0000-0000D7090000}"/>
    <cellStyle name="Title 17 16" xfId="1768" xr:uid="{00000000-0005-0000-0000-0000D8090000}"/>
    <cellStyle name="Title 17 17" xfId="1769" xr:uid="{00000000-0005-0000-0000-0000D9090000}"/>
    <cellStyle name="Title 17 2" xfId="1770" xr:uid="{00000000-0005-0000-0000-0000DA090000}"/>
    <cellStyle name="Title 17 3" xfId="1771" xr:uid="{00000000-0005-0000-0000-0000DB090000}"/>
    <cellStyle name="Title 17 4" xfId="1772" xr:uid="{00000000-0005-0000-0000-0000DC090000}"/>
    <cellStyle name="Title 17 5" xfId="1773" xr:uid="{00000000-0005-0000-0000-0000DD090000}"/>
    <cellStyle name="Title 17 6" xfId="1774" xr:uid="{00000000-0005-0000-0000-0000DE090000}"/>
    <cellStyle name="Title 17 7" xfId="1775" xr:uid="{00000000-0005-0000-0000-0000DF090000}"/>
    <cellStyle name="Title 17 8" xfId="1776" xr:uid="{00000000-0005-0000-0000-0000E0090000}"/>
    <cellStyle name="Title 17 9" xfId="1777" xr:uid="{00000000-0005-0000-0000-0000E1090000}"/>
    <cellStyle name="Title 18" xfId="1778" xr:uid="{00000000-0005-0000-0000-0000E2090000}"/>
    <cellStyle name="Title 18 10" xfId="1779" xr:uid="{00000000-0005-0000-0000-0000E3090000}"/>
    <cellStyle name="Title 18 2" xfId="1780" xr:uid="{00000000-0005-0000-0000-0000E4090000}"/>
    <cellStyle name="Title 18 3" xfId="1781" xr:uid="{00000000-0005-0000-0000-0000E5090000}"/>
    <cellStyle name="Title 18 4" xfId="1782" xr:uid="{00000000-0005-0000-0000-0000E6090000}"/>
    <cellStyle name="Title 18 5" xfId="1783" xr:uid="{00000000-0005-0000-0000-0000E7090000}"/>
    <cellStyle name="Title 18 6" xfId="1784" xr:uid="{00000000-0005-0000-0000-0000E8090000}"/>
    <cellStyle name="Title 18 7" xfId="1785" xr:uid="{00000000-0005-0000-0000-0000E9090000}"/>
    <cellStyle name="Title 18 8" xfId="1786" xr:uid="{00000000-0005-0000-0000-0000EA090000}"/>
    <cellStyle name="Title 18 9" xfId="1787" xr:uid="{00000000-0005-0000-0000-0000EB090000}"/>
    <cellStyle name="Title 19" xfId="1788" xr:uid="{00000000-0005-0000-0000-0000EC090000}"/>
    <cellStyle name="Title 19 10" xfId="1789" xr:uid="{00000000-0005-0000-0000-0000ED090000}"/>
    <cellStyle name="Title 19 2" xfId="1790" xr:uid="{00000000-0005-0000-0000-0000EE090000}"/>
    <cellStyle name="Title 19 3" xfId="1791" xr:uid="{00000000-0005-0000-0000-0000EF090000}"/>
    <cellStyle name="Title 19 4" xfId="1792" xr:uid="{00000000-0005-0000-0000-0000F0090000}"/>
    <cellStyle name="Title 19 5" xfId="1793" xr:uid="{00000000-0005-0000-0000-0000F1090000}"/>
    <cellStyle name="Title 19 6" xfId="1794" xr:uid="{00000000-0005-0000-0000-0000F2090000}"/>
    <cellStyle name="Title 19 7" xfId="1795" xr:uid="{00000000-0005-0000-0000-0000F3090000}"/>
    <cellStyle name="Title 19 8" xfId="1796" xr:uid="{00000000-0005-0000-0000-0000F4090000}"/>
    <cellStyle name="Title 19 9" xfId="1797" xr:uid="{00000000-0005-0000-0000-0000F5090000}"/>
    <cellStyle name="Title 2" xfId="1798" xr:uid="{00000000-0005-0000-0000-0000F6090000}"/>
    <cellStyle name="Title 2 10" xfId="1799" xr:uid="{00000000-0005-0000-0000-0000F7090000}"/>
    <cellStyle name="Title 2 11" xfId="1800" xr:uid="{00000000-0005-0000-0000-0000F8090000}"/>
    <cellStyle name="Title 2 12" xfId="1801" xr:uid="{00000000-0005-0000-0000-0000F9090000}"/>
    <cellStyle name="Title 2 13" xfId="1802" xr:uid="{00000000-0005-0000-0000-0000FA090000}"/>
    <cellStyle name="Title 2 14" xfId="1803" xr:uid="{00000000-0005-0000-0000-0000FB090000}"/>
    <cellStyle name="Title 2 15" xfId="1804" xr:uid="{00000000-0005-0000-0000-0000FC090000}"/>
    <cellStyle name="Title 2 16" xfId="1805" xr:uid="{00000000-0005-0000-0000-0000FD090000}"/>
    <cellStyle name="Title 2 17" xfId="1806" xr:uid="{00000000-0005-0000-0000-0000FE090000}"/>
    <cellStyle name="Title 2 18" xfId="1807" xr:uid="{00000000-0005-0000-0000-0000FF090000}"/>
    <cellStyle name="Title 2 18 2" xfId="1808" xr:uid="{00000000-0005-0000-0000-0000000A0000}"/>
    <cellStyle name="Title 2 18 3" xfId="1809" xr:uid="{00000000-0005-0000-0000-0000010A0000}"/>
    <cellStyle name="Title 2 19" xfId="1810" xr:uid="{00000000-0005-0000-0000-0000020A0000}"/>
    <cellStyle name="Title 2 2" xfId="1811" xr:uid="{00000000-0005-0000-0000-0000030A0000}"/>
    <cellStyle name="Title 2 3" xfId="1812" xr:uid="{00000000-0005-0000-0000-0000040A0000}"/>
    <cellStyle name="Title 2 4" xfId="1813" xr:uid="{00000000-0005-0000-0000-0000050A0000}"/>
    <cellStyle name="Title 2 5" xfId="1814" xr:uid="{00000000-0005-0000-0000-0000060A0000}"/>
    <cellStyle name="Title 2 6" xfId="1815" xr:uid="{00000000-0005-0000-0000-0000070A0000}"/>
    <cellStyle name="Title 2 7" xfId="1816" xr:uid="{00000000-0005-0000-0000-0000080A0000}"/>
    <cellStyle name="Title 2 8" xfId="1817" xr:uid="{00000000-0005-0000-0000-0000090A0000}"/>
    <cellStyle name="Title 2 9" xfId="1818" xr:uid="{00000000-0005-0000-0000-00000A0A0000}"/>
    <cellStyle name="Title 20" xfId="1819" xr:uid="{00000000-0005-0000-0000-00000B0A0000}"/>
    <cellStyle name="Title 20 10" xfId="1820" xr:uid="{00000000-0005-0000-0000-00000C0A0000}"/>
    <cellStyle name="Title 20 2" xfId="1821" xr:uid="{00000000-0005-0000-0000-00000D0A0000}"/>
    <cellStyle name="Title 20 3" xfId="1822" xr:uid="{00000000-0005-0000-0000-00000E0A0000}"/>
    <cellStyle name="Title 20 4" xfId="1823" xr:uid="{00000000-0005-0000-0000-00000F0A0000}"/>
    <cellStyle name="Title 20 5" xfId="1824" xr:uid="{00000000-0005-0000-0000-0000100A0000}"/>
    <cellStyle name="Title 20 6" xfId="1825" xr:uid="{00000000-0005-0000-0000-0000110A0000}"/>
    <cellStyle name="Title 20 7" xfId="1826" xr:uid="{00000000-0005-0000-0000-0000120A0000}"/>
    <cellStyle name="Title 20 8" xfId="1827" xr:uid="{00000000-0005-0000-0000-0000130A0000}"/>
    <cellStyle name="Title 20 9" xfId="1828" xr:uid="{00000000-0005-0000-0000-0000140A0000}"/>
    <cellStyle name="Title 21" xfId="1829" xr:uid="{00000000-0005-0000-0000-0000150A0000}"/>
    <cellStyle name="Title 21 10" xfId="1830" xr:uid="{00000000-0005-0000-0000-0000160A0000}"/>
    <cellStyle name="Title 21 2" xfId="1831" xr:uid="{00000000-0005-0000-0000-0000170A0000}"/>
    <cellStyle name="Title 21 3" xfId="1832" xr:uid="{00000000-0005-0000-0000-0000180A0000}"/>
    <cellStyle name="Title 21 4" xfId="1833" xr:uid="{00000000-0005-0000-0000-0000190A0000}"/>
    <cellStyle name="Title 21 5" xfId="1834" xr:uid="{00000000-0005-0000-0000-00001A0A0000}"/>
    <cellStyle name="Title 21 6" xfId="1835" xr:uid="{00000000-0005-0000-0000-00001B0A0000}"/>
    <cellStyle name="Title 21 7" xfId="1836" xr:uid="{00000000-0005-0000-0000-00001C0A0000}"/>
    <cellStyle name="Title 21 8" xfId="1837" xr:uid="{00000000-0005-0000-0000-00001D0A0000}"/>
    <cellStyle name="Title 21 9" xfId="1838" xr:uid="{00000000-0005-0000-0000-00001E0A0000}"/>
    <cellStyle name="Title 22" xfId="1839" xr:uid="{00000000-0005-0000-0000-00001F0A0000}"/>
    <cellStyle name="Title 22 10" xfId="1840" xr:uid="{00000000-0005-0000-0000-0000200A0000}"/>
    <cellStyle name="Title 22 2" xfId="1841" xr:uid="{00000000-0005-0000-0000-0000210A0000}"/>
    <cellStyle name="Title 22 3" xfId="1842" xr:uid="{00000000-0005-0000-0000-0000220A0000}"/>
    <cellStyle name="Title 22 4" xfId="1843" xr:uid="{00000000-0005-0000-0000-0000230A0000}"/>
    <cellStyle name="Title 22 5" xfId="1844" xr:uid="{00000000-0005-0000-0000-0000240A0000}"/>
    <cellStyle name="Title 22 6" xfId="1845" xr:uid="{00000000-0005-0000-0000-0000250A0000}"/>
    <cellStyle name="Title 22 7" xfId="1846" xr:uid="{00000000-0005-0000-0000-0000260A0000}"/>
    <cellStyle name="Title 22 8" xfId="1847" xr:uid="{00000000-0005-0000-0000-0000270A0000}"/>
    <cellStyle name="Title 22 9" xfId="1848" xr:uid="{00000000-0005-0000-0000-0000280A0000}"/>
    <cellStyle name="Title 23" xfId="1849" xr:uid="{00000000-0005-0000-0000-0000290A0000}"/>
    <cellStyle name="Title 23 10" xfId="1850" xr:uid="{00000000-0005-0000-0000-00002A0A0000}"/>
    <cellStyle name="Title 23 2" xfId="1851" xr:uid="{00000000-0005-0000-0000-00002B0A0000}"/>
    <cellStyle name="Title 23 3" xfId="1852" xr:uid="{00000000-0005-0000-0000-00002C0A0000}"/>
    <cellStyle name="Title 23 4" xfId="1853" xr:uid="{00000000-0005-0000-0000-00002D0A0000}"/>
    <cellStyle name="Title 23 5" xfId="1854" xr:uid="{00000000-0005-0000-0000-00002E0A0000}"/>
    <cellStyle name="Title 23 6" xfId="1855" xr:uid="{00000000-0005-0000-0000-00002F0A0000}"/>
    <cellStyle name="Title 23 7" xfId="1856" xr:uid="{00000000-0005-0000-0000-0000300A0000}"/>
    <cellStyle name="Title 23 8" xfId="1857" xr:uid="{00000000-0005-0000-0000-0000310A0000}"/>
    <cellStyle name="Title 23 9" xfId="1858" xr:uid="{00000000-0005-0000-0000-0000320A0000}"/>
    <cellStyle name="Title 24" xfId="1859" xr:uid="{00000000-0005-0000-0000-0000330A0000}"/>
    <cellStyle name="Title 24 10" xfId="1860" xr:uid="{00000000-0005-0000-0000-0000340A0000}"/>
    <cellStyle name="Title 24 2" xfId="1861" xr:uid="{00000000-0005-0000-0000-0000350A0000}"/>
    <cellStyle name="Title 24 3" xfId="1862" xr:uid="{00000000-0005-0000-0000-0000360A0000}"/>
    <cellStyle name="Title 24 4" xfId="1863" xr:uid="{00000000-0005-0000-0000-0000370A0000}"/>
    <cellStyle name="Title 24 5" xfId="1864" xr:uid="{00000000-0005-0000-0000-0000380A0000}"/>
    <cellStyle name="Title 24 6" xfId="1865" xr:uid="{00000000-0005-0000-0000-0000390A0000}"/>
    <cellStyle name="Title 24 7" xfId="1866" xr:uid="{00000000-0005-0000-0000-00003A0A0000}"/>
    <cellStyle name="Title 24 8" xfId="1867" xr:uid="{00000000-0005-0000-0000-00003B0A0000}"/>
    <cellStyle name="Title 24 9" xfId="1868" xr:uid="{00000000-0005-0000-0000-00003C0A0000}"/>
    <cellStyle name="Title 25" xfId="1869" xr:uid="{00000000-0005-0000-0000-00003D0A0000}"/>
    <cellStyle name="Title 25 10" xfId="1870" xr:uid="{00000000-0005-0000-0000-00003E0A0000}"/>
    <cellStyle name="Title 25 2" xfId="1871" xr:uid="{00000000-0005-0000-0000-00003F0A0000}"/>
    <cellStyle name="Title 25 3" xfId="1872" xr:uid="{00000000-0005-0000-0000-0000400A0000}"/>
    <cellStyle name="Title 25 4" xfId="1873" xr:uid="{00000000-0005-0000-0000-0000410A0000}"/>
    <cellStyle name="Title 25 5" xfId="1874" xr:uid="{00000000-0005-0000-0000-0000420A0000}"/>
    <cellStyle name="Title 25 6" xfId="1875" xr:uid="{00000000-0005-0000-0000-0000430A0000}"/>
    <cellStyle name="Title 25 7" xfId="1876" xr:uid="{00000000-0005-0000-0000-0000440A0000}"/>
    <cellStyle name="Title 25 8" xfId="1877" xr:uid="{00000000-0005-0000-0000-0000450A0000}"/>
    <cellStyle name="Title 25 9" xfId="1878" xr:uid="{00000000-0005-0000-0000-0000460A0000}"/>
    <cellStyle name="Title 26" xfId="1879" xr:uid="{00000000-0005-0000-0000-0000470A0000}"/>
    <cellStyle name="Title 27" xfId="1880" xr:uid="{00000000-0005-0000-0000-0000480A0000}"/>
    <cellStyle name="Title 28" xfId="1881" xr:uid="{00000000-0005-0000-0000-0000490A0000}"/>
    <cellStyle name="Title 29" xfId="1882" xr:uid="{00000000-0005-0000-0000-00004A0A0000}"/>
    <cellStyle name="Title 3" xfId="1883" xr:uid="{00000000-0005-0000-0000-00004B0A0000}"/>
    <cellStyle name="Title 3 10" xfId="1884" xr:uid="{00000000-0005-0000-0000-00004C0A0000}"/>
    <cellStyle name="Title 3 11" xfId="1885" xr:uid="{00000000-0005-0000-0000-00004D0A0000}"/>
    <cellStyle name="Title 3 12" xfId="1886" xr:uid="{00000000-0005-0000-0000-00004E0A0000}"/>
    <cellStyle name="Title 3 13" xfId="1887" xr:uid="{00000000-0005-0000-0000-00004F0A0000}"/>
    <cellStyle name="Title 3 14" xfId="1888" xr:uid="{00000000-0005-0000-0000-0000500A0000}"/>
    <cellStyle name="Title 3 15" xfId="1889" xr:uid="{00000000-0005-0000-0000-0000510A0000}"/>
    <cellStyle name="Title 3 16" xfId="1890" xr:uid="{00000000-0005-0000-0000-0000520A0000}"/>
    <cellStyle name="Title 3 17" xfId="1891" xr:uid="{00000000-0005-0000-0000-0000530A0000}"/>
    <cellStyle name="Title 3 2" xfId="1892" xr:uid="{00000000-0005-0000-0000-0000540A0000}"/>
    <cellStyle name="Title 3 3" xfId="1893" xr:uid="{00000000-0005-0000-0000-0000550A0000}"/>
    <cellStyle name="Title 3 4" xfId="1894" xr:uid="{00000000-0005-0000-0000-0000560A0000}"/>
    <cellStyle name="Title 3 5" xfId="1895" xr:uid="{00000000-0005-0000-0000-0000570A0000}"/>
    <cellStyle name="Title 3 6" xfId="1896" xr:uid="{00000000-0005-0000-0000-0000580A0000}"/>
    <cellStyle name="Title 3 7" xfId="1897" xr:uid="{00000000-0005-0000-0000-0000590A0000}"/>
    <cellStyle name="Title 3 8" xfId="1898" xr:uid="{00000000-0005-0000-0000-00005A0A0000}"/>
    <cellStyle name="Title 3 9" xfId="1899" xr:uid="{00000000-0005-0000-0000-00005B0A0000}"/>
    <cellStyle name="Title 30" xfId="1900" xr:uid="{00000000-0005-0000-0000-00005C0A0000}"/>
    <cellStyle name="Title 31" xfId="1901" xr:uid="{00000000-0005-0000-0000-00005D0A0000}"/>
    <cellStyle name="Title 32" xfId="1902" xr:uid="{00000000-0005-0000-0000-00005E0A0000}"/>
    <cellStyle name="Title 33" xfId="1903" xr:uid="{00000000-0005-0000-0000-00005F0A0000}"/>
    <cellStyle name="Title 33 2" xfId="1904" xr:uid="{00000000-0005-0000-0000-0000600A0000}"/>
    <cellStyle name="Title 33 3" xfId="1905" xr:uid="{00000000-0005-0000-0000-0000610A0000}"/>
    <cellStyle name="Title 34" xfId="1906" xr:uid="{00000000-0005-0000-0000-0000620A0000}"/>
    <cellStyle name="Title 35" xfId="1907" xr:uid="{00000000-0005-0000-0000-0000630A0000}"/>
    <cellStyle name="Title 36" xfId="1908" xr:uid="{00000000-0005-0000-0000-0000640A0000}"/>
    <cellStyle name="Title 37" xfId="1909" xr:uid="{00000000-0005-0000-0000-0000650A0000}"/>
    <cellStyle name="Title 38" xfId="1910" xr:uid="{00000000-0005-0000-0000-0000660A0000}"/>
    <cellStyle name="Title 4" xfId="1911" xr:uid="{00000000-0005-0000-0000-0000670A0000}"/>
    <cellStyle name="Title 4 10" xfId="1912" xr:uid="{00000000-0005-0000-0000-0000680A0000}"/>
    <cellStyle name="Title 4 11" xfId="1913" xr:uid="{00000000-0005-0000-0000-0000690A0000}"/>
    <cellStyle name="Title 4 12" xfId="1914" xr:uid="{00000000-0005-0000-0000-00006A0A0000}"/>
    <cellStyle name="Title 4 13" xfId="1915" xr:uid="{00000000-0005-0000-0000-00006B0A0000}"/>
    <cellStyle name="Title 4 14" xfId="1916" xr:uid="{00000000-0005-0000-0000-00006C0A0000}"/>
    <cellStyle name="Title 4 15" xfId="1917" xr:uid="{00000000-0005-0000-0000-00006D0A0000}"/>
    <cellStyle name="Title 4 16" xfId="1918" xr:uid="{00000000-0005-0000-0000-00006E0A0000}"/>
    <cellStyle name="Title 4 17" xfId="1919" xr:uid="{00000000-0005-0000-0000-00006F0A0000}"/>
    <cellStyle name="Title 4 2" xfId="1920" xr:uid="{00000000-0005-0000-0000-0000700A0000}"/>
    <cellStyle name="Title 4 3" xfId="1921" xr:uid="{00000000-0005-0000-0000-0000710A0000}"/>
    <cellStyle name="Title 4 4" xfId="1922" xr:uid="{00000000-0005-0000-0000-0000720A0000}"/>
    <cellStyle name="Title 4 5" xfId="1923" xr:uid="{00000000-0005-0000-0000-0000730A0000}"/>
    <cellStyle name="Title 4 6" xfId="1924" xr:uid="{00000000-0005-0000-0000-0000740A0000}"/>
    <cellStyle name="Title 4 7" xfId="1925" xr:uid="{00000000-0005-0000-0000-0000750A0000}"/>
    <cellStyle name="Title 4 8" xfId="1926" xr:uid="{00000000-0005-0000-0000-0000760A0000}"/>
    <cellStyle name="Title 4 9" xfId="1927" xr:uid="{00000000-0005-0000-0000-0000770A0000}"/>
    <cellStyle name="Title 5" xfId="1928" xr:uid="{00000000-0005-0000-0000-0000780A0000}"/>
    <cellStyle name="Title 5 10" xfId="1929" xr:uid="{00000000-0005-0000-0000-0000790A0000}"/>
    <cellStyle name="Title 5 11" xfId="1930" xr:uid="{00000000-0005-0000-0000-00007A0A0000}"/>
    <cellStyle name="Title 5 12" xfId="1931" xr:uid="{00000000-0005-0000-0000-00007B0A0000}"/>
    <cellStyle name="Title 5 13" xfId="1932" xr:uid="{00000000-0005-0000-0000-00007C0A0000}"/>
    <cellStyle name="Title 5 14" xfId="1933" xr:uid="{00000000-0005-0000-0000-00007D0A0000}"/>
    <cellStyle name="Title 5 15" xfId="1934" xr:uid="{00000000-0005-0000-0000-00007E0A0000}"/>
    <cellStyle name="Title 5 16" xfId="1935" xr:uid="{00000000-0005-0000-0000-00007F0A0000}"/>
    <cellStyle name="Title 5 17" xfId="1936" xr:uid="{00000000-0005-0000-0000-0000800A0000}"/>
    <cellStyle name="Title 5 2" xfId="1937" xr:uid="{00000000-0005-0000-0000-0000810A0000}"/>
    <cellStyle name="Title 5 3" xfId="1938" xr:uid="{00000000-0005-0000-0000-0000820A0000}"/>
    <cellStyle name="Title 5 4" xfId="1939" xr:uid="{00000000-0005-0000-0000-0000830A0000}"/>
    <cellStyle name="Title 5 5" xfId="1940" xr:uid="{00000000-0005-0000-0000-0000840A0000}"/>
    <cellStyle name="Title 5 6" xfId="1941" xr:uid="{00000000-0005-0000-0000-0000850A0000}"/>
    <cellStyle name="Title 5 7" xfId="1942" xr:uid="{00000000-0005-0000-0000-0000860A0000}"/>
    <cellStyle name="Title 5 8" xfId="1943" xr:uid="{00000000-0005-0000-0000-0000870A0000}"/>
    <cellStyle name="Title 5 9" xfId="1944" xr:uid="{00000000-0005-0000-0000-0000880A0000}"/>
    <cellStyle name="Title 6" xfId="1945" xr:uid="{00000000-0005-0000-0000-0000890A0000}"/>
    <cellStyle name="Title 6 10" xfId="1946" xr:uid="{00000000-0005-0000-0000-00008A0A0000}"/>
    <cellStyle name="Title 6 11" xfId="1947" xr:uid="{00000000-0005-0000-0000-00008B0A0000}"/>
    <cellStyle name="Title 6 12" xfId="1948" xr:uid="{00000000-0005-0000-0000-00008C0A0000}"/>
    <cellStyle name="Title 6 13" xfId="1949" xr:uid="{00000000-0005-0000-0000-00008D0A0000}"/>
    <cellStyle name="Title 6 14" xfId="1950" xr:uid="{00000000-0005-0000-0000-00008E0A0000}"/>
    <cellStyle name="Title 6 15" xfId="1951" xr:uid="{00000000-0005-0000-0000-00008F0A0000}"/>
    <cellStyle name="Title 6 16" xfId="1952" xr:uid="{00000000-0005-0000-0000-0000900A0000}"/>
    <cellStyle name="Title 6 17" xfId="1953" xr:uid="{00000000-0005-0000-0000-0000910A0000}"/>
    <cellStyle name="Title 6 2" xfId="1954" xr:uid="{00000000-0005-0000-0000-0000920A0000}"/>
    <cellStyle name="Title 6 3" xfId="1955" xr:uid="{00000000-0005-0000-0000-0000930A0000}"/>
    <cellStyle name="Title 6 4" xfId="1956" xr:uid="{00000000-0005-0000-0000-0000940A0000}"/>
    <cellStyle name="Title 6 5" xfId="1957" xr:uid="{00000000-0005-0000-0000-0000950A0000}"/>
    <cellStyle name="Title 6 6" xfId="1958" xr:uid="{00000000-0005-0000-0000-0000960A0000}"/>
    <cellStyle name="Title 6 7" xfId="1959" xr:uid="{00000000-0005-0000-0000-0000970A0000}"/>
    <cellStyle name="Title 6 8" xfId="1960" xr:uid="{00000000-0005-0000-0000-0000980A0000}"/>
    <cellStyle name="Title 6 9" xfId="1961" xr:uid="{00000000-0005-0000-0000-0000990A0000}"/>
    <cellStyle name="Title 7" xfId="1962" xr:uid="{00000000-0005-0000-0000-00009A0A0000}"/>
    <cellStyle name="Title 7 10" xfId="1963" xr:uid="{00000000-0005-0000-0000-00009B0A0000}"/>
    <cellStyle name="Title 7 11" xfId="1964" xr:uid="{00000000-0005-0000-0000-00009C0A0000}"/>
    <cellStyle name="Title 7 12" xfId="1965" xr:uid="{00000000-0005-0000-0000-00009D0A0000}"/>
    <cellStyle name="Title 7 13" xfId="1966" xr:uid="{00000000-0005-0000-0000-00009E0A0000}"/>
    <cellStyle name="Title 7 14" xfId="1967" xr:uid="{00000000-0005-0000-0000-00009F0A0000}"/>
    <cellStyle name="Title 7 15" xfId="1968" xr:uid="{00000000-0005-0000-0000-0000A00A0000}"/>
    <cellStyle name="Title 7 16" xfId="1969" xr:uid="{00000000-0005-0000-0000-0000A10A0000}"/>
    <cellStyle name="Title 7 17" xfId="1970" xr:uid="{00000000-0005-0000-0000-0000A20A0000}"/>
    <cellStyle name="Title 7 2" xfId="1971" xr:uid="{00000000-0005-0000-0000-0000A30A0000}"/>
    <cellStyle name="Title 7 3" xfId="1972" xr:uid="{00000000-0005-0000-0000-0000A40A0000}"/>
    <cellStyle name="Title 7 4" xfId="1973" xr:uid="{00000000-0005-0000-0000-0000A50A0000}"/>
    <cellStyle name="Title 7 5" xfId="1974" xr:uid="{00000000-0005-0000-0000-0000A60A0000}"/>
    <cellStyle name="Title 7 6" xfId="1975" xr:uid="{00000000-0005-0000-0000-0000A70A0000}"/>
    <cellStyle name="Title 7 7" xfId="1976" xr:uid="{00000000-0005-0000-0000-0000A80A0000}"/>
    <cellStyle name="Title 7 8" xfId="1977" xr:uid="{00000000-0005-0000-0000-0000A90A0000}"/>
    <cellStyle name="Title 7 9" xfId="1978" xr:uid="{00000000-0005-0000-0000-0000AA0A0000}"/>
    <cellStyle name="Title 8" xfId="1979" xr:uid="{00000000-0005-0000-0000-0000AB0A0000}"/>
    <cellStyle name="Title 8 10" xfId="1980" xr:uid="{00000000-0005-0000-0000-0000AC0A0000}"/>
    <cellStyle name="Title 8 11" xfId="1981" xr:uid="{00000000-0005-0000-0000-0000AD0A0000}"/>
    <cellStyle name="Title 8 12" xfId="1982" xr:uid="{00000000-0005-0000-0000-0000AE0A0000}"/>
    <cellStyle name="Title 8 13" xfId="1983" xr:uid="{00000000-0005-0000-0000-0000AF0A0000}"/>
    <cellStyle name="Title 8 14" xfId="1984" xr:uid="{00000000-0005-0000-0000-0000B00A0000}"/>
    <cellStyle name="Title 8 15" xfId="1985" xr:uid="{00000000-0005-0000-0000-0000B10A0000}"/>
    <cellStyle name="Title 8 16" xfId="1986" xr:uid="{00000000-0005-0000-0000-0000B20A0000}"/>
    <cellStyle name="Title 8 17" xfId="1987" xr:uid="{00000000-0005-0000-0000-0000B30A0000}"/>
    <cellStyle name="Title 8 2" xfId="1988" xr:uid="{00000000-0005-0000-0000-0000B40A0000}"/>
    <cellStyle name="Title 8 3" xfId="1989" xr:uid="{00000000-0005-0000-0000-0000B50A0000}"/>
    <cellStyle name="Title 8 4" xfId="1990" xr:uid="{00000000-0005-0000-0000-0000B60A0000}"/>
    <cellStyle name="Title 8 5" xfId="1991" xr:uid="{00000000-0005-0000-0000-0000B70A0000}"/>
    <cellStyle name="Title 8 6" xfId="1992" xr:uid="{00000000-0005-0000-0000-0000B80A0000}"/>
    <cellStyle name="Title 8 7" xfId="1993" xr:uid="{00000000-0005-0000-0000-0000B90A0000}"/>
    <cellStyle name="Title 8 8" xfId="1994" xr:uid="{00000000-0005-0000-0000-0000BA0A0000}"/>
    <cellStyle name="Title 8 9" xfId="1995" xr:uid="{00000000-0005-0000-0000-0000BB0A0000}"/>
    <cellStyle name="Title 9" xfId="1996" xr:uid="{00000000-0005-0000-0000-0000BC0A0000}"/>
    <cellStyle name="Title 9 10" xfId="1997" xr:uid="{00000000-0005-0000-0000-0000BD0A0000}"/>
    <cellStyle name="Title 9 11" xfId="1998" xr:uid="{00000000-0005-0000-0000-0000BE0A0000}"/>
    <cellStyle name="Title 9 12" xfId="1999" xr:uid="{00000000-0005-0000-0000-0000BF0A0000}"/>
    <cellStyle name="Title 9 13" xfId="2000" xr:uid="{00000000-0005-0000-0000-0000C00A0000}"/>
    <cellStyle name="Title 9 14" xfId="2001" xr:uid="{00000000-0005-0000-0000-0000C10A0000}"/>
    <cellStyle name="Title 9 15" xfId="2002" xr:uid="{00000000-0005-0000-0000-0000C20A0000}"/>
    <cellStyle name="Title 9 16" xfId="2003" xr:uid="{00000000-0005-0000-0000-0000C30A0000}"/>
    <cellStyle name="Title 9 17" xfId="2004" xr:uid="{00000000-0005-0000-0000-0000C40A0000}"/>
    <cellStyle name="Title 9 2" xfId="2005" xr:uid="{00000000-0005-0000-0000-0000C50A0000}"/>
    <cellStyle name="Title 9 3" xfId="2006" xr:uid="{00000000-0005-0000-0000-0000C60A0000}"/>
    <cellStyle name="Title 9 4" xfId="2007" xr:uid="{00000000-0005-0000-0000-0000C70A0000}"/>
    <cellStyle name="Title 9 5" xfId="2008" xr:uid="{00000000-0005-0000-0000-0000C80A0000}"/>
    <cellStyle name="Title 9 6" xfId="2009" xr:uid="{00000000-0005-0000-0000-0000C90A0000}"/>
    <cellStyle name="Title 9 7" xfId="2010" xr:uid="{00000000-0005-0000-0000-0000CA0A0000}"/>
    <cellStyle name="Title 9 8" xfId="2011" xr:uid="{00000000-0005-0000-0000-0000CB0A0000}"/>
    <cellStyle name="Title 9 9" xfId="2012" xr:uid="{00000000-0005-0000-0000-0000CC0A0000}"/>
    <cellStyle name="Top Edge" xfId="2013" xr:uid="{00000000-0005-0000-0000-0000CD0A0000}"/>
    <cellStyle name="Total 2" xfId="2014" xr:uid="{00000000-0005-0000-0000-0000CE0A0000}"/>
    <cellStyle name="Total 2 2" xfId="2015" xr:uid="{00000000-0005-0000-0000-0000CF0A0000}"/>
    <cellStyle name="Total 2 3" xfId="2016" xr:uid="{00000000-0005-0000-0000-0000D00A0000}"/>
    <cellStyle name="Total 3" xfId="2017" xr:uid="{00000000-0005-0000-0000-0000D10A0000}"/>
    <cellStyle name="Total 4" xfId="2018" xr:uid="{00000000-0005-0000-0000-0000D20A0000}"/>
    <cellStyle name="TotalHilite" xfId="2019" xr:uid="{00000000-0005-0000-0000-0000D30A0000}"/>
    <cellStyle name="TotalRow" xfId="2020" xr:uid="{00000000-0005-0000-0000-0000D40A0000}"/>
    <cellStyle name="TotalRow 2" xfId="2626" xr:uid="{00000000-0005-0000-0000-0000D50A0000}"/>
    <cellStyle name="Tusental (0)_pldt" xfId="2021" xr:uid="{00000000-0005-0000-0000-0000D60A0000}"/>
    <cellStyle name="Tusental_pldt" xfId="2022" xr:uid="{00000000-0005-0000-0000-0000D70A0000}"/>
    <cellStyle name="ubordinated Debt" xfId="2023" xr:uid="{00000000-0005-0000-0000-0000D80A0000}"/>
    <cellStyle name="Valuta (0)_pldt" xfId="2024" xr:uid="{00000000-0005-0000-0000-0000D90A0000}"/>
    <cellStyle name="Valuta [0]_RESULTS" xfId="2025" xr:uid="{00000000-0005-0000-0000-0000DA0A0000}"/>
    <cellStyle name="Valuta_pldt" xfId="2026" xr:uid="{00000000-0005-0000-0000-0000DB0A0000}"/>
    <cellStyle name="Währung [0]_pUkwOAZN4HpKs513Q0LYPiAvu" xfId="2027" xr:uid="{00000000-0005-0000-0000-0000DC0A0000}"/>
    <cellStyle name="Währung_pUkwOAZN4HpKs513Q0LYPiAvu" xfId="2028" xr:uid="{00000000-0005-0000-0000-0000DD0A0000}"/>
    <cellStyle name="Warning" xfId="2029" xr:uid="{00000000-0005-0000-0000-0000DE0A0000}"/>
    <cellStyle name="Warning Text 2" xfId="2030" xr:uid="{00000000-0005-0000-0000-0000DF0A0000}"/>
    <cellStyle name="Warning Text 2 2" xfId="2031" xr:uid="{00000000-0005-0000-0000-0000E00A0000}"/>
    <cellStyle name="Warning Text 2 3" xfId="2032" xr:uid="{00000000-0005-0000-0000-0000E10A0000}"/>
    <cellStyle name="Warning Text 3" xfId="2033" xr:uid="{00000000-0005-0000-0000-0000E20A0000}"/>
    <cellStyle name="Warning Text 4" xfId="2034" xr:uid="{00000000-0005-0000-0000-0000E30A0000}"/>
    <cellStyle name="標準_NTT G.Lite Pricing Jan 25th" xfId="2035" xr:uid="{00000000-0005-0000-0000-0000E40A0000}"/>
  </cellStyles>
  <dxfs count="0"/>
  <tableStyles count="0" defaultTableStyle="TableStyleMedium9" defaultPivotStyle="PivotStyleLight16"/>
  <colors>
    <mruColors>
      <color rgb="FFD71920"/>
      <color rgb="FF9999FF"/>
      <color rgb="FF004EA8"/>
      <color rgb="FFC0C0C0"/>
      <color rgb="FF0050B9"/>
      <color rgb="FF8E0008"/>
      <color rgb="FF969696"/>
      <color rgb="FFEAEAEA"/>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11</xdr:col>
      <xdr:colOff>177776</xdr:colOff>
      <xdr:row>0</xdr:row>
      <xdr:rowOff>299949</xdr:rowOff>
    </xdr:from>
    <xdr:to>
      <xdr:col>13</xdr:col>
      <xdr:colOff>595926</xdr:colOff>
      <xdr:row>2</xdr:row>
      <xdr:rowOff>99364</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67876" y="299949"/>
          <a:ext cx="1173800" cy="472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222250</xdr:colOff>
      <xdr:row>1</xdr:row>
      <xdr:rowOff>133350</xdr:rowOff>
    </xdr:from>
    <xdr:to>
      <xdr:col>10</xdr:col>
      <xdr:colOff>512233</xdr:colOff>
      <xdr:row>3</xdr:row>
      <xdr:rowOff>21167</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7321550" y="438150"/>
          <a:ext cx="2233083" cy="2307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DRAFT 4/9/2019</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177776</xdr:colOff>
      <xdr:row>0</xdr:row>
      <xdr:rowOff>299949</xdr:rowOff>
    </xdr:from>
    <xdr:to>
      <xdr:col>13</xdr:col>
      <xdr:colOff>595926</xdr:colOff>
      <xdr:row>3</xdr:row>
      <xdr:rowOff>124764</xdr:rowOff>
    </xdr:to>
    <xdr:pic>
      <xdr:nvPicPr>
        <xdr:cNvPr id="4" name="Picture 2">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2070" y="299949"/>
          <a:ext cx="1172680" cy="474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222250</xdr:colOff>
      <xdr:row>1</xdr:row>
      <xdr:rowOff>133350</xdr:rowOff>
    </xdr:from>
    <xdr:to>
      <xdr:col>10</xdr:col>
      <xdr:colOff>512233</xdr:colOff>
      <xdr:row>3</xdr:row>
      <xdr:rowOff>21167</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7321550" y="438150"/>
          <a:ext cx="2233083" cy="2307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DRAFT 4/12/2019</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177776</xdr:colOff>
      <xdr:row>0</xdr:row>
      <xdr:rowOff>299949</xdr:rowOff>
    </xdr:from>
    <xdr:to>
      <xdr:col>13</xdr:col>
      <xdr:colOff>595926</xdr:colOff>
      <xdr:row>3</xdr:row>
      <xdr:rowOff>112064</xdr:rowOff>
    </xdr:to>
    <xdr:pic>
      <xdr:nvPicPr>
        <xdr:cNvPr id="2" name="Picture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67876" y="299949"/>
          <a:ext cx="1173800" cy="472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222250</xdr:colOff>
      <xdr:row>1</xdr:row>
      <xdr:rowOff>133350</xdr:rowOff>
    </xdr:from>
    <xdr:to>
      <xdr:col>10</xdr:col>
      <xdr:colOff>512233</xdr:colOff>
      <xdr:row>3</xdr:row>
      <xdr:rowOff>21167</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7321550" y="450850"/>
          <a:ext cx="2233083" cy="2307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DRAFT 4/12/2019</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177776</xdr:colOff>
      <xdr:row>0</xdr:row>
      <xdr:rowOff>299949</xdr:rowOff>
    </xdr:from>
    <xdr:to>
      <xdr:col>13</xdr:col>
      <xdr:colOff>132376</xdr:colOff>
      <xdr:row>3</xdr:row>
      <xdr:rowOff>156514</xdr:rowOff>
    </xdr:to>
    <xdr:pic>
      <xdr:nvPicPr>
        <xdr:cNvPr id="2" name="Picture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67876" y="299949"/>
          <a:ext cx="1173800" cy="472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222250</xdr:colOff>
      <xdr:row>1</xdr:row>
      <xdr:rowOff>133350</xdr:rowOff>
    </xdr:from>
    <xdr:to>
      <xdr:col>10</xdr:col>
      <xdr:colOff>512233</xdr:colOff>
      <xdr:row>3</xdr:row>
      <xdr:rowOff>21167</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7321550" y="450850"/>
          <a:ext cx="2233083" cy="2307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DRAFT 4/12/2019</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563413</xdr:colOff>
      <xdr:row>0</xdr:row>
      <xdr:rowOff>38100</xdr:rowOff>
    </xdr:from>
    <xdr:to>
      <xdr:col>18</xdr:col>
      <xdr:colOff>588429</xdr:colOff>
      <xdr:row>2</xdr:row>
      <xdr:rowOff>9525</xdr:rowOff>
    </xdr:to>
    <xdr:pic>
      <xdr:nvPicPr>
        <xdr:cNvPr id="2" name="Picture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9863" y="38100"/>
          <a:ext cx="1295016" cy="47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xdr:row>
      <xdr:rowOff>0</xdr:rowOff>
    </xdr:from>
    <xdr:to>
      <xdr:col>16</xdr:col>
      <xdr:colOff>328083</xdr:colOff>
      <xdr:row>1</xdr:row>
      <xdr:rowOff>230717</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9061450" y="234950"/>
          <a:ext cx="2233083" cy="2307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DRAFT 4/12/2019</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64443</xdr:colOff>
      <xdr:row>0</xdr:row>
      <xdr:rowOff>56104</xdr:rowOff>
    </xdr:from>
    <xdr:to>
      <xdr:col>17</xdr:col>
      <xdr:colOff>592667</xdr:colOff>
      <xdr:row>2</xdr:row>
      <xdr:rowOff>132304</xdr:rowOff>
    </xdr:to>
    <xdr:pic>
      <xdr:nvPicPr>
        <xdr:cNvPr id="5" name="Picture 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2443" y="56104"/>
          <a:ext cx="1173807" cy="478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187072</xdr:colOff>
      <xdr:row>0</xdr:row>
      <xdr:rowOff>124574</xdr:rowOff>
    </xdr:from>
    <xdr:to>
      <xdr:col>17</xdr:col>
      <xdr:colOff>615950</xdr:colOff>
      <xdr:row>2</xdr:row>
      <xdr:rowOff>123939</xdr:rowOff>
    </xdr:to>
    <xdr:pic>
      <xdr:nvPicPr>
        <xdr:cNvPr id="5" name="Picture 2">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4822" y="124574"/>
          <a:ext cx="1093511" cy="475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642352</xdr:colOff>
      <xdr:row>0</xdr:row>
      <xdr:rowOff>121090</xdr:rowOff>
    </xdr:from>
    <xdr:to>
      <xdr:col>17</xdr:col>
      <xdr:colOff>615949</xdr:colOff>
      <xdr:row>2</xdr:row>
      <xdr:rowOff>121650</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58102" y="121090"/>
          <a:ext cx="1283814" cy="476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227226</xdr:colOff>
      <xdr:row>0</xdr:row>
      <xdr:rowOff>95249</xdr:rowOff>
    </xdr:from>
    <xdr:to>
      <xdr:col>17</xdr:col>
      <xdr:colOff>685786</xdr:colOff>
      <xdr:row>2</xdr:row>
      <xdr:rowOff>133349</xdr:rowOff>
    </xdr:to>
    <xdr:pic>
      <xdr:nvPicPr>
        <xdr:cNvPr id="2" name="Picture 2">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38626" y="95249"/>
          <a:ext cx="121103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299484</xdr:colOff>
      <xdr:row>0</xdr:row>
      <xdr:rowOff>78367</xdr:rowOff>
    </xdr:from>
    <xdr:to>
      <xdr:col>17</xdr:col>
      <xdr:colOff>695605</xdr:colOff>
      <xdr:row>2</xdr:row>
      <xdr:rowOff>116467</xdr:rowOff>
    </xdr:to>
    <xdr:pic>
      <xdr:nvPicPr>
        <xdr:cNvPr id="2" name="Picture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71052" y="78367"/>
          <a:ext cx="1149462" cy="4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16</xdr:col>
      <xdr:colOff>95937</xdr:colOff>
      <xdr:row>0</xdr:row>
      <xdr:rowOff>288902</xdr:rowOff>
    </xdr:from>
    <xdr:ext cx="1187548" cy="479986"/>
    <xdr:pic>
      <xdr:nvPicPr>
        <xdr:cNvPr id="2" name="Picture 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87937" y="288902"/>
          <a:ext cx="1187548" cy="479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16</xdr:col>
      <xdr:colOff>55289</xdr:colOff>
      <xdr:row>0</xdr:row>
      <xdr:rowOff>65410</xdr:rowOff>
    </xdr:from>
    <xdr:to>
      <xdr:col>17</xdr:col>
      <xdr:colOff>615950</xdr:colOff>
      <xdr:row>2</xdr:row>
      <xdr:rowOff>94732</xdr:rowOff>
    </xdr:to>
    <xdr:pic>
      <xdr:nvPicPr>
        <xdr:cNvPr id="2" name="Picture 2">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33014" y="65410"/>
          <a:ext cx="1217886" cy="486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572938</xdr:colOff>
      <xdr:row>0</xdr:row>
      <xdr:rowOff>0</xdr:rowOff>
    </xdr:from>
    <xdr:to>
      <xdr:col>19</xdr:col>
      <xdr:colOff>21412</xdr:colOff>
      <xdr:row>1</xdr:row>
      <xdr:rowOff>240847</xdr:rowOff>
    </xdr:to>
    <xdr:pic>
      <xdr:nvPicPr>
        <xdr:cNvPr id="2" name="Picture 2">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88538" y="0"/>
          <a:ext cx="1277274" cy="478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cfil02\CHQ_users\ghorn00\My%20Documents\VoIP%20Model\Cisco%20VoIP%20Model%20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bgrumm200\Local%20Settings\Temporary%20Internet%20Files\Content.Outlook\9UC2KG4P\banks%205%20year%20cds%20ratings%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ble\corp-dfs\TREASURY\SHARED\TREASURY%20DEPARTMENT\Five-Year%20Models\2018\Interest%20Expense%20Forecast_WORK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p3\common\CORPACCT\Financial%20Reporting\SEC\FORM10-Q\2004\3Q%202004\Corporate\workpapers\Debt%20Report%209-30-2004%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Legal"/>
      <sheetName val="Model"/>
      <sheetName val="Capex Input"/>
      <sheetName val="Capex"/>
      <sheetName val="BTS Tables"/>
      <sheetName val="Equipment"/>
      <sheetName val="Intermediate Calculations"/>
      <sheetName val="Error Checks"/>
      <sheetName val="Financial Statements"/>
      <sheetName val="Results"/>
      <sheetName val="Initialize"/>
      <sheetName val="Drop Down Ranges"/>
      <sheetName val="Essbase"/>
      <sheetName val="Sheet1"/>
      <sheetName val="Cisco VoIP Model v2"/>
      <sheetName val="Setup"/>
      <sheetName val=""/>
      <sheetName val="Book1"/>
      <sheetName val="List of Values"/>
      <sheetName val="QUICK_CHECK"/>
      <sheetName val="Reference"/>
      <sheetName val="HC Report Mapping"/>
      <sheetName val="Information"/>
      <sheetName val="Dropdowns"/>
      <sheetName val="Hypothetical New Issue"/>
      <sheetName val="Data"/>
      <sheetName val="Lookups"/>
      <sheetName val="Initiate"/>
      <sheetName val="Lists"/>
      <sheetName val="Drop Down Values"/>
      <sheetName val="Sheet10"/>
      <sheetName val="Field Values"/>
      <sheetName val="Project Listing"/>
      <sheetName val="Drop down"/>
      <sheetName val="BB Data"/>
      <sheetName val="List"/>
      <sheetName val="Control &amp; Instructions"/>
      <sheetName val="MTD summary"/>
      <sheetName val="Year Summary"/>
      <sheetName val="Per BD Summary"/>
      <sheetName val="Data PivotFiscal_Daily"/>
      <sheetName val="Containment by Day"/>
      <sheetName val="Never Pay"/>
      <sheetName val="Data_SmartView"/>
      <sheetName val="NDW data "/>
      <sheetName val="Containment lookup"/>
      <sheetName val="Disco Reason Rollup"/>
      <sheetName val="Values"/>
      <sheetName val="DESCRIPTION"/>
      <sheetName val="DropDown"/>
      <sheetName val="Slide 7) Third Party GEO Mix"/>
      <sheetName val="Set Up"/>
      <sheetName val="Capex_Input"/>
      <sheetName val="BTS_Tables"/>
      <sheetName val="Intermediate_Calculations"/>
      <sheetName val="Error_Checks"/>
      <sheetName val="Financial_Statements"/>
      <sheetName val="Drop_Down_Ranges"/>
      <sheetName val="Cisco_VoIP_Model_v2"/>
      <sheetName val="List_of_Values"/>
      <sheetName val="HC_Report_Mapping"/>
      <sheetName val="Hypothetical_New_Issue"/>
      <sheetName val="Drop_Down_Values"/>
      <sheetName val="Field_Values"/>
      <sheetName val="Project_Listing"/>
      <sheetName val="Drop_down"/>
      <sheetName val="BB_Data"/>
      <sheetName val="Control_&amp;_Instructions"/>
      <sheetName val="MTD_summary"/>
      <sheetName val="Year_Summary"/>
      <sheetName val="Per_BD_Summary"/>
      <sheetName val="Data_PivotFiscal_Daily"/>
      <sheetName val="Containment_by_Day"/>
      <sheetName val="Never_Pay"/>
      <sheetName val="NDW_data_"/>
      <sheetName val="Containment_lookup"/>
      <sheetName val="Disco_Reason_Rollup"/>
      <sheetName val="Slide_7)_Third_Party_GEO_Mix"/>
      <sheetName val="Set_Up"/>
      <sheetName val="UC4 UC5 Mix Activity Upload"/>
      <sheetName val="Pivots"/>
      <sheetName val="Summary"/>
      <sheetName val="Ranks"/>
      <sheetName val="Sheet2"/>
      <sheetName val="April 15, 2020"/>
      <sheetName val="Dashboard"/>
      <sheetName val="OPEN"/>
      <sheetName val="Sep"/>
      <sheetName val="Headcount 2021"/>
      <sheetName val="TABLE"/>
    </sheetNames>
    <sheetDataSet>
      <sheetData sheetId="0" refreshError="1"/>
      <sheetData sheetId="1" refreshError="1"/>
      <sheetData sheetId="2" refreshError="1">
        <row r="2">
          <cell r="E2">
            <v>2.9199999999999999E-3</v>
          </cell>
        </row>
        <row r="31">
          <cell r="A31">
            <v>490000</v>
          </cell>
        </row>
        <row r="32">
          <cell r="A32">
            <v>480000</v>
          </cell>
        </row>
        <row r="33">
          <cell r="A33">
            <v>470000</v>
          </cell>
        </row>
        <row r="34">
          <cell r="A34">
            <v>460000</v>
          </cell>
        </row>
        <row r="35">
          <cell r="A35">
            <v>450000</v>
          </cell>
        </row>
        <row r="36">
          <cell r="A36">
            <v>440000</v>
          </cell>
        </row>
        <row r="37">
          <cell r="A37">
            <v>430000</v>
          </cell>
          <cell r="E37">
            <v>36</v>
          </cell>
        </row>
        <row r="38">
          <cell r="A38">
            <v>420000</v>
          </cell>
          <cell r="E38">
            <v>0</v>
          </cell>
        </row>
        <row r="39">
          <cell r="A39">
            <v>410000</v>
          </cell>
        </row>
        <row r="40">
          <cell r="A40">
            <v>400000</v>
          </cell>
          <cell r="E40">
            <v>30</v>
          </cell>
        </row>
        <row r="41">
          <cell r="A41">
            <v>390000</v>
          </cell>
          <cell r="E41">
            <v>30</v>
          </cell>
        </row>
        <row r="42">
          <cell r="A42">
            <v>380000</v>
          </cell>
          <cell r="E42">
            <v>0.4</v>
          </cell>
        </row>
        <row r="43">
          <cell r="A43">
            <v>370000</v>
          </cell>
          <cell r="E43">
            <v>0.13500000000000001</v>
          </cell>
        </row>
        <row r="44">
          <cell r="A44">
            <v>360000</v>
          </cell>
        </row>
        <row r="45">
          <cell r="A45">
            <v>350000</v>
          </cell>
        </row>
        <row r="49">
          <cell r="A49">
            <v>310000</v>
          </cell>
          <cell r="E49">
            <v>30</v>
          </cell>
        </row>
        <row r="50">
          <cell r="A50">
            <v>300000</v>
          </cell>
        </row>
        <row r="51">
          <cell r="A51">
            <v>290000</v>
          </cell>
          <cell r="E51">
            <v>0.29199999999999998</v>
          </cell>
        </row>
        <row r="52">
          <cell r="A52">
            <v>280000</v>
          </cell>
          <cell r="E52">
            <v>1E-3</v>
          </cell>
        </row>
        <row r="53">
          <cell r="A53">
            <v>270000</v>
          </cell>
        </row>
        <row r="54">
          <cell r="A54">
            <v>260000</v>
          </cell>
          <cell r="E54">
            <v>0.1</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row>
        <row r="69">
          <cell r="A69">
            <v>110000</v>
          </cell>
        </row>
        <row r="70">
          <cell r="A70">
            <v>100000</v>
          </cell>
        </row>
        <row r="71">
          <cell r="A71">
            <v>90000</v>
          </cell>
          <cell r="E71">
            <v>1000000</v>
          </cell>
          <cell r="F71">
            <v>1000000</v>
          </cell>
          <cell r="G71">
            <v>1000000</v>
          </cell>
          <cell r="H71">
            <v>1000000</v>
          </cell>
          <cell r="I71">
            <v>1000000</v>
          </cell>
          <cell r="J71">
            <v>1000000</v>
          </cell>
          <cell r="K71">
            <v>1000000</v>
          </cell>
          <cell r="L71">
            <v>1000000</v>
          </cell>
          <cell r="M71">
            <v>1000000</v>
          </cell>
          <cell r="N71">
            <v>1000000</v>
          </cell>
          <cell r="O71">
            <v>1000000</v>
          </cell>
          <cell r="P71">
            <v>1000000</v>
          </cell>
          <cell r="Q71">
            <v>1000000</v>
          </cell>
          <cell r="R71">
            <v>1000000</v>
          </cell>
          <cell r="S71">
            <v>1000000</v>
          </cell>
          <cell r="T71">
            <v>1000000</v>
          </cell>
          <cell r="U71">
            <v>1000000</v>
          </cell>
          <cell r="V71">
            <v>1000000</v>
          </cell>
          <cell r="W71">
            <v>1000000</v>
          </cell>
          <cell r="X71">
            <v>1000000</v>
          </cell>
          <cell r="Y71">
            <v>1000000</v>
          </cell>
          <cell r="Z71">
            <v>1000000</v>
          </cell>
          <cell r="AA71">
            <v>1000000</v>
          </cell>
          <cell r="AB71">
            <v>1000000</v>
          </cell>
          <cell r="AC71">
            <v>1000000</v>
          </cell>
          <cell r="AD71">
            <v>1000000</v>
          </cell>
          <cell r="AE71">
            <v>1000000</v>
          </cell>
          <cell r="AF71">
            <v>1000000</v>
          </cell>
          <cell r="AG71">
            <v>1000000</v>
          </cell>
          <cell r="AH71">
            <v>1000000</v>
          </cell>
          <cell r="AI71">
            <v>1000000</v>
          </cell>
          <cell r="AJ71">
            <v>1000000</v>
          </cell>
          <cell r="AK71">
            <v>1000000</v>
          </cell>
          <cell r="AL71">
            <v>1000000</v>
          </cell>
          <cell r="AM71">
            <v>1000000</v>
          </cell>
          <cell r="AN71">
            <v>1000000</v>
          </cell>
          <cell r="AO71">
            <v>1000000</v>
          </cell>
          <cell r="AP71">
            <v>1000000</v>
          </cell>
          <cell r="AQ71">
            <v>1000000</v>
          </cell>
          <cell r="AR71">
            <v>1000000</v>
          </cell>
          <cell r="AS71">
            <v>1000000</v>
          </cell>
          <cell r="AT71">
            <v>1000000</v>
          </cell>
          <cell r="AU71">
            <v>1000000</v>
          </cell>
          <cell r="AV71">
            <v>1000000</v>
          </cell>
          <cell r="AW71">
            <v>1000000</v>
          </cell>
          <cell r="AX71">
            <v>1000000</v>
          </cell>
          <cell r="AY71">
            <v>1000000</v>
          </cell>
          <cell r="AZ71">
            <v>1000000</v>
          </cell>
          <cell r="BA71">
            <v>1000000</v>
          </cell>
          <cell r="BB71">
            <v>1000000</v>
          </cell>
          <cell r="BC71">
            <v>1000000</v>
          </cell>
          <cell r="BD71">
            <v>1000000</v>
          </cell>
          <cell r="BE71">
            <v>1000000</v>
          </cell>
          <cell r="BF71">
            <v>1000000</v>
          </cell>
          <cell r="BG71">
            <v>1000000</v>
          </cell>
          <cell r="BH71">
            <v>1000000</v>
          </cell>
          <cell r="BI71">
            <v>1000000</v>
          </cell>
          <cell r="BJ71">
            <v>1000000</v>
          </cell>
          <cell r="BK71">
            <v>1000000</v>
          </cell>
          <cell r="BL71">
            <v>1000000</v>
          </cell>
          <cell r="BM71">
            <v>1000000</v>
          </cell>
          <cell r="BN71">
            <v>1000000</v>
          </cell>
          <cell r="BO71">
            <v>1000000</v>
          </cell>
          <cell r="BP71">
            <v>1000000</v>
          </cell>
          <cell r="BQ71">
            <v>1000000</v>
          </cell>
          <cell r="BR71">
            <v>1000000</v>
          </cell>
          <cell r="BS71">
            <v>1000000</v>
          </cell>
          <cell r="BT71">
            <v>1000000</v>
          </cell>
          <cell r="BU71">
            <v>1000000</v>
          </cell>
          <cell r="BV71">
            <v>1000000</v>
          </cell>
          <cell r="BW71">
            <v>1000000</v>
          </cell>
          <cell r="BX71">
            <v>1000000</v>
          </cell>
          <cell r="BY71">
            <v>1000000</v>
          </cell>
          <cell r="BZ71">
            <v>1000000</v>
          </cell>
          <cell r="CA71">
            <v>1000000</v>
          </cell>
          <cell r="CB71">
            <v>1000000</v>
          </cell>
          <cell r="CC71">
            <v>1000000</v>
          </cell>
          <cell r="CD71">
            <v>1000000</v>
          </cell>
          <cell r="CE71">
            <v>1000000</v>
          </cell>
          <cell r="CF71">
            <v>1000000</v>
          </cell>
          <cell r="CG71">
            <v>1000000</v>
          </cell>
          <cell r="CH71">
            <v>1000000</v>
          </cell>
          <cell r="CI71">
            <v>1000000</v>
          </cell>
          <cell r="CJ71">
            <v>1000000</v>
          </cell>
          <cell r="CK71">
            <v>1000000</v>
          </cell>
          <cell r="CL71">
            <v>1000000</v>
          </cell>
          <cell r="CM71">
            <v>1000000</v>
          </cell>
          <cell r="CN71">
            <v>1000000</v>
          </cell>
          <cell r="CO71">
            <v>1000000</v>
          </cell>
          <cell r="CP71">
            <v>1000000</v>
          </cell>
          <cell r="CQ71">
            <v>1000000</v>
          </cell>
          <cell r="CR71">
            <v>1000000</v>
          </cell>
          <cell r="CS71">
            <v>1000000</v>
          </cell>
          <cell r="CT71">
            <v>1000000</v>
          </cell>
          <cell r="CU71">
            <v>1000000</v>
          </cell>
          <cell r="CV71">
            <v>1000000</v>
          </cell>
          <cell r="CW71">
            <v>1000000</v>
          </cell>
          <cell r="CX71">
            <v>1000000</v>
          </cell>
          <cell r="CY71">
            <v>1000000</v>
          </cell>
          <cell r="CZ71">
            <v>1000000</v>
          </cell>
          <cell r="DA71">
            <v>1000000</v>
          </cell>
          <cell r="DB71">
            <v>1000000</v>
          </cell>
          <cell r="DC71">
            <v>1000000</v>
          </cell>
          <cell r="DD71">
            <v>1000000</v>
          </cell>
          <cell r="DE71">
            <v>1000000</v>
          </cell>
          <cell r="DF71">
            <v>1000000</v>
          </cell>
          <cell r="DG71">
            <v>1000000</v>
          </cell>
          <cell r="DH71">
            <v>1000000</v>
          </cell>
          <cell r="DI71">
            <v>1000000</v>
          </cell>
          <cell r="DJ71">
            <v>1000000</v>
          </cell>
          <cell r="DK71">
            <v>1000000</v>
          </cell>
          <cell r="DL71">
            <v>1000000</v>
          </cell>
          <cell r="DM71">
            <v>1000000</v>
          </cell>
          <cell r="DN71">
            <v>1000000</v>
          </cell>
          <cell r="DO71">
            <v>1000000</v>
          </cell>
          <cell r="DP71">
            <v>1000000</v>
          </cell>
          <cell r="DQ71">
            <v>1000000</v>
          </cell>
          <cell r="DR71">
            <v>1000000</v>
          </cell>
          <cell r="DS71">
            <v>1000000</v>
          </cell>
          <cell r="DT71">
            <v>1000000</v>
          </cell>
        </row>
        <row r="72">
          <cell r="A72">
            <v>80000</v>
          </cell>
        </row>
        <row r="73">
          <cell r="A73">
            <v>70000</v>
          </cell>
        </row>
        <row r="74">
          <cell r="A74">
            <v>60000</v>
          </cell>
        </row>
        <row r="75">
          <cell r="A75">
            <v>50000</v>
          </cell>
          <cell r="E75">
            <v>2.9199999999999999E-3</v>
          </cell>
          <cell r="F75">
            <v>6.0998799999999994E-3</v>
          </cell>
          <cell r="G75">
            <v>9.5561265506799997E-3</v>
          </cell>
          <cell r="H75">
            <v>1.3304904120154689E-2</v>
          </cell>
          <cell r="I75">
            <v>1.7361722041089669E-2</v>
          </cell>
          <cell r="J75">
            <v>2.1741047780872651E-2</v>
          </cell>
          <cell r="K75">
            <v>2.6455867711764142E-2</v>
          </cell>
          <cell r="L75">
            <v>3.1517199594733064E-2</v>
          </cell>
          <cell r="M75">
            <v>3.6933564725966497E-2</v>
          </cell>
          <cell r="N75">
            <v>4.2710432056999661E-2</v>
          </cell>
          <cell r="O75">
            <v>4.8849651419357168E-2</v>
          </cell>
          <cell r="P75">
            <v>5.5348897977307292E-2</v>
          </cell>
          <cell r="Q75">
            <v>6.2201154785914821E-2</v>
          </cell>
          <cell r="R75">
            <v>6.9394264313667242E-2</v>
          </cell>
          <cell r="S75">
            <v>7.6910582375994865E-2</v>
          </cell>
          <cell r="T75">
            <v>8.4726768460582802E-2</v>
          </cell>
          <cell r="U75">
            <v>9.2813744302249909E-2</v>
          </cell>
          <cell r="V75">
            <v>0.10113684734034165</v>
          </cell>
          <cell r="W75">
            <v>0.10965619720030678</v>
          </cell>
          <cell r="X75">
            <v>0.11832728180298077</v>
          </cell>
          <cell r="Y75">
            <v>0.12710175578891958</v>
          </cell>
          <cell r="Z75">
            <v>0.13592842876724215</v>
          </cell>
          <cell r="AA75">
            <v>0.14475440593604352</v>
          </cell>
          <cell r="AB75">
            <v>0.15352633053950085</v>
          </cell>
          <cell r="AC75">
            <v>0.16219166803842439</v>
          </cell>
          <cell r="AD75">
            <v>0.1706999670724694</v>
          </cell>
          <cell r="AE75">
            <v>0.17900403302729911</v>
          </cell>
          <cell r="AF75">
            <v>0.18706095632851</v>
          </cell>
          <cell r="AG75">
            <v>0.19483294877391949</v>
          </cell>
          <cell r="AH75">
            <v>0.20228795596907198</v>
          </cell>
          <cell r="AI75">
            <v>0.20940003052336204</v>
          </cell>
          <cell r="AJ75">
            <v>0.21614946724882594</v>
          </cell>
          <cell r="AK75">
            <v>0.2225227164957575</v>
          </cell>
          <cell r="AL75">
            <v>0.22851210366645403</v>
          </cell>
          <cell r="AM75">
            <v>0.23411539110531565</v>
          </cell>
          <cell r="AN75">
            <v>0.23933522275945335</v>
          </cell>
          <cell r="AO75">
            <v>0.24417849251557225</v>
          </cell>
          <cell r="AP75">
            <v>0.24865567457924176</v>
          </cell>
          <cell r="AQ75">
            <v>0.25278014950354549</v>
          </cell>
          <cell r="AR75">
            <v>0.25656755337563347</v>
          </cell>
          <cell r="AS75">
            <v>0.26003517104068757</v>
          </cell>
          <cell r="AT75">
            <v>0.2632013877431989</v>
          </cell>
          <cell r="AU75">
            <v>0.2660852076709273</v>
          </cell>
          <cell r="AV75">
            <v>0.26870584288826949</v>
          </cell>
          <cell r="AW75">
            <v>0.2710823721720852</v>
          </cell>
          <cell r="AX75">
            <v>0.27323346631742051</v>
          </cell>
          <cell r="AY75">
            <v>0.27517717447919626</v>
          </cell>
          <cell r="AZ75">
            <v>0.2769307649239835</v>
          </cell>
          <cell r="BA75">
            <v>0.27851061302694247</v>
          </cell>
          <cell r="BB75">
            <v>0.27993212930599631</v>
          </cell>
          <cell r="BC75">
            <v>0.28120972059497812</v>
          </cell>
          <cell r="BD75">
            <v>0.28235677799746256</v>
          </cell>
          <cell r="BE75">
            <v>0.28338568593466285</v>
          </cell>
          <cell r="BF75">
            <v>0.28430784732883063</v>
          </cell>
          <cell r="BG75">
            <v>0.28513372069364673</v>
          </cell>
          <cell r="BH75">
            <v>0.28587286559833436</v>
          </cell>
          <cell r="BI75">
            <v>0.28653399360992304</v>
          </cell>
          <cell r="BJ75">
            <v>0.28712502238616838</v>
          </cell>
          <cell r="BK75">
            <v>0.28765313108576679</v>
          </cell>
          <cell r="BL75">
            <v>0.28812481568367576</v>
          </cell>
          <cell r="BM75">
            <v>0.28854594313193532</v>
          </cell>
          <cell r="BN75">
            <v>0.28892180359672109</v>
          </cell>
          <cell r="BO75">
            <v>0.28925716023769232</v>
          </cell>
          <cell r="BP75">
            <v>0.28955629618347711</v>
          </cell>
          <cell r="BQ75">
            <v>0.28982305850454709</v>
          </cell>
          <cell r="BR75">
            <v>0.29006089909840493</v>
          </cell>
          <cell r="BS75">
            <v>0.29027291248788634</v>
          </cell>
          <cell r="BT75">
            <v>0.29046187059665912</v>
          </cell>
          <cell r="BU75">
            <v>0.29063025461114256</v>
          </cell>
          <cell r="BV75">
            <v>0.29078028406883799</v>
          </cell>
          <cell r="BW75">
            <v>0.29091394333258336</v>
          </cell>
          <cell r="BX75">
            <v>0.29103300562110712</v>
          </cell>
          <cell r="BY75">
            <v>0.29113905477054947</v>
          </cell>
          <cell r="BZ75">
            <v>0.29123350490103284</v>
          </cell>
          <cell r="CA75">
            <v>0.29131761815824225</v>
          </cell>
          <cell r="CB75">
            <v>0.2913925206933774</v>
          </cell>
          <cell r="CC75">
            <v>0.2914592170365895</v>
          </cell>
          <cell r="CD75">
            <v>0.2915186030097518</v>
          </cell>
          <cell r="CE75">
            <v>0.29157147731461669</v>
          </cell>
          <cell r="CF75">
            <v>0.29161855192244313</v>
          </cell>
          <cell r="CG75">
            <v>0.29166046138130458</v>
          </cell>
          <cell r="CH75">
            <v>0.29169777114769202</v>
          </cell>
          <cell r="CI75">
            <v>0.2917309850398434</v>
          </cell>
          <cell r="CJ75">
            <v>0.29176055190153982</v>
          </cell>
          <cell r="CK75">
            <v>0.29178687155696226</v>
          </cell>
          <cell r="CL75">
            <v>0.29181030012962339</v>
          </cell>
          <cell r="CM75">
            <v>0.29183115479137828</v>
          </cell>
          <cell r="CN75">
            <v>0.29184971800107168</v>
          </cell>
          <cell r="CO75">
            <v>0.29186624128647459</v>
          </cell>
          <cell r="CP75">
            <v>0.29188094861777286</v>
          </cell>
          <cell r="CQ75">
            <v>0.29189403941597136</v>
          </cell>
          <cell r="CR75">
            <v>0.29190569123513049</v>
          </cell>
          <cell r="CS75">
            <v>0.29191606215332672</v>
          </cell>
          <cell r="CT75">
            <v>0.29192529290359703</v>
          </cell>
          <cell r="CU75">
            <v>0.29193350877284852</v>
          </cell>
          <cell r="CV75">
            <v>0.29194082129376558</v>
          </cell>
          <cell r="CW75">
            <v>0.29194732975209547</v>
          </cell>
          <cell r="CX75">
            <v>0.29195312252931188</v>
          </cell>
          <cell r="CY75">
            <v>0.29195827829852</v>
          </cell>
          <cell r="CZ75">
            <v>0.29196286708955255</v>
          </cell>
          <cell r="DA75">
            <v>0.29196695123749183</v>
          </cell>
          <cell r="DB75">
            <v>0.29197058622731958</v>
          </cell>
          <cell r="DC75">
            <v>0.2919738214460233</v>
          </cell>
          <cell r="DD75">
            <v>0.29197670085226324</v>
          </cell>
          <cell r="DE75">
            <v>0.29197926357260667</v>
          </cell>
          <cell r="DF75">
            <v>0.29198154443235985</v>
          </cell>
          <cell r="DG75">
            <v>0.2919835744281537</v>
          </cell>
          <cell r="DH75">
            <v>0.29198538114865974</v>
          </cell>
          <cell r="DI75">
            <v>0.29198698914911853</v>
          </cell>
          <cell r="DJ75">
            <v>0.29198842028474209</v>
          </cell>
          <cell r="DK75">
            <v>0.2919896940074993</v>
          </cell>
          <cell r="DL75">
            <v>0.29199082763029988</v>
          </cell>
          <cell r="DM75">
            <v>0.29199183656215444</v>
          </cell>
          <cell r="DN75">
            <v>0.29199273451749497</v>
          </cell>
          <cell r="DO75">
            <v>0.2919935337024927</v>
          </cell>
          <cell r="DP75">
            <v>0.29199424498089899</v>
          </cell>
          <cell r="DQ75">
            <v>0.29199487802165752</v>
          </cell>
          <cell r="DR75">
            <v>0.29199544143029071</v>
          </cell>
          <cell r="DS75">
            <v>0.29199594286584213</v>
          </cell>
          <cell r="DT75">
            <v>0.2919963891449624</v>
          </cell>
        </row>
        <row r="76">
          <cell r="A76">
            <v>40000</v>
          </cell>
          <cell r="E76">
            <v>1.01E-3</v>
          </cell>
          <cell r="F76">
            <v>1.0088899999999999E-3</v>
          </cell>
          <cell r="G76">
            <v>1.0079041967899999E-3</v>
          </cell>
          <cell r="H76">
            <v>1.0070284875104104E-3</v>
          </cell>
          <cell r="I76">
            <v>1.0062504139205968E-3</v>
          </cell>
          <cell r="J76">
            <v>1.0055589616219133E-3</v>
          </cell>
          <cell r="K76">
            <v>1.0049443856380714E-3</v>
          </cell>
          <cell r="L76">
            <v>1.0043980585229498E-3</v>
          </cell>
          <cell r="M76">
            <v>1.0039123377935482E-3</v>
          </cell>
          <cell r="N76">
            <v>1.0034804499975567E-3</v>
          </cell>
          <cell r="O76">
            <v>1.0030963891446069E-3</v>
          </cell>
          <cell r="P76">
            <v>1.0027548275761266E-3</v>
          </cell>
          <cell r="Q76">
            <v>1.0024510376352553E-3</v>
          </cell>
          <cell r="R76">
            <v>1.0021808227368284E-3</v>
          </cell>
          <cell r="S76">
            <v>1.0019404566369964E-3</v>
          </cell>
          <cell r="T76">
            <v>1.0017266298697309E-3</v>
          </cell>
          <cell r="U76">
            <v>1.0015364024589899E-3</v>
          </cell>
          <cell r="V76">
            <v>1.0013671621352494E-3</v>
          </cell>
          <cell r="W76">
            <v>1.0012165873871414E-3</v>
          </cell>
          <cell r="X76">
            <v>1.0010826147660687E-3</v>
          </cell>
          <cell r="Y76">
            <v>1.0009634099363281E-3</v>
          </cell>
          <cell r="Z76">
            <v>1.0008573420274614E-3</v>
          </cell>
          <cell r="AA76">
            <v>1.0007629609009054E-3</v>
          </cell>
          <cell r="AB76">
            <v>1.0006789769908722E-3</v>
          </cell>
          <cell r="AC76">
            <v>1.0006042434209008E-3</v>
          </cell>
          <cell r="AD76">
            <v>1.0005377401335906E-3</v>
          </cell>
          <cell r="AE76">
            <v>1.0004785598024507E-3</v>
          </cell>
          <cell r="AF76">
            <v>1.0004258953222327E-3</v>
          </cell>
          <cell r="AG76">
            <v>1.0003790286981045E-3</v>
          </cell>
          <cell r="AH76">
            <v>1.0003373211750378E-3</v>
          </cell>
          <cell r="AI76">
            <v>1.0003002044672261E-3</v>
          </cell>
          <cell r="AJ76">
            <v>1.0002671729635591E-3</v>
          </cell>
          <cell r="AK76">
            <v>1.0002377767994283E-3</v>
          </cell>
          <cell r="AL76">
            <v>1.0002116156977107E-3</v>
          </cell>
          <cell r="AM76">
            <v>1.0001883334928422E-3</v>
          </cell>
          <cell r="AN76">
            <v>1.0001676132616792E-3</v>
          </cell>
          <cell r="AO76">
            <v>1.000149172993474E-3</v>
          </cell>
          <cell r="AP76">
            <v>1.0001327617389338E-3</v>
          </cell>
          <cell r="AQ76">
            <v>1.0001181561850832E-3</v>
          </cell>
          <cell r="AR76">
            <v>1.0001051576086358E-3</v>
          </cell>
          <cell r="AS76">
            <v>1.0000935891658735E-3</v>
          </cell>
          <cell r="AT76">
            <v>1.0000832934817343E-3</v>
          </cell>
          <cell r="AU76">
            <v>1.0000741305049633E-3</v>
          </cell>
          <cell r="AV76">
            <v>1.0000659755998842E-3</v>
          </cell>
          <cell r="AW76">
            <v>1.0000587178486189E-3</v>
          </cell>
          <cell r="AX76">
            <v>1.0000522585404924E-3</v>
          </cell>
          <cell r="AY76">
            <v>1.0000465098279428E-3</v>
          </cell>
          <cell r="AZ76">
            <v>1.0000413935305527E-3</v>
          </cell>
          <cell r="BA76">
            <v>1.0000368400708494E-3</v>
          </cell>
          <cell r="BB76">
            <v>1.0000327875273368E-3</v>
          </cell>
          <cell r="BC76">
            <v>1.0000291807918276E-3</v>
          </cell>
          <cell r="BD76">
            <v>1.0000259708195748E-3</v>
          </cell>
          <cell r="BE76">
            <v>1.0000231139619732E-3</v>
          </cell>
          <cell r="BF76">
            <v>1.0000205713727305E-3</v>
          </cell>
          <cell r="BG76">
            <v>1.000018308479412E-3</v>
          </cell>
          <cell r="BH76">
            <v>1.0000162945131568E-3</v>
          </cell>
          <cell r="BI76">
            <v>1.0000145020901583E-3</v>
          </cell>
          <cell r="BJ76">
            <v>1.0000129068392098E-3</v>
          </cell>
          <cell r="BK76">
            <v>1.0000114870702382E-3</v>
          </cell>
          <cell r="BL76">
            <v>1.0000102234793168E-3</v>
          </cell>
          <cell r="BM76">
            <v>1.00000909888614E-3</v>
          </cell>
          <cell r="BN76">
            <v>1.0000080980003855E-3</v>
          </cell>
          <cell r="BO76">
            <v>1.0000072072137852E-3</v>
          </cell>
          <cell r="BP76">
            <v>1.0000064144150746E-3</v>
          </cell>
          <cell r="BQ76">
            <v>1.000005708825302E-3</v>
          </cell>
          <cell r="BR76">
            <v>1.0000050808512597E-3</v>
          </cell>
          <cell r="BS76">
            <v>1.0000045219550396E-3</v>
          </cell>
          <cell r="BT76">
            <v>1.0000040245379406E-3</v>
          </cell>
          <cell r="BU76">
            <v>1.0000035818371472E-3</v>
          </cell>
          <cell r="BV76">
            <v>1.000003187833778E-3</v>
          </cell>
          <cell r="BW76">
            <v>1.0000028371710461E-3</v>
          </cell>
          <cell r="BX76">
            <v>1.0000025250814261E-3</v>
          </cell>
          <cell r="BY76">
            <v>1.0000022473218317E-3</v>
          </cell>
          <cell r="BZ76">
            <v>1.0000020001159251E-3</v>
          </cell>
          <cell r="CA76">
            <v>1.0000017801027733E-3</v>
          </cell>
          <cell r="CB76">
            <v>1.0000015842911514E-3</v>
          </cell>
          <cell r="CC76">
            <v>1.0000014100188736E-3</v>
          </cell>
          <cell r="CD76">
            <v>1.0000012549165988E-3</v>
          </cell>
          <cell r="CE76">
            <v>1.0000011168756155E-3</v>
          </cell>
          <cell r="CF76">
            <v>1.000000994019173E-3</v>
          </cell>
          <cell r="CG76">
            <v>1.0000008846769652E-3</v>
          </cell>
          <cell r="CH76">
            <v>1.0000007873624207E-3</v>
          </cell>
          <cell r="CI76">
            <v>1.0000007007524923E-3</v>
          </cell>
          <cell r="CJ76">
            <v>1.0000006236696689E-3</v>
          </cell>
          <cell r="CK76">
            <v>1.0000005550659663E-3</v>
          </cell>
          <cell r="CL76">
            <v>1.000000494008679E-3</v>
          </cell>
          <cell r="CM76">
            <v>1.0000004396677001E-3</v>
          </cell>
          <cell r="CN76">
            <v>1.0000003913042336E-3</v>
          </cell>
          <cell r="CO76">
            <v>1.0000003482607525E-3</v>
          </cell>
          <cell r="CP76">
            <v>1.0000003099520577E-3</v>
          </cell>
          <cell r="CQ76">
            <v>1.0000002758573218E-3</v>
          </cell>
          <cell r="CR76">
            <v>1.0000002455130088E-3</v>
          </cell>
          <cell r="CS76">
            <v>1.0000002185065718E-3</v>
          </cell>
          <cell r="CT76">
            <v>1.0000001944708442E-3</v>
          </cell>
          <cell r="CU76">
            <v>1.0000001730790474E-3</v>
          </cell>
          <cell r="CV76">
            <v>1.0000001540403493E-3</v>
          </cell>
          <cell r="CW76">
            <v>1.0000001370959086E-3</v>
          </cell>
          <cell r="CX76">
            <v>1.0000001220153568E-3</v>
          </cell>
          <cell r="CY76">
            <v>1.0000001085936662E-3</v>
          </cell>
          <cell r="CZ76">
            <v>1.0000000966483616E-3</v>
          </cell>
          <cell r="DA76">
            <v>1.000000086017041E-3</v>
          </cell>
          <cell r="DB76">
            <v>1.0000000765551657E-3</v>
          </cell>
          <cell r="DC76">
            <v>1.0000000681340969E-3</v>
          </cell>
          <cell r="DD76">
            <v>1.0000000606393458E-3</v>
          </cell>
          <cell r="DE76">
            <v>1.0000000539690174E-3</v>
          </cell>
          <cell r="DF76">
            <v>1.0000000480324251E-3</v>
          </cell>
          <cell r="DG76">
            <v>1.0000000427488581E-3</v>
          </cell>
          <cell r="DH76">
            <v>1.0000000380464835E-3</v>
          </cell>
          <cell r="DI76">
            <v>1.0000000338613703E-3</v>
          </cell>
          <cell r="DJ76">
            <v>1.0000000301366196E-3</v>
          </cell>
          <cell r="DK76">
            <v>1.0000000268215914E-3</v>
          </cell>
          <cell r="DL76">
            <v>1.0000000238712162E-3</v>
          </cell>
          <cell r="DM76">
            <v>1.0000000212453822E-3</v>
          </cell>
          <cell r="DN76">
            <v>1.0000000189083903E-3</v>
          </cell>
          <cell r="DO76">
            <v>1.0000000168284672E-3</v>
          </cell>
          <cell r="DP76">
            <v>1.0000000149773358E-3</v>
          </cell>
          <cell r="DQ76">
            <v>1.0000000133298288E-3</v>
          </cell>
          <cell r="DR76">
            <v>1.0000000118635475E-3</v>
          </cell>
          <cell r="DS76">
            <v>1.0000000105585571E-3</v>
          </cell>
          <cell r="DT76">
            <v>1.0000000093971157E-3</v>
          </cell>
        </row>
        <row r="77">
          <cell r="A77">
            <v>30000</v>
          </cell>
          <cell r="E77">
            <v>1.2</v>
          </cell>
          <cell r="F77">
            <v>1.2</v>
          </cell>
          <cell r="G77">
            <v>1.2</v>
          </cell>
          <cell r="H77">
            <v>1.2</v>
          </cell>
          <cell r="I77">
            <v>1.2</v>
          </cell>
          <cell r="J77">
            <v>1.2</v>
          </cell>
          <cell r="K77">
            <v>1.2</v>
          </cell>
          <cell r="L77">
            <v>1.2</v>
          </cell>
          <cell r="M77">
            <v>1.2</v>
          </cell>
          <cell r="N77">
            <v>1.2</v>
          </cell>
          <cell r="O77">
            <v>1.2</v>
          </cell>
          <cell r="P77">
            <v>1.2</v>
          </cell>
          <cell r="Q77">
            <v>1.2</v>
          </cell>
          <cell r="R77">
            <v>1.2</v>
          </cell>
          <cell r="S77">
            <v>1.2</v>
          </cell>
          <cell r="T77">
            <v>1.2</v>
          </cell>
          <cell r="U77">
            <v>1.2</v>
          </cell>
          <cell r="V77">
            <v>1.2</v>
          </cell>
          <cell r="W77">
            <v>1.2</v>
          </cell>
          <cell r="X77">
            <v>1.2</v>
          </cell>
          <cell r="Y77">
            <v>1.2</v>
          </cell>
          <cell r="Z77">
            <v>1.2</v>
          </cell>
          <cell r="AA77">
            <v>1.2</v>
          </cell>
          <cell r="AB77">
            <v>1.2</v>
          </cell>
          <cell r="AC77">
            <v>1.2</v>
          </cell>
          <cell r="AD77">
            <v>1.2</v>
          </cell>
          <cell r="AE77">
            <v>1.2</v>
          </cell>
          <cell r="AF77">
            <v>1.2</v>
          </cell>
          <cell r="AG77">
            <v>1.2</v>
          </cell>
          <cell r="AH77">
            <v>1.2</v>
          </cell>
          <cell r="AI77">
            <v>1.2</v>
          </cell>
          <cell r="AJ77">
            <v>1.2</v>
          </cell>
          <cell r="AK77">
            <v>1.2</v>
          </cell>
          <cell r="AL77">
            <v>1.2</v>
          </cell>
          <cell r="AM77">
            <v>1.2</v>
          </cell>
          <cell r="AN77">
            <v>1.2</v>
          </cell>
          <cell r="AO77">
            <v>1.2</v>
          </cell>
          <cell r="AP77">
            <v>1.2</v>
          </cell>
          <cell r="AQ77">
            <v>1.2</v>
          </cell>
          <cell r="AR77">
            <v>1.2</v>
          </cell>
          <cell r="AS77">
            <v>1.2</v>
          </cell>
          <cell r="AT77">
            <v>1.2</v>
          </cell>
          <cell r="AU77">
            <v>1.2</v>
          </cell>
          <cell r="AV77">
            <v>1.2</v>
          </cell>
          <cell r="AW77">
            <v>1.2</v>
          </cell>
          <cell r="AX77">
            <v>1.2</v>
          </cell>
          <cell r="AY77">
            <v>1.2</v>
          </cell>
          <cell r="AZ77">
            <v>1.2</v>
          </cell>
          <cell r="BA77">
            <v>1.2</v>
          </cell>
          <cell r="BB77">
            <v>1.2</v>
          </cell>
          <cell r="BC77">
            <v>1.2</v>
          </cell>
          <cell r="BD77">
            <v>1.2</v>
          </cell>
          <cell r="BE77">
            <v>1.2</v>
          </cell>
          <cell r="BF77">
            <v>1.2</v>
          </cell>
          <cell r="BG77">
            <v>1.2</v>
          </cell>
          <cell r="BH77">
            <v>1.2</v>
          </cell>
          <cell r="BI77">
            <v>1.2</v>
          </cell>
          <cell r="BJ77">
            <v>1.2</v>
          </cell>
          <cell r="BK77">
            <v>1.2</v>
          </cell>
          <cell r="BL77">
            <v>1.2</v>
          </cell>
          <cell r="BM77">
            <v>1.2</v>
          </cell>
          <cell r="BN77">
            <v>1.2</v>
          </cell>
          <cell r="BO77">
            <v>1.2</v>
          </cell>
          <cell r="BP77">
            <v>1.2</v>
          </cell>
          <cell r="BQ77">
            <v>1.2</v>
          </cell>
          <cell r="BR77">
            <v>1.2</v>
          </cell>
          <cell r="BS77">
            <v>1.2</v>
          </cell>
          <cell r="BT77">
            <v>1.2</v>
          </cell>
          <cell r="BU77">
            <v>1.2</v>
          </cell>
          <cell r="BV77">
            <v>1.2</v>
          </cell>
          <cell r="BW77">
            <v>1.2</v>
          </cell>
          <cell r="BX77">
            <v>1.2</v>
          </cell>
          <cell r="BY77">
            <v>1.2</v>
          </cell>
          <cell r="BZ77">
            <v>1.2</v>
          </cell>
          <cell r="CA77">
            <v>1.2</v>
          </cell>
          <cell r="CB77">
            <v>1.2</v>
          </cell>
          <cell r="CC77">
            <v>1.2</v>
          </cell>
          <cell r="CD77">
            <v>1.2</v>
          </cell>
          <cell r="CE77">
            <v>1.2</v>
          </cell>
          <cell r="CF77">
            <v>1.2</v>
          </cell>
          <cell r="CG77">
            <v>1.2</v>
          </cell>
          <cell r="CH77">
            <v>1.2</v>
          </cell>
          <cell r="CI77">
            <v>1.2</v>
          </cell>
          <cell r="CJ77">
            <v>1.2</v>
          </cell>
          <cell r="CK77">
            <v>1.2</v>
          </cell>
          <cell r="CL77">
            <v>1.2</v>
          </cell>
          <cell r="CM77">
            <v>1.2</v>
          </cell>
          <cell r="CN77">
            <v>1.2</v>
          </cell>
          <cell r="CO77">
            <v>1.2</v>
          </cell>
          <cell r="CP77">
            <v>1.2</v>
          </cell>
          <cell r="CQ77">
            <v>1.2</v>
          </cell>
          <cell r="CR77">
            <v>1.2</v>
          </cell>
          <cell r="CS77">
            <v>1.2</v>
          </cell>
          <cell r="CT77">
            <v>1.2</v>
          </cell>
          <cell r="CU77">
            <v>1.2</v>
          </cell>
          <cell r="CV77">
            <v>1.2</v>
          </cell>
          <cell r="CW77">
            <v>1.2</v>
          </cell>
          <cell r="CX77">
            <v>1.2</v>
          </cell>
          <cell r="CY77">
            <v>1.2</v>
          </cell>
          <cell r="CZ77">
            <v>1.2</v>
          </cell>
          <cell r="DA77">
            <v>1.2</v>
          </cell>
          <cell r="DB77">
            <v>1.2</v>
          </cell>
          <cell r="DC77">
            <v>1.2</v>
          </cell>
          <cell r="DD77">
            <v>1.2</v>
          </cell>
          <cell r="DE77">
            <v>1.2</v>
          </cell>
          <cell r="DF77">
            <v>1.2</v>
          </cell>
          <cell r="DG77">
            <v>1.2</v>
          </cell>
          <cell r="DH77">
            <v>1.2</v>
          </cell>
          <cell r="DI77">
            <v>1.2</v>
          </cell>
          <cell r="DJ77">
            <v>1.2</v>
          </cell>
          <cell r="DK77">
            <v>1.2</v>
          </cell>
          <cell r="DL77">
            <v>1.2</v>
          </cell>
          <cell r="DM77">
            <v>1.2</v>
          </cell>
          <cell r="DN77">
            <v>1.2</v>
          </cell>
          <cell r="DO77">
            <v>1.2</v>
          </cell>
          <cell r="DP77">
            <v>1.2</v>
          </cell>
          <cell r="DQ77">
            <v>1.2</v>
          </cell>
          <cell r="DR77">
            <v>1.2</v>
          </cell>
          <cell r="DS77">
            <v>1.2</v>
          </cell>
          <cell r="DT77">
            <v>1.2</v>
          </cell>
        </row>
        <row r="78">
          <cell r="A78">
            <v>20000</v>
          </cell>
        </row>
        <row r="79">
          <cell r="A79">
            <v>10000</v>
          </cell>
        </row>
        <row r="80">
          <cell r="A80">
            <v>5000</v>
          </cell>
        </row>
        <row r="81">
          <cell r="A81">
            <v>1000</v>
          </cell>
          <cell r="E81">
            <v>2920</v>
          </cell>
          <cell r="F81">
            <v>6100</v>
          </cell>
          <cell r="G81">
            <v>9556</v>
          </cell>
          <cell r="H81">
            <v>13305</v>
          </cell>
          <cell r="I81">
            <v>17362</v>
          </cell>
          <cell r="J81">
            <v>21741</v>
          </cell>
          <cell r="K81">
            <v>26456</v>
          </cell>
          <cell r="L81">
            <v>31517</v>
          </cell>
          <cell r="M81">
            <v>36934</v>
          </cell>
          <cell r="N81">
            <v>42710</v>
          </cell>
          <cell r="O81">
            <v>48850</v>
          </cell>
          <cell r="P81">
            <v>55349</v>
          </cell>
          <cell r="Q81">
            <v>62201</v>
          </cell>
          <cell r="R81">
            <v>69394</v>
          </cell>
          <cell r="S81">
            <v>76911</v>
          </cell>
          <cell r="T81">
            <v>84727</v>
          </cell>
          <cell r="U81">
            <v>92814</v>
          </cell>
          <cell r="V81">
            <v>101137</v>
          </cell>
          <cell r="W81">
            <v>109656</v>
          </cell>
          <cell r="X81">
            <v>118327</v>
          </cell>
          <cell r="Y81">
            <v>127102</v>
          </cell>
          <cell r="Z81">
            <v>135928</v>
          </cell>
          <cell r="AA81">
            <v>144754</v>
          </cell>
          <cell r="AB81">
            <v>153526</v>
          </cell>
          <cell r="AC81">
            <v>162192</v>
          </cell>
          <cell r="AD81">
            <v>170700</v>
          </cell>
          <cell r="AE81">
            <v>179004</v>
          </cell>
          <cell r="AF81">
            <v>187061</v>
          </cell>
          <cell r="AG81">
            <v>194833</v>
          </cell>
          <cell r="AH81">
            <v>202288</v>
          </cell>
          <cell r="AI81">
            <v>209400</v>
          </cell>
          <cell r="AJ81">
            <v>216149</v>
          </cell>
          <cell r="AK81">
            <v>222523</v>
          </cell>
          <cell r="AL81">
            <v>228512</v>
          </cell>
          <cell r="AM81">
            <v>234115</v>
          </cell>
          <cell r="AN81">
            <v>239335</v>
          </cell>
          <cell r="AO81">
            <v>244178</v>
          </cell>
          <cell r="AP81">
            <v>248656</v>
          </cell>
          <cell r="AQ81">
            <v>252780</v>
          </cell>
          <cell r="AR81">
            <v>256568</v>
          </cell>
          <cell r="AS81">
            <v>260035</v>
          </cell>
          <cell r="AT81">
            <v>263201</v>
          </cell>
          <cell r="AU81">
            <v>266085</v>
          </cell>
          <cell r="AV81">
            <v>268706</v>
          </cell>
          <cell r="AW81">
            <v>271082</v>
          </cell>
          <cell r="AX81">
            <v>273233</v>
          </cell>
          <cell r="AY81">
            <v>275177</v>
          </cell>
          <cell r="AZ81">
            <v>276931</v>
          </cell>
          <cell r="BA81">
            <v>278511</v>
          </cell>
          <cell r="BB81">
            <v>279932</v>
          </cell>
          <cell r="BC81">
            <v>281210</v>
          </cell>
          <cell r="BD81">
            <v>282357</v>
          </cell>
          <cell r="BE81">
            <v>283386</v>
          </cell>
          <cell r="BF81">
            <v>284308</v>
          </cell>
          <cell r="BG81">
            <v>285134</v>
          </cell>
          <cell r="BH81">
            <v>285873</v>
          </cell>
          <cell r="BI81">
            <v>286534</v>
          </cell>
          <cell r="BJ81">
            <v>287125</v>
          </cell>
          <cell r="BK81">
            <v>287653</v>
          </cell>
          <cell r="BL81">
            <v>288125</v>
          </cell>
          <cell r="BM81">
            <v>288546</v>
          </cell>
          <cell r="BN81">
            <v>288922</v>
          </cell>
          <cell r="BO81">
            <v>289257</v>
          </cell>
          <cell r="BP81">
            <v>289556</v>
          </cell>
          <cell r="BQ81">
            <v>289823</v>
          </cell>
          <cell r="BR81">
            <v>290061</v>
          </cell>
          <cell r="BS81">
            <v>290273</v>
          </cell>
          <cell r="BT81">
            <v>290462</v>
          </cell>
          <cell r="BU81">
            <v>290630</v>
          </cell>
          <cell r="BV81">
            <v>290780</v>
          </cell>
          <cell r="BW81">
            <v>290914</v>
          </cell>
          <cell r="BX81">
            <v>291033</v>
          </cell>
          <cell r="BY81">
            <v>291139</v>
          </cell>
          <cell r="BZ81">
            <v>291234</v>
          </cell>
          <cell r="CA81">
            <v>291318</v>
          </cell>
          <cell r="CB81">
            <v>291393</v>
          </cell>
          <cell r="CC81">
            <v>291459</v>
          </cell>
          <cell r="CD81">
            <v>291519</v>
          </cell>
          <cell r="CE81">
            <v>291571</v>
          </cell>
          <cell r="CF81">
            <v>291619</v>
          </cell>
          <cell r="CG81">
            <v>291660</v>
          </cell>
          <cell r="CH81">
            <v>291698</v>
          </cell>
          <cell r="CI81">
            <v>291731</v>
          </cell>
          <cell r="CJ81">
            <v>291761</v>
          </cell>
          <cell r="CK81">
            <v>291787</v>
          </cell>
          <cell r="CL81">
            <v>291810</v>
          </cell>
          <cell r="CM81">
            <v>291831</v>
          </cell>
          <cell r="CN81">
            <v>291850</v>
          </cell>
          <cell r="CO81">
            <v>291866</v>
          </cell>
          <cell r="CP81">
            <v>291881</v>
          </cell>
          <cell r="CQ81">
            <v>291894</v>
          </cell>
          <cell r="CR81">
            <v>291906</v>
          </cell>
          <cell r="CS81">
            <v>291916</v>
          </cell>
          <cell r="CT81">
            <v>291925</v>
          </cell>
          <cell r="CU81">
            <v>291934</v>
          </cell>
          <cell r="CV81">
            <v>291941</v>
          </cell>
          <cell r="CW81">
            <v>291947</v>
          </cell>
          <cell r="CX81">
            <v>291953</v>
          </cell>
          <cell r="CY81">
            <v>291958</v>
          </cell>
          <cell r="CZ81">
            <v>291963</v>
          </cell>
          <cell r="DA81">
            <v>291967</v>
          </cell>
          <cell r="DB81">
            <v>291971</v>
          </cell>
          <cell r="DC81">
            <v>291974</v>
          </cell>
          <cell r="DD81">
            <v>291977</v>
          </cell>
          <cell r="DE81">
            <v>291979</v>
          </cell>
          <cell r="DF81">
            <v>291982</v>
          </cell>
          <cell r="DG81">
            <v>291984</v>
          </cell>
          <cell r="DH81">
            <v>291985</v>
          </cell>
          <cell r="DI81">
            <v>291987</v>
          </cell>
          <cell r="DJ81">
            <v>291988</v>
          </cell>
          <cell r="DK81">
            <v>291990</v>
          </cell>
          <cell r="DL81">
            <v>291991</v>
          </cell>
          <cell r="DM81">
            <v>291992</v>
          </cell>
          <cell r="DN81">
            <v>291993</v>
          </cell>
          <cell r="DO81">
            <v>291994</v>
          </cell>
          <cell r="DP81">
            <v>291994</v>
          </cell>
          <cell r="DQ81">
            <v>291995</v>
          </cell>
          <cell r="DR81">
            <v>291995</v>
          </cell>
          <cell r="DS81">
            <v>291996</v>
          </cell>
          <cell r="DT81">
            <v>291996</v>
          </cell>
        </row>
        <row r="83">
          <cell r="E83">
            <v>3504</v>
          </cell>
          <cell r="F83">
            <v>7320</v>
          </cell>
          <cell r="G83">
            <v>11467</v>
          </cell>
          <cell r="H83">
            <v>15966</v>
          </cell>
          <cell r="I83">
            <v>20834</v>
          </cell>
          <cell r="J83">
            <v>26089</v>
          </cell>
          <cell r="K83">
            <v>31747</v>
          </cell>
          <cell r="L83">
            <v>37821</v>
          </cell>
          <cell r="M83">
            <v>44320</v>
          </cell>
          <cell r="N83">
            <v>51253</v>
          </cell>
          <cell r="O83">
            <v>58620</v>
          </cell>
          <cell r="P83">
            <v>66419</v>
          </cell>
          <cell r="Q83">
            <v>74641</v>
          </cell>
          <cell r="R83">
            <v>83273</v>
          </cell>
          <cell r="S83">
            <v>92293</v>
          </cell>
          <cell r="T83">
            <v>101672</v>
          </cell>
          <cell r="U83">
            <v>111376</v>
          </cell>
          <cell r="V83">
            <v>121364</v>
          </cell>
          <cell r="W83">
            <v>131587</v>
          </cell>
          <cell r="X83">
            <v>141993</v>
          </cell>
          <cell r="Y83">
            <v>152522</v>
          </cell>
          <cell r="Z83">
            <v>163114</v>
          </cell>
          <cell r="AA83">
            <v>173705</v>
          </cell>
          <cell r="AB83">
            <v>184232</v>
          </cell>
          <cell r="AC83">
            <v>194630</v>
          </cell>
          <cell r="AD83">
            <v>204840</v>
          </cell>
          <cell r="AE83">
            <v>214805</v>
          </cell>
          <cell r="AF83">
            <v>224473</v>
          </cell>
          <cell r="AG83">
            <v>233800</v>
          </cell>
          <cell r="AH83">
            <v>242746</v>
          </cell>
          <cell r="AI83">
            <v>251280</v>
          </cell>
          <cell r="AJ83">
            <v>259379</v>
          </cell>
          <cell r="AK83">
            <v>267027</v>
          </cell>
          <cell r="AL83">
            <v>274215</v>
          </cell>
          <cell r="AM83">
            <v>280938</v>
          </cell>
          <cell r="AN83">
            <v>287202</v>
          </cell>
          <cell r="AO83">
            <v>293014</v>
          </cell>
          <cell r="AP83">
            <v>298387</v>
          </cell>
          <cell r="AQ83">
            <v>303336</v>
          </cell>
          <cell r="AR83">
            <v>307881</v>
          </cell>
          <cell r="AS83">
            <v>312042</v>
          </cell>
          <cell r="AT83">
            <v>315842</v>
          </cell>
          <cell r="AU83">
            <v>319302</v>
          </cell>
          <cell r="AV83">
            <v>322447</v>
          </cell>
          <cell r="AW83">
            <v>325299</v>
          </cell>
          <cell r="AX83">
            <v>327880</v>
          </cell>
          <cell r="AY83">
            <v>330213</v>
          </cell>
          <cell r="AZ83">
            <v>332317</v>
          </cell>
          <cell r="BA83">
            <v>334213</v>
          </cell>
          <cell r="BB83">
            <v>335919</v>
          </cell>
          <cell r="BC83">
            <v>337452</v>
          </cell>
          <cell r="BD83">
            <v>338828</v>
          </cell>
          <cell r="BE83">
            <v>340063</v>
          </cell>
          <cell r="BF83">
            <v>341169</v>
          </cell>
          <cell r="BG83">
            <v>342160</v>
          </cell>
          <cell r="BH83">
            <v>343047</v>
          </cell>
          <cell r="BI83">
            <v>343841</v>
          </cell>
          <cell r="BJ83">
            <v>344550</v>
          </cell>
          <cell r="BK83">
            <v>345184</v>
          </cell>
          <cell r="BL83">
            <v>345750</v>
          </cell>
          <cell r="BM83">
            <v>346255</v>
          </cell>
          <cell r="BN83">
            <v>346706</v>
          </cell>
          <cell r="BO83">
            <v>347109</v>
          </cell>
          <cell r="BP83">
            <v>347468</v>
          </cell>
          <cell r="BQ83">
            <v>347788</v>
          </cell>
          <cell r="BR83">
            <v>348073</v>
          </cell>
          <cell r="BS83">
            <v>348327</v>
          </cell>
          <cell r="BT83">
            <v>348554</v>
          </cell>
          <cell r="BU83">
            <v>348756</v>
          </cell>
          <cell r="BV83">
            <v>348936</v>
          </cell>
          <cell r="BW83">
            <v>349097</v>
          </cell>
          <cell r="BX83">
            <v>349240</v>
          </cell>
          <cell r="BY83">
            <v>349367</v>
          </cell>
          <cell r="BZ83">
            <v>349480</v>
          </cell>
          <cell r="CA83">
            <v>349581</v>
          </cell>
          <cell r="CB83">
            <v>349671</v>
          </cell>
          <cell r="CC83">
            <v>349751</v>
          </cell>
          <cell r="CD83">
            <v>349822</v>
          </cell>
          <cell r="CE83">
            <v>349886</v>
          </cell>
          <cell r="CF83">
            <v>349942</v>
          </cell>
          <cell r="CG83">
            <v>349993</v>
          </cell>
          <cell r="CH83">
            <v>350037</v>
          </cell>
          <cell r="CI83">
            <v>350077</v>
          </cell>
          <cell r="CJ83">
            <v>350113</v>
          </cell>
          <cell r="CK83">
            <v>350144</v>
          </cell>
          <cell r="CL83">
            <v>350172</v>
          </cell>
          <cell r="CM83">
            <v>350197</v>
          </cell>
          <cell r="CN83">
            <v>350220</v>
          </cell>
          <cell r="CO83">
            <v>350239</v>
          </cell>
          <cell r="CP83">
            <v>350257</v>
          </cell>
          <cell r="CQ83">
            <v>350273</v>
          </cell>
          <cell r="CR83">
            <v>350287</v>
          </cell>
          <cell r="CS83">
            <v>350299</v>
          </cell>
          <cell r="CT83">
            <v>350310</v>
          </cell>
          <cell r="CU83">
            <v>350320</v>
          </cell>
          <cell r="CV83">
            <v>350329</v>
          </cell>
          <cell r="CW83">
            <v>350337</v>
          </cell>
          <cell r="CX83">
            <v>350344</v>
          </cell>
          <cell r="CY83">
            <v>350350</v>
          </cell>
          <cell r="CZ83">
            <v>350355</v>
          </cell>
          <cell r="DA83">
            <v>350360</v>
          </cell>
          <cell r="DB83">
            <v>350365</v>
          </cell>
          <cell r="DC83">
            <v>350369</v>
          </cell>
          <cell r="DD83">
            <v>350372</v>
          </cell>
          <cell r="DE83">
            <v>350375</v>
          </cell>
          <cell r="DF83">
            <v>350378</v>
          </cell>
          <cell r="DG83">
            <v>350380</v>
          </cell>
          <cell r="DH83">
            <v>350382</v>
          </cell>
          <cell r="DI83">
            <v>350384</v>
          </cell>
          <cell r="DJ83">
            <v>350386</v>
          </cell>
          <cell r="DK83">
            <v>350388</v>
          </cell>
          <cell r="DL83">
            <v>350389</v>
          </cell>
          <cell r="DM83">
            <v>350390</v>
          </cell>
          <cell r="DN83">
            <v>350391</v>
          </cell>
          <cell r="DO83">
            <v>350392</v>
          </cell>
          <cell r="DP83">
            <v>350393</v>
          </cell>
          <cell r="DQ83">
            <v>350394</v>
          </cell>
          <cell r="DR83">
            <v>350395</v>
          </cell>
          <cell r="DS83">
            <v>350395</v>
          </cell>
          <cell r="DT83">
            <v>350396</v>
          </cell>
        </row>
        <row r="86">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row>
        <row r="100">
          <cell r="E100">
            <v>2920</v>
          </cell>
          <cell r="F100">
            <v>3241.2444900523992</v>
          </cell>
          <cell r="G100">
            <v>3583.942256616313</v>
          </cell>
          <cell r="H100">
            <v>3949.4288859386052</v>
          </cell>
          <cell r="I100">
            <v>4336.0609384065647</v>
          </cell>
          <cell r="J100">
            <v>4743.1530261266271</v>
          </cell>
          <cell r="K100">
            <v>5170.9987870647965</v>
          </cell>
          <cell r="L100">
            <v>5615.8918591870788</v>
          </cell>
          <cell r="M100">
            <v>6078.0419838977614</v>
          </cell>
          <cell r="N100">
            <v>6550.6589026011352</v>
          </cell>
          <cell r="O100">
            <v>7035.8055377184792</v>
          </cell>
          <cell r="P100">
            <v>7523.5867599519479</v>
          </cell>
          <cell r="Q100">
            <v>8012.8976985993941</v>
          </cell>
          <cell r="R100">
            <v>8497.6125088182453</v>
          </cell>
          <cell r="S100">
            <v>8972.4795009233494</v>
          </cell>
          <cell r="T100">
            <v>9429.1421145274217</v>
          </cell>
          <cell r="U100">
            <v>9864.0759961197327</v>
          </cell>
          <cell r="V100">
            <v>10269.693869768278</v>
          </cell>
          <cell r="W100">
            <v>10640.261640558048</v>
          </cell>
          <cell r="X100">
            <v>10970.94034287188</v>
          </cell>
          <cell r="Y100">
            <v>11256.807114530893</v>
          </cell>
          <cell r="Z100">
            <v>11491.855196794524</v>
          </cell>
          <cell r="AA100">
            <v>11676.972960220039</v>
          </cell>
          <cell r="AB100">
            <v>11808.090723645524</v>
          </cell>
          <cell r="AC100">
            <v>11886.07588348788</v>
          </cell>
          <cell r="AD100">
            <v>11909.837784444768</v>
          </cell>
          <cell r="AE100">
            <v>11884.285771213879</v>
          </cell>
          <cell r="AF100">
            <v>11811.455033335485</v>
          </cell>
          <cell r="AG100">
            <v>11695.443682771176</v>
          </cell>
          <cell r="AH100">
            <v>11541.454702184623</v>
          </cell>
          <cell r="AI100">
            <v>11354.816919082077</v>
          </cell>
          <cell r="AJ100">
            <v>11140.985005812458</v>
          </cell>
          <cell r="AK100">
            <v>10907.539479567116</v>
          </cell>
          <cell r="AL100">
            <v>10656.228650660953</v>
          </cell>
          <cell r="AM100">
            <v>10395.842777689657</v>
          </cell>
          <cell r="AN100">
            <v>10130.360886512819</v>
          </cell>
          <cell r="AO100">
            <v>9862.8458995516994</v>
          </cell>
          <cell r="AP100">
            <v>9599.4236616488779</v>
          </cell>
          <cell r="AQ100">
            <v>9339.3458624894847</v>
          </cell>
          <cell r="AR100">
            <v>9089.8432176182978</v>
          </cell>
          <cell r="AS100">
            <v>8848.2932615629979</v>
          </cell>
          <cell r="AT100">
            <v>8620.0106064300053</v>
          </cell>
          <cell r="AU100">
            <v>8404.414735027909</v>
          </cell>
          <cell r="AV100">
            <v>8201.9041560248588</v>
          </cell>
          <cell r="AW100">
            <v>8011.8773780890042</v>
          </cell>
          <cell r="AX100">
            <v>7836.7119357481133</v>
          </cell>
          <cell r="AY100">
            <v>7674.8273118106881</v>
          </cell>
          <cell r="AZ100">
            <v>7525.6010408044676</v>
          </cell>
          <cell r="BA100">
            <v>7388.3896831167513</v>
          </cell>
          <cell r="BB100">
            <v>7262.5288249943987</v>
          </cell>
          <cell r="BC100">
            <v>7149.3330785438884</v>
          </cell>
          <cell r="BD100">
            <v>7045.1380300120218</v>
          </cell>
          <cell r="BE100">
            <v>6951.1953690839582</v>
          </cell>
          <cell r="BF100">
            <v>6865.7777595852967</v>
          </cell>
          <cell r="BG100">
            <v>6789.1159170607571</v>
          </cell>
          <cell r="BH100">
            <v>6719.4405570550589</v>
          </cell>
          <cell r="BI100">
            <v>6656.9404468319844</v>
          </cell>
          <cell r="BJ100">
            <v>6600.8043536554906</v>
          </cell>
          <cell r="BK100">
            <v>6550.200070648978</v>
          </cell>
          <cell r="BL100">
            <v>6505.2744167954661</v>
          </cell>
          <cell r="BM100">
            <v>6464.174211077916</v>
          </cell>
          <cell r="BN100">
            <v>6428.0043241984677</v>
          </cell>
          <cell r="BO100">
            <v>6394.890600999759</v>
          </cell>
          <cell r="BP100">
            <v>6365.9169380434323</v>
          </cell>
          <cell r="BQ100">
            <v>6340.1882060316857</v>
          </cell>
          <cell r="BR100">
            <v>6316.7883015261614</v>
          </cell>
          <cell r="BS100">
            <v>6295.7801469482365</v>
          </cell>
          <cell r="BT100">
            <v>6277.2266647191718</v>
          </cell>
          <cell r="BU100">
            <v>6260.1907772602281</v>
          </cell>
          <cell r="BV100">
            <v>6245.7144328522845</v>
          </cell>
          <cell r="BW100">
            <v>6232.8605539166601</v>
          </cell>
          <cell r="BX100">
            <v>6220.6710887341178</v>
          </cell>
          <cell r="BY100">
            <v>6210.1670114451554</v>
          </cell>
          <cell r="BZ100">
            <v>6201.3902703305939</v>
          </cell>
          <cell r="CA100">
            <v>6192.382813671371</v>
          </cell>
          <cell r="CB100">
            <v>6185.1446414673701</v>
          </cell>
          <cell r="CC100">
            <v>6177.717701999587</v>
          </cell>
          <cell r="CD100">
            <v>6173.1019952678471</v>
          </cell>
          <cell r="CE100">
            <v>6166.3604436935857</v>
          </cell>
          <cell r="CF100">
            <v>6163.4510989959235</v>
          </cell>
          <cell r="CG100">
            <v>6157.4578577365028</v>
          </cell>
          <cell r="CH100">
            <v>6155.3177974940627</v>
          </cell>
          <cell r="CI100">
            <v>6151.1148148303619</v>
          </cell>
          <cell r="CJ100">
            <v>6148.806961464521</v>
          </cell>
          <cell r="CK100">
            <v>6145.4361856774194</v>
          </cell>
          <cell r="CL100">
            <v>6142.9815133285592</v>
          </cell>
          <cell r="CM100">
            <v>6141.4639185584383</v>
          </cell>
          <cell r="CN100">
            <v>6139.9043755074381</v>
          </cell>
          <cell r="CO100">
            <v>6137.3028841755586</v>
          </cell>
          <cell r="CP100">
            <v>6136.6384704224183</v>
          </cell>
          <cell r="CQ100">
            <v>6134.9530825288384</v>
          </cell>
          <cell r="CR100">
            <v>6134.2257463544374</v>
          </cell>
          <cell r="CS100">
            <v>6132.4774360395968</v>
          </cell>
          <cell r="CT100">
            <v>6131.6871774438769</v>
          </cell>
          <cell r="CU100">
            <v>6131.8759447077173</v>
          </cell>
          <cell r="CV100">
            <v>6130.0647119716159</v>
          </cell>
          <cell r="CW100">
            <v>6129.211530954577</v>
          </cell>
          <cell r="CX100">
            <v>6129.3373757971567</v>
          </cell>
          <cell r="CY100">
            <v>6128.4632206397364</v>
          </cell>
          <cell r="CZ100">
            <v>6128.5680913418764</v>
          </cell>
          <cell r="DA100">
            <v>6127.6729620440165</v>
          </cell>
          <cell r="DB100">
            <v>6127.7568586057751</v>
          </cell>
          <cell r="DC100">
            <v>6126.8407551674754</v>
          </cell>
          <cell r="DD100">
            <v>6126.9036775887362</v>
          </cell>
          <cell r="DE100">
            <v>6125.9666000100551</v>
          </cell>
          <cell r="DF100">
            <v>6127.0085482908762</v>
          </cell>
          <cell r="DG100">
            <v>6126.0714707121952</v>
          </cell>
          <cell r="DH100">
            <v>6125.1134189930162</v>
          </cell>
          <cell r="DI100">
            <v>6126.1343931334559</v>
          </cell>
          <cell r="DJ100">
            <v>6125.1763414143352</v>
          </cell>
          <cell r="DK100">
            <v>6126.1973155547748</v>
          </cell>
          <cell r="DL100">
            <v>6125.2392638355959</v>
          </cell>
          <cell r="DM100">
            <v>6125.2602379760356</v>
          </cell>
          <cell r="DN100">
            <v>6125.2812121164752</v>
          </cell>
          <cell r="DO100">
            <v>6125.3021862569149</v>
          </cell>
          <cell r="DP100">
            <v>6124.3231603973545</v>
          </cell>
          <cell r="DQ100">
            <v>6125.3231603973545</v>
          </cell>
          <cell r="DR100">
            <v>6124.344134537736</v>
          </cell>
          <cell r="DS100">
            <v>6125.344134537736</v>
          </cell>
          <cell r="DT100">
            <v>6124.3651086781756</v>
          </cell>
        </row>
        <row r="102">
          <cell r="E102">
            <v>7</v>
          </cell>
          <cell r="F102">
            <v>7.07</v>
          </cell>
          <cell r="G102">
            <v>7.0629999999999997</v>
          </cell>
          <cell r="H102">
            <v>7.056</v>
          </cell>
          <cell r="I102">
            <v>7.0490000000000004</v>
          </cell>
          <cell r="J102">
            <v>7.0419999999999998</v>
          </cell>
          <cell r="K102">
            <v>7.0419999999999998</v>
          </cell>
          <cell r="L102">
            <v>7.0350000000000001</v>
          </cell>
          <cell r="M102">
            <v>7.0280000000000005</v>
          </cell>
          <cell r="N102">
            <v>7.0280000000000005</v>
          </cell>
          <cell r="O102">
            <v>7.0209999999999999</v>
          </cell>
          <cell r="P102">
            <v>7.0209999999999999</v>
          </cell>
          <cell r="Q102">
            <v>7.0209999999999999</v>
          </cell>
          <cell r="R102">
            <v>7.0140000000000002</v>
          </cell>
          <cell r="S102">
            <v>7.0140000000000002</v>
          </cell>
          <cell r="T102">
            <v>7.0140000000000002</v>
          </cell>
          <cell r="U102">
            <v>7.0140000000000002</v>
          </cell>
          <cell r="V102">
            <v>7.0140000000000002</v>
          </cell>
          <cell r="W102">
            <v>7.0070000000000006</v>
          </cell>
          <cell r="X102">
            <v>7.0070000000000006</v>
          </cell>
          <cell r="Y102">
            <v>7.0070000000000006</v>
          </cell>
          <cell r="Z102">
            <v>7.0070000000000006</v>
          </cell>
          <cell r="AA102">
            <v>7.0070000000000006</v>
          </cell>
          <cell r="AB102">
            <v>7.0070000000000006</v>
          </cell>
          <cell r="AC102">
            <v>7.0070000000000006</v>
          </cell>
          <cell r="AD102">
            <v>7.0070000000000006</v>
          </cell>
          <cell r="AE102">
            <v>7.0070000000000006</v>
          </cell>
          <cell r="AF102">
            <v>7</v>
          </cell>
          <cell r="AG102">
            <v>7</v>
          </cell>
          <cell r="AH102">
            <v>7</v>
          </cell>
          <cell r="AI102">
            <v>7</v>
          </cell>
          <cell r="AJ102">
            <v>7</v>
          </cell>
          <cell r="AK102">
            <v>7</v>
          </cell>
          <cell r="AL102">
            <v>7</v>
          </cell>
          <cell r="AM102">
            <v>7</v>
          </cell>
          <cell r="AN102">
            <v>7</v>
          </cell>
          <cell r="AO102">
            <v>7</v>
          </cell>
          <cell r="AP102">
            <v>7</v>
          </cell>
          <cell r="AQ102">
            <v>7</v>
          </cell>
          <cell r="AR102">
            <v>7</v>
          </cell>
          <cell r="AS102">
            <v>7</v>
          </cell>
          <cell r="AT102">
            <v>7</v>
          </cell>
          <cell r="AU102">
            <v>7</v>
          </cell>
          <cell r="AV102">
            <v>7</v>
          </cell>
          <cell r="AW102">
            <v>7</v>
          </cell>
          <cell r="AX102">
            <v>7</v>
          </cell>
          <cell r="AY102">
            <v>7</v>
          </cell>
          <cell r="AZ102">
            <v>7</v>
          </cell>
          <cell r="BA102">
            <v>7</v>
          </cell>
          <cell r="BB102">
            <v>7</v>
          </cell>
          <cell r="BC102">
            <v>7</v>
          </cell>
          <cell r="BD102">
            <v>7</v>
          </cell>
          <cell r="BE102">
            <v>7</v>
          </cell>
          <cell r="BF102">
            <v>7</v>
          </cell>
          <cell r="BG102">
            <v>7</v>
          </cell>
          <cell r="BH102">
            <v>7</v>
          </cell>
          <cell r="BI102">
            <v>7</v>
          </cell>
          <cell r="BJ102">
            <v>7</v>
          </cell>
          <cell r="BK102">
            <v>7</v>
          </cell>
          <cell r="BL102">
            <v>7</v>
          </cell>
          <cell r="BM102">
            <v>7</v>
          </cell>
          <cell r="BN102">
            <v>7</v>
          </cell>
          <cell r="BO102">
            <v>7</v>
          </cell>
          <cell r="BP102">
            <v>7</v>
          </cell>
          <cell r="BQ102">
            <v>7</v>
          </cell>
          <cell r="BR102">
            <v>7</v>
          </cell>
          <cell r="BS102">
            <v>7</v>
          </cell>
          <cell r="BT102">
            <v>7</v>
          </cell>
          <cell r="BU102">
            <v>7</v>
          </cell>
          <cell r="BV102">
            <v>7</v>
          </cell>
          <cell r="BW102">
            <v>7</v>
          </cell>
          <cell r="BX102">
            <v>7</v>
          </cell>
          <cell r="BY102">
            <v>7</v>
          </cell>
          <cell r="BZ102">
            <v>7</v>
          </cell>
          <cell r="CA102">
            <v>7</v>
          </cell>
          <cell r="CB102">
            <v>7</v>
          </cell>
          <cell r="CC102">
            <v>7</v>
          </cell>
          <cell r="CD102">
            <v>7</v>
          </cell>
          <cell r="CE102">
            <v>7</v>
          </cell>
          <cell r="CF102">
            <v>7</v>
          </cell>
          <cell r="CG102">
            <v>7</v>
          </cell>
          <cell r="CH102">
            <v>7</v>
          </cell>
          <cell r="CI102">
            <v>7</v>
          </cell>
          <cell r="CJ102">
            <v>7</v>
          </cell>
          <cell r="CK102">
            <v>7</v>
          </cell>
          <cell r="CL102">
            <v>7</v>
          </cell>
          <cell r="CM102">
            <v>7</v>
          </cell>
          <cell r="CN102">
            <v>7</v>
          </cell>
          <cell r="CO102">
            <v>7</v>
          </cell>
          <cell r="CP102">
            <v>7</v>
          </cell>
          <cell r="CQ102">
            <v>7</v>
          </cell>
          <cell r="CR102">
            <v>7</v>
          </cell>
          <cell r="CS102">
            <v>7</v>
          </cell>
          <cell r="CT102">
            <v>7</v>
          </cell>
          <cell r="CU102">
            <v>7</v>
          </cell>
          <cell r="CV102">
            <v>7</v>
          </cell>
          <cell r="CW102">
            <v>7</v>
          </cell>
          <cell r="CX102">
            <v>7</v>
          </cell>
          <cell r="CY102">
            <v>7</v>
          </cell>
          <cell r="CZ102">
            <v>7</v>
          </cell>
          <cell r="DA102">
            <v>7</v>
          </cell>
          <cell r="DB102">
            <v>7</v>
          </cell>
          <cell r="DC102">
            <v>7</v>
          </cell>
          <cell r="DD102">
            <v>7</v>
          </cell>
          <cell r="DE102">
            <v>7</v>
          </cell>
          <cell r="DF102">
            <v>7</v>
          </cell>
          <cell r="DG102">
            <v>7</v>
          </cell>
          <cell r="DH102">
            <v>7</v>
          </cell>
          <cell r="DI102">
            <v>7</v>
          </cell>
          <cell r="DJ102">
            <v>7</v>
          </cell>
          <cell r="DK102">
            <v>7</v>
          </cell>
          <cell r="DL102">
            <v>7</v>
          </cell>
          <cell r="DM102">
            <v>7</v>
          </cell>
          <cell r="DN102">
            <v>7</v>
          </cell>
          <cell r="DO102">
            <v>7</v>
          </cell>
          <cell r="DP102">
            <v>7</v>
          </cell>
          <cell r="DQ102">
            <v>7</v>
          </cell>
          <cell r="DR102">
            <v>7</v>
          </cell>
          <cell r="DS102">
            <v>7</v>
          </cell>
          <cell r="DT102">
            <v>7</v>
          </cell>
        </row>
        <row r="104">
          <cell r="E104">
            <v>-7</v>
          </cell>
          <cell r="F104">
            <v>-30.354490052398994</v>
          </cell>
          <cell r="G104">
            <v>-55.705256616312965</v>
          </cell>
          <cell r="H104">
            <v>-83.25688593860437</v>
          </cell>
          <cell r="I104">
            <v>-113.14493840656459</v>
          </cell>
          <cell r="J104">
            <v>-145.48902612662715</v>
          </cell>
          <cell r="K104">
            <v>-180.40778706479674</v>
          </cell>
          <cell r="L104">
            <v>-217.99885918707798</v>
          </cell>
          <cell r="M104">
            <v>-258.34898389775992</v>
          </cell>
          <cell r="N104">
            <v>-301.54490260113164</v>
          </cell>
          <cell r="O104">
            <v>-347.59653771847979</v>
          </cell>
          <cell r="P104">
            <v>-396.55775995194892</v>
          </cell>
          <cell r="Q104">
            <v>-448.38169859939444</v>
          </cell>
          <cell r="R104">
            <v>-503.01350881824305</v>
          </cell>
          <cell r="S104">
            <v>-560.37150092334787</v>
          </cell>
          <cell r="T104">
            <v>-620.31311452741738</v>
          </cell>
          <cell r="U104">
            <v>-682.6389961197292</v>
          </cell>
          <cell r="V104">
            <v>-747.12586976827401</v>
          </cell>
          <cell r="W104">
            <v>-813.48764055803997</v>
          </cell>
          <cell r="X104">
            <v>-881.41934287187109</v>
          </cell>
          <cell r="Y104">
            <v>-950.56311453089563</v>
          </cell>
          <cell r="Z104">
            <v>-1020.5361967945262</v>
          </cell>
          <cell r="AA104">
            <v>-1090.9159602200309</v>
          </cell>
          <cell r="AB104">
            <v>-1161.2957236455356</v>
          </cell>
          <cell r="AC104">
            <v>-1231.2448834878794</v>
          </cell>
          <cell r="AD104">
            <v>-1300.3487844447593</v>
          </cell>
          <cell r="AE104">
            <v>-1368.1927712138727</v>
          </cell>
          <cell r="AF104">
            <v>-1434.4030333354895</v>
          </cell>
          <cell r="AG104">
            <v>-1498.6506827711671</v>
          </cell>
          <cell r="AH104">
            <v>-1560.625702184607</v>
          </cell>
          <cell r="AI104">
            <v>-1620.0729190820846</v>
          </cell>
          <cell r="AJ104">
            <v>-1676.7850058124482</v>
          </cell>
          <cell r="AK104">
            <v>-1730.6024795671196</v>
          </cell>
          <cell r="AL104">
            <v>-1781.4296506609523</v>
          </cell>
          <cell r="AM104">
            <v>-1829.186777689657</v>
          </cell>
          <cell r="AN104">
            <v>-1873.8658865128048</v>
          </cell>
          <cell r="AO104">
            <v>-1915.4908995516823</v>
          </cell>
          <cell r="AP104">
            <v>-1954.1096616488633</v>
          </cell>
          <cell r="AQ104">
            <v>-1989.8178624894945</v>
          </cell>
          <cell r="AR104">
            <v>-2022.7032176182936</v>
          </cell>
          <cell r="AS104">
            <v>-2052.9092615629811</v>
          </cell>
          <cell r="AT104">
            <v>-2080.5556064299903</v>
          </cell>
          <cell r="AU104">
            <v>-2105.8017350278997</v>
          </cell>
          <cell r="AV104">
            <v>-2128.7991560248579</v>
          </cell>
          <cell r="AW104">
            <v>-2149.6993780890148</v>
          </cell>
          <cell r="AX104">
            <v>-2168.6459357480903</v>
          </cell>
          <cell r="AY104">
            <v>-2185.7983118106622</v>
          </cell>
          <cell r="AZ104">
            <v>-2201.3000408044513</v>
          </cell>
          <cell r="BA104">
            <v>-2215.2866831167485</v>
          </cell>
          <cell r="BB104">
            <v>-2227.8858249944165</v>
          </cell>
          <cell r="BC104">
            <v>-2239.2170785438884</v>
          </cell>
          <cell r="BD104">
            <v>-2249.4080300120277</v>
          </cell>
          <cell r="BE104">
            <v>-2258.55436908398</v>
          </cell>
          <cell r="BF104">
            <v>-2266.7597595853222</v>
          </cell>
          <cell r="BG104">
            <v>-2274.1119170607712</v>
          </cell>
          <cell r="BH104">
            <v>-2280.698557055046</v>
          </cell>
          <cell r="BI104">
            <v>-2286.5914468320057</v>
          </cell>
          <cell r="BJ104">
            <v>-2291.862353655511</v>
          </cell>
          <cell r="BK104">
            <v>-2296.5750706489935</v>
          </cell>
          <cell r="BL104">
            <v>-2300.7854167954547</v>
          </cell>
          <cell r="BM104">
            <v>-2304.5492110778969</v>
          </cell>
          <cell r="BN104">
            <v>-2307.9063241984654</v>
          </cell>
          <cell r="BO104">
            <v>-2310.9046009997332</v>
          </cell>
          <cell r="BP104">
            <v>-2313.575938043416</v>
          </cell>
          <cell r="BQ104">
            <v>-2315.9602060316583</v>
          </cell>
          <cell r="BR104">
            <v>-2318.0893015261759</v>
          </cell>
          <cell r="BS104">
            <v>-2319.9871469482546</v>
          </cell>
          <cell r="BT104">
            <v>-2321.6776647191823</v>
          </cell>
          <cell r="BU104">
            <v>-2323.184777260245</v>
          </cell>
          <cell r="BV104">
            <v>-2324.5244328523008</v>
          </cell>
          <cell r="BW104">
            <v>-2325.7205539166366</v>
          </cell>
          <cell r="BX104">
            <v>-2326.7890887341096</v>
          </cell>
          <cell r="BY104">
            <v>-2327.7380114451494</v>
          </cell>
          <cell r="BZ104">
            <v>-2328.5832703306132</v>
          </cell>
          <cell r="CA104">
            <v>-2329.3408136713588</v>
          </cell>
          <cell r="CB104">
            <v>-2330.0106414673869</v>
          </cell>
          <cell r="CC104">
            <v>-2330.6087019995548</v>
          </cell>
          <cell r="CD104">
            <v>-2331.1349952678625</v>
          </cell>
          <cell r="CE104">
            <v>-2331.6134436935963</v>
          </cell>
          <cell r="CF104">
            <v>-2332.0280989958997</v>
          </cell>
          <cell r="CG104">
            <v>-2332.4108577364868</v>
          </cell>
          <cell r="CH104">
            <v>-2332.7377974940719</v>
          </cell>
          <cell r="CI104">
            <v>-2333.0408148303704</v>
          </cell>
          <cell r="CJ104">
            <v>-2333.303961464524</v>
          </cell>
          <cell r="CK104">
            <v>-2333.5431856773912</v>
          </cell>
          <cell r="CL104">
            <v>-2333.7505133285426</v>
          </cell>
          <cell r="CM104">
            <v>-2333.9339185584076</v>
          </cell>
          <cell r="CN104">
            <v>-2334.1013755074146</v>
          </cell>
          <cell r="CO104">
            <v>-2334.2528841755634</v>
          </cell>
          <cell r="CP104">
            <v>-2334.3804704224262</v>
          </cell>
          <cell r="CQ104">
            <v>-2334.5000825288598</v>
          </cell>
          <cell r="CR104">
            <v>-2334.6037463544353</v>
          </cell>
          <cell r="CS104">
            <v>-2334.699436039582</v>
          </cell>
          <cell r="CT104">
            <v>-2334.779177443871</v>
          </cell>
          <cell r="CU104">
            <v>-2334.8509447077313</v>
          </cell>
          <cell r="CV104">
            <v>-2334.9227119715915</v>
          </cell>
          <cell r="CW104">
            <v>-2334.9785309545937</v>
          </cell>
          <cell r="CX104">
            <v>-2335.0263757971675</v>
          </cell>
          <cell r="CY104">
            <v>-2335.0742206397408</v>
          </cell>
          <cell r="CZ104">
            <v>-2335.1140913418853</v>
          </cell>
          <cell r="DA104">
            <v>-2335.1539620440299</v>
          </cell>
          <cell r="DB104">
            <v>-2335.1858586057451</v>
          </cell>
          <cell r="DC104">
            <v>-2335.2177551674608</v>
          </cell>
          <cell r="DD104">
            <v>-2335.2416775887477</v>
          </cell>
          <cell r="DE104">
            <v>-2335.2656000100342</v>
          </cell>
          <cell r="DF104">
            <v>-2335.2815482908923</v>
          </cell>
          <cell r="DG104">
            <v>-2335.3054707121787</v>
          </cell>
          <cell r="DH104">
            <v>-2335.3214189930368</v>
          </cell>
          <cell r="DI104">
            <v>-2335.3293931334656</v>
          </cell>
          <cell r="DJ104">
            <v>-2335.3453414143232</v>
          </cell>
          <cell r="DK104">
            <v>-2335.3533155547525</v>
          </cell>
          <cell r="DL104">
            <v>-2335.3692638356101</v>
          </cell>
          <cell r="DM104">
            <v>-2335.3772379760389</v>
          </cell>
          <cell r="DN104">
            <v>-2335.3852121164678</v>
          </cell>
          <cell r="DO104">
            <v>-2335.393186256897</v>
          </cell>
          <cell r="DP104">
            <v>-2335.4011603973258</v>
          </cell>
          <cell r="DQ104">
            <v>-2335.4011603973258</v>
          </cell>
          <cell r="DR104">
            <v>-2335.4091345377547</v>
          </cell>
          <cell r="DS104">
            <v>-2335.4091345377547</v>
          </cell>
          <cell r="DT104">
            <v>-2335.4171086781835</v>
          </cell>
        </row>
        <row r="107">
          <cell r="E107">
            <v>3504</v>
          </cell>
          <cell r="F107">
            <v>3861.5520000000001</v>
          </cell>
          <cell r="G107">
            <v>4242.16</v>
          </cell>
          <cell r="H107">
            <v>4648.0709999999999</v>
          </cell>
          <cell r="I107">
            <v>5075.5580000000009</v>
          </cell>
          <cell r="J107">
            <v>5525.8420000000006</v>
          </cell>
          <cell r="K107">
            <v>5997.1569999999992</v>
          </cell>
          <cell r="L107">
            <v>6486.7109999999993</v>
          </cell>
          <cell r="M107">
            <v>6990.6730000000025</v>
          </cell>
          <cell r="N107">
            <v>7509.1600000000035</v>
          </cell>
          <cell r="O107">
            <v>8033.288999999997</v>
          </cell>
          <cell r="P107">
            <v>8561.0599999999977</v>
          </cell>
          <cell r="Q107">
            <v>9085.4470000000001</v>
          </cell>
          <cell r="R107">
            <v>9602.3329999999987</v>
          </cell>
          <cell r="S107">
            <v>10102.548999999999</v>
          </cell>
          <cell r="T107">
            <v>10578.808999999994</v>
          </cell>
          <cell r="U107">
            <v>11025.736000000004</v>
          </cell>
          <cell r="V107">
            <v>11435.888000000006</v>
          </cell>
          <cell r="W107">
            <v>11800.732000000004</v>
          </cell>
          <cell r="X107">
            <v>12116.631000000008</v>
          </cell>
          <cell r="Y107">
            <v>12374.909000000014</v>
          </cell>
          <cell r="Z107">
            <v>12574.785999999993</v>
          </cell>
          <cell r="AA107">
            <v>12711.481999999989</v>
          </cell>
          <cell r="AB107">
            <v>12785.165000000008</v>
          </cell>
          <cell r="AC107">
            <v>12793.016000000003</v>
          </cell>
          <cell r="AD107">
            <v>12740.190000000002</v>
          </cell>
          <cell r="AE107">
            <v>12627.920000000013</v>
          </cell>
          <cell r="AF107">
            <v>12460.464999999997</v>
          </cell>
          <cell r="AG107">
            <v>12245.149000000005</v>
          </cell>
          <cell r="AH107">
            <v>11985.399999999994</v>
          </cell>
          <cell r="AI107">
            <v>11689.698000000004</v>
          </cell>
          <cell r="AJ107">
            <v>11365.640000000014</v>
          </cell>
          <cell r="AK107">
            <v>11019.926999999996</v>
          </cell>
          <cell r="AL107">
            <v>10659.351000000024</v>
          </cell>
          <cell r="AM107">
            <v>10287.794999999984</v>
          </cell>
          <cell r="AN107">
            <v>9916.1940000000177</v>
          </cell>
          <cell r="AO107">
            <v>9545.6259999999893</v>
          </cell>
          <cell r="AP107">
            <v>9182.1820000000298</v>
          </cell>
          <cell r="AQ107">
            <v>8828.0310000000172</v>
          </cell>
          <cell r="AR107">
            <v>8488.3680000000168</v>
          </cell>
          <cell r="AS107">
            <v>8163.4529999999795</v>
          </cell>
          <cell r="AT107">
            <v>7856.5460000000312</v>
          </cell>
          <cell r="AU107">
            <v>7565.9459999999963</v>
          </cell>
          <cell r="AV107">
            <v>7295.9259999999776</v>
          </cell>
          <cell r="AW107">
            <v>7043.810999999987</v>
          </cell>
          <cell r="AX107">
            <v>6809.8869999999879</v>
          </cell>
          <cell r="AY107">
            <v>6595.4400000000023</v>
          </cell>
          <cell r="AZ107">
            <v>6396.7690000000293</v>
          </cell>
          <cell r="BA107">
            <v>6216.1209999999846</v>
          </cell>
          <cell r="BB107">
            <v>6050.7690000000293</v>
          </cell>
          <cell r="BC107">
            <v>5899.9469999999856</v>
          </cell>
          <cell r="BD107">
            <v>5762.8759999999893</v>
          </cell>
          <cell r="BE107">
            <v>5639.7640000000247</v>
          </cell>
          <cell r="BF107">
            <v>5526.8190000000177</v>
          </cell>
          <cell r="BG107">
            <v>5426.1969999999856</v>
          </cell>
          <cell r="BH107">
            <v>5335.0800000000163</v>
          </cell>
          <cell r="BI107">
            <v>5253.6109999999753</v>
          </cell>
          <cell r="BJ107">
            <v>5178.9330000000191</v>
          </cell>
          <cell r="BK107">
            <v>5113.1500000000233</v>
          </cell>
          <cell r="BL107">
            <v>5053.3919999999925</v>
          </cell>
          <cell r="BM107">
            <v>4999.75</v>
          </cell>
          <cell r="BN107">
            <v>4952.3150000000023</v>
          </cell>
          <cell r="BO107">
            <v>4910.1780000000144</v>
          </cell>
          <cell r="BP107">
            <v>4871.4170000000158</v>
          </cell>
          <cell r="BQ107">
            <v>4837.0840000000317</v>
          </cell>
          <cell r="BR107">
            <v>4806.2440000000061</v>
          </cell>
          <cell r="BS107">
            <v>4778.9490000000224</v>
          </cell>
          <cell r="BT107">
            <v>4755.2509999999893</v>
          </cell>
          <cell r="BU107">
            <v>4733.2019999999902</v>
          </cell>
          <cell r="BV107">
            <v>4713.8279999999795</v>
          </cell>
          <cell r="BW107">
            <v>4697.1680000000051</v>
          </cell>
          <cell r="BX107">
            <v>4681.2609999999986</v>
          </cell>
          <cell r="BY107">
            <v>4667.1199999999953</v>
          </cell>
          <cell r="BZ107">
            <v>4654.7710000000079</v>
          </cell>
          <cell r="CA107">
            <v>4644.2399999999907</v>
          </cell>
          <cell r="CB107">
            <v>4634.5530000000144</v>
          </cell>
          <cell r="CC107">
            <v>4625.7229999999981</v>
          </cell>
          <cell r="CD107">
            <v>4617.7629999999772</v>
          </cell>
          <cell r="CE107">
            <v>4611.685999999987</v>
          </cell>
          <cell r="CF107">
            <v>4604.5179999999818</v>
          </cell>
          <cell r="CG107">
            <v>4600.2459999999846</v>
          </cell>
          <cell r="CH107">
            <v>4593.9089999999851</v>
          </cell>
          <cell r="CI107">
            <v>4590.4810000000289</v>
          </cell>
          <cell r="CJ107">
            <v>4587.0009999999893</v>
          </cell>
          <cell r="CK107">
            <v>4582.4689999999828</v>
          </cell>
          <cell r="CL107">
            <v>4579.8720000000321</v>
          </cell>
          <cell r="CM107">
            <v>4577.2359999999753</v>
          </cell>
          <cell r="CN107">
            <v>4575.560999999987</v>
          </cell>
          <cell r="CO107">
            <v>4571.859999999986</v>
          </cell>
          <cell r="CP107">
            <v>4571.1070000000182</v>
          </cell>
          <cell r="CQ107">
            <v>4569.3410000000149</v>
          </cell>
          <cell r="CR107">
            <v>4567.5489999999991</v>
          </cell>
          <cell r="CS107">
            <v>4565.7310000000289</v>
          </cell>
          <cell r="CT107">
            <v>4564.8869999999879</v>
          </cell>
          <cell r="CU107">
            <v>4564.0300000000279</v>
          </cell>
          <cell r="CV107">
            <v>4563.1600000000326</v>
          </cell>
          <cell r="CW107">
            <v>4562.2770000000019</v>
          </cell>
          <cell r="CX107">
            <v>4561.3809999999939</v>
          </cell>
          <cell r="CY107">
            <v>4560.4720000000088</v>
          </cell>
          <cell r="CZ107">
            <v>4559.5499999999884</v>
          </cell>
          <cell r="DA107">
            <v>4559.6149999999907</v>
          </cell>
          <cell r="DB107">
            <v>4559.679999999993</v>
          </cell>
          <cell r="DC107">
            <v>4558.7449999999953</v>
          </cell>
          <cell r="DD107">
            <v>4557.7970000000205</v>
          </cell>
          <cell r="DE107">
            <v>4557.8360000000102</v>
          </cell>
          <cell r="DF107">
            <v>4557.875</v>
          </cell>
          <cell r="DG107">
            <v>4556.9139999999898</v>
          </cell>
          <cell r="DH107">
            <v>4556.9400000000023</v>
          </cell>
          <cell r="DI107">
            <v>4556.9660000000149</v>
          </cell>
          <cell r="DJ107">
            <v>4556.9920000000275</v>
          </cell>
          <cell r="DK107">
            <v>4557.0179999999818</v>
          </cell>
          <cell r="DL107">
            <v>4556.0439999999944</v>
          </cell>
          <cell r="DM107">
            <v>4556.0570000000298</v>
          </cell>
          <cell r="DN107">
            <v>4556.070000000007</v>
          </cell>
          <cell r="DO107">
            <v>4556.0829999999842</v>
          </cell>
          <cell r="DP107">
            <v>4556.0960000000196</v>
          </cell>
          <cell r="DQ107">
            <v>4556.1089999999967</v>
          </cell>
          <cell r="DR107">
            <v>4556.1220000000321</v>
          </cell>
          <cell r="DS107">
            <v>4555.1350000000093</v>
          </cell>
          <cell r="DT107">
            <v>4556.1350000000093</v>
          </cell>
        </row>
        <row r="111">
          <cell r="E111">
            <v>750</v>
          </cell>
          <cell r="F111">
            <v>750</v>
          </cell>
          <cell r="G111">
            <v>750</v>
          </cell>
          <cell r="H111">
            <v>750</v>
          </cell>
          <cell r="I111">
            <v>750</v>
          </cell>
          <cell r="J111">
            <v>750</v>
          </cell>
          <cell r="K111">
            <v>750</v>
          </cell>
          <cell r="L111">
            <v>750</v>
          </cell>
          <cell r="M111">
            <v>750</v>
          </cell>
          <cell r="N111">
            <v>750</v>
          </cell>
          <cell r="O111">
            <v>750</v>
          </cell>
          <cell r="P111">
            <v>750</v>
          </cell>
          <cell r="Q111">
            <v>750</v>
          </cell>
          <cell r="R111">
            <v>750</v>
          </cell>
          <cell r="S111">
            <v>750</v>
          </cell>
          <cell r="T111">
            <v>750</v>
          </cell>
          <cell r="U111">
            <v>750</v>
          </cell>
          <cell r="V111">
            <v>750</v>
          </cell>
          <cell r="W111">
            <v>750</v>
          </cell>
          <cell r="X111">
            <v>750</v>
          </cell>
          <cell r="Y111">
            <v>750</v>
          </cell>
          <cell r="Z111">
            <v>750</v>
          </cell>
          <cell r="AA111">
            <v>750</v>
          </cell>
          <cell r="AB111">
            <v>750</v>
          </cell>
          <cell r="AC111">
            <v>750</v>
          </cell>
          <cell r="AD111">
            <v>750</v>
          </cell>
          <cell r="AE111">
            <v>750</v>
          </cell>
          <cell r="AF111">
            <v>750</v>
          </cell>
          <cell r="AG111">
            <v>750</v>
          </cell>
          <cell r="AH111">
            <v>750</v>
          </cell>
          <cell r="AI111">
            <v>750</v>
          </cell>
          <cell r="AJ111">
            <v>750</v>
          </cell>
          <cell r="AK111">
            <v>750</v>
          </cell>
          <cell r="AL111">
            <v>750</v>
          </cell>
          <cell r="AM111">
            <v>750</v>
          </cell>
          <cell r="AN111">
            <v>750</v>
          </cell>
          <cell r="AO111">
            <v>750</v>
          </cell>
          <cell r="AP111">
            <v>750</v>
          </cell>
          <cell r="AQ111">
            <v>750</v>
          </cell>
          <cell r="AR111">
            <v>750</v>
          </cell>
          <cell r="AS111">
            <v>750</v>
          </cell>
          <cell r="AT111">
            <v>750</v>
          </cell>
          <cell r="AU111">
            <v>750</v>
          </cell>
          <cell r="AV111">
            <v>750</v>
          </cell>
          <cell r="AW111">
            <v>750</v>
          </cell>
          <cell r="AX111">
            <v>750</v>
          </cell>
          <cell r="AY111">
            <v>750</v>
          </cell>
          <cell r="AZ111">
            <v>750</v>
          </cell>
          <cell r="BA111">
            <v>750</v>
          </cell>
          <cell r="BB111">
            <v>750</v>
          </cell>
          <cell r="BC111">
            <v>750</v>
          </cell>
          <cell r="BD111">
            <v>750</v>
          </cell>
          <cell r="BE111">
            <v>750</v>
          </cell>
          <cell r="BF111">
            <v>750</v>
          </cell>
          <cell r="BG111">
            <v>750</v>
          </cell>
          <cell r="BH111">
            <v>750</v>
          </cell>
          <cell r="BI111">
            <v>750</v>
          </cell>
          <cell r="BJ111">
            <v>750</v>
          </cell>
          <cell r="BK111">
            <v>750</v>
          </cell>
          <cell r="BL111">
            <v>750</v>
          </cell>
          <cell r="BM111">
            <v>750</v>
          </cell>
          <cell r="BN111">
            <v>750</v>
          </cell>
          <cell r="BO111">
            <v>750</v>
          </cell>
          <cell r="BP111">
            <v>750</v>
          </cell>
          <cell r="BQ111">
            <v>750</v>
          </cell>
          <cell r="BR111">
            <v>750</v>
          </cell>
          <cell r="BS111">
            <v>750</v>
          </cell>
          <cell r="BT111">
            <v>750</v>
          </cell>
          <cell r="BU111">
            <v>750</v>
          </cell>
          <cell r="BV111">
            <v>750</v>
          </cell>
          <cell r="BW111">
            <v>750</v>
          </cell>
          <cell r="BX111">
            <v>750</v>
          </cell>
          <cell r="BY111">
            <v>750</v>
          </cell>
          <cell r="BZ111">
            <v>750</v>
          </cell>
          <cell r="CA111">
            <v>750</v>
          </cell>
          <cell r="CB111">
            <v>750</v>
          </cell>
          <cell r="CC111">
            <v>750</v>
          </cell>
          <cell r="CD111">
            <v>750</v>
          </cell>
          <cell r="CE111">
            <v>750</v>
          </cell>
          <cell r="CF111">
            <v>750</v>
          </cell>
          <cell r="CG111">
            <v>750</v>
          </cell>
          <cell r="CH111">
            <v>750</v>
          </cell>
          <cell r="CI111">
            <v>750</v>
          </cell>
          <cell r="CJ111">
            <v>750</v>
          </cell>
          <cell r="CK111">
            <v>750</v>
          </cell>
          <cell r="CL111">
            <v>750</v>
          </cell>
          <cell r="CM111">
            <v>750</v>
          </cell>
          <cell r="CN111">
            <v>750</v>
          </cell>
          <cell r="CO111">
            <v>750</v>
          </cell>
          <cell r="CP111">
            <v>750</v>
          </cell>
          <cell r="CQ111">
            <v>750</v>
          </cell>
          <cell r="CR111">
            <v>750</v>
          </cell>
          <cell r="CS111">
            <v>750</v>
          </cell>
          <cell r="CT111">
            <v>750</v>
          </cell>
          <cell r="CU111">
            <v>750</v>
          </cell>
          <cell r="CV111">
            <v>750</v>
          </cell>
          <cell r="CW111">
            <v>750</v>
          </cell>
          <cell r="CX111">
            <v>750</v>
          </cell>
          <cell r="CY111">
            <v>750</v>
          </cell>
          <cell r="CZ111">
            <v>750</v>
          </cell>
          <cell r="DA111">
            <v>750</v>
          </cell>
          <cell r="DB111">
            <v>750</v>
          </cell>
          <cell r="DC111">
            <v>750</v>
          </cell>
          <cell r="DD111">
            <v>750</v>
          </cell>
          <cell r="DE111">
            <v>750</v>
          </cell>
          <cell r="DF111">
            <v>750</v>
          </cell>
          <cell r="DG111">
            <v>750</v>
          </cell>
          <cell r="DH111">
            <v>750</v>
          </cell>
          <cell r="DI111">
            <v>750</v>
          </cell>
          <cell r="DJ111">
            <v>750</v>
          </cell>
          <cell r="DK111">
            <v>750</v>
          </cell>
          <cell r="DL111">
            <v>750</v>
          </cell>
          <cell r="DM111">
            <v>750</v>
          </cell>
          <cell r="DN111">
            <v>750</v>
          </cell>
          <cell r="DO111">
            <v>750</v>
          </cell>
          <cell r="DP111">
            <v>750</v>
          </cell>
          <cell r="DQ111">
            <v>750</v>
          </cell>
          <cell r="DR111">
            <v>750</v>
          </cell>
          <cell r="DS111">
            <v>750</v>
          </cell>
          <cell r="DT111">
            <v>750</v>
          </cell>
        </row>
        <row r="112">
          <cell r="E112">
            <v>250</v>
          </cell>
          <cell r="F112">
            <v>250</v>
          </cell>
          <cell r="G112">
            <v>250</v>
          </cell>
          <cell r="H112">
            <v>250</v>
          </cell>
          <cell r="I112">
            <v>250</v>
          </cell>
          <cell r="J112">
            <v>250</v>
          </cell>
          <cell r="K112">
            <v>250</v>
          </cell>
          <cell r="L112">
            <v>250</v>
          </cell>
          <cell r="M112">
            <v>250</v>
          </cell>
          <cell r="N112">
            <v>250</v>
          </cell>
          <cell r="O112">
            <v>250</v>
          </cell>
          <cell r="P112">
            <v>250</v>
          </cell>
          <cell r="Q112">
            <v>250</v>
          </cell>
          <cell r="R112">
            <v>250</v>
          </cell>
          <cell r="S112">
            <v>250</v>
          </cell>
          <cell r="T112">
            <v>250</v>
          </cell>
          <cell r="U112">
            <v>250</v>
          </cell>
          <cell r="V112">
            <v>250</v>
          </cell>
          <cell r="W112">
            <v>250</v>
          </cell>
          <cell r="X112">
            <v>250</v>
          </cell>
          <cell r="Y112">
            <v>250</v>
          </cell>
          <cell r="Z112">
            <v>250</v>
          </cell>
          <cell r="AA112">
            <v>250</v>
          </cell>
          <cell r="AB112">
            <v>250</v>
          </cell>
          <cell r="AC112">
            <v>250</v>
          </cell>
          <cell r="AD112">
            <v>250</v>
          </cell>
          <cell r="AE112">
            <v>250</v>
          </cell>
          <cell r="AF112">
            <v>250</v>
          </cell>
          <cell r="AG112">
            <v>250</v>
          </cell>
          <cell r="AH112">
            <v>250</v>
          </cell>
          <cell r="AI112">
            <v>250</v>
          </cell>
          <cell r="AJ112">
            <v>250</v>
          </cell>
          <cell r="AK112">
            <v>250</v>
          </cell>
          <cell r="AL112">
            <v>250</v>
          </cell>
          <cell r="AM112">
            <v>250</v>
          </cell>
          <cell r="AN112">
            <v>250</v>
          </cell>
          <cell r="AO112">
            <v>250</v>
          </cell>
          <cell r="AP112">
            <v>250</v>
          </cell>
          <cell r="AQ112">
            <v>250</v>
          </cell>
          <cell r="AR112">
            <v>250</v>
          </cell>
          <cell r="AS112">
            <v>250</v>
          </cell>
          <cell r="AT112">
            <v>250</v>
          </cell>
          <cell r="AU112">
            <v>250</v>
          </cell>
          <cell r="AV112">
            <v>250</v>
          </cell>
          <cell r="AW112">
            <v>250</v>
          </cell>
          <cell r="AX112">
            <v>250</v>
          </cell>
          <cell r="AY112">
            <v>250</v>
          </cell>
          <cell r="AZ112">
            <v>250</v>
          </cell>
          <cell r="BA112">
            <v>250</v>
          </cell>
          <cell r="BB112">
            <v>250</v>
          </cell>
          <cell r="BC112">
            <v>250</v>
          </cell>
          <cell r="BD112">
            <v>250</v>
          </cell>
          <cell r="BE112">
            <v>250</v>
          </cell>
          <cell r="BF112">
            <v>250</v>
          </cell>
          <cell r="BG112">
            <v>250</v>
          </cell>
          <cell r="BH112">
            <v>250</v>
          </cell>
          <cell r="BI112">
            <v>250</v>
          </cell>
          <cell r="BJ112">
            <v>250</v>
          </cell>
          <cell r="BK112">
            <v>250</v>
          </cell>
          <cell r="BL112">
            <v>250</v>
          </cell>
          <cell r="BM112">
            <v>250</v>
          </cell>
          <cell r="BN112">
            <v>250</v>
          </cell>
          <cell r="BO112">
            <v>250</v>
          </cell>
          <cell r="BP112">
            <v>250</v>
          </cell>
          <cell r="BQ112">
            <v>250</v>
          </cell>
          <cell r="BR112">
            <v>250</v>
          </cell>
          <cell r="BS112">
            <v>250</v>
          </cell>
          <cell r="BT112">
            <v>250</v>
          </cell>
          <cell r="BU112">
            <v>250</v>
          </cell>
          <cell r="BV112">
            <v>250</v>
          </cell>
          <cell r="BW112">
            <v>250</v>
          </cell>
          <cell r="BX112">
            <v>250</v>
          </cell>
          <cell r="BY112">
            <v>250</v>
          </cell>
          <cell r="BZ112">
            <v>250</v>
          </cell>
          <cell r="CA112">
            <v>250</v>
          </cell>
          <cell r="CB112">
            <v>250</v>
          </cell>
          <cell r="CC112">
            <v>250</v>
          </cell>
          <cell r="CD112">
            <v>250</v>
          </cell>
          <cell r="CE112">
            <v>250</v>
          </cell>
          <cell r="CF112">
            <v>250</v>
          </cell>
          <cell r="CG112">
            <v>250</v>
          </cell>
          <cell r="CH112">
            <v>250</v>
          </cell>
          <cell r="CI112">
            <v>250</v>
          </cell>
          <cell r="CJ112">
            <v>250</v>
          </cell>
          <cell r="CK112">
            <v>250</v>
          </cell>
          <cell r="CL112">
            <v>250</v>
          </cell>
          <cell r="CM112">
            <v>250</v>
          </cell>
          <cell r="CN112">
            <v>250</v>
          </cell>
          <cell r="CO112">
            <v>250</v>
          </cell>
          <cell r="CP112">
            <v>250</v>
          </cell>
          <cell r="CQ112">
            <v>250</v>
          </cell>
          <cell r="CR112">
            <v>250</v>
          </cell>
          <cell r="CS112">
            <v>250</v>
          </cell>
          <cell r="CT112">
            <v>250</v>
          </cell>
          <cell r="CU112">
            <v>250</v>
          </cell>
          <cell r="CV112">
            <v>250</v>
          </cell>
          <cell r="CW112">
            <v>250</v>
          </cell>
          <cell r="CX112">
            <v>250</v>
          </cell>
          <cell r="CY112">
            <v>250</v>
          </cell>
          <cell r="CZ112">
            <v>250</v>
          </cell>
          <cell r="DA112">
            <v>250</v>
          </cell>
          <cell r="DB112">
            <v>250</v>
          </cell>
          <cell r="DC112">
            <v>250</v>
          </cell>
          <cell r="DD112">
            <v>250</v>
          </cell>
          <cell r="DE112">
            <v>250</v>
          </cell>
          <cell r="DF112">
            <v>250</v>
          </cell>
          <cell r="DG112">
            <v>250</v>
          </cell>
          <cell r="DH112">
            <v>250</v>
          </cell>
          <cell r="DI112">
            <v>250</v>
          </cell>
          <cell r="DJ112">
            <v>250</v>
          </cell>
          <cell r="DK112">
            <v>250</v>
          </cell>
          <cell r="DL112">
            <v>250</v>
          </cell>
          <cell r="DM112">
            <v>250</v>
          </cell>
          <cell r="DN112">
            <v>250</v>
          </cell>
          <cell r="DO112">
            <v>250</v>
          </cell>
          <cell r="DP112">
            <v>250</v>
          </cell>
          <cell r="DQ112">
            <v>250</v>
          </cell>
          <cell r="DR112">
            <v>250</v>
          </cell>
          <cell r="DS112">
            <v>250</v>
          </cell>
          <cell r="DT112">
            <v>250</v>
          </cell>
        </row>
        <row r="113">
          <cell r="E113">
            <v>2</v>
          </cell>
          <cell r="F113">
            <v>2</v>
          </cell>
          <cell r="G113">
            <v>4</v>
          </cell>
          <cell r="H113">
            <v>4</v>
          </cell>
          <cell r="I113">
            <v>6</v>
          </cell>
          <cell r="J113">
            <v>6</v>
          </cell>
          <cell r="K113">
            <v>8</v>
          </cell>
          <cell r="L113">
            <v>8</v>
          </cell>
          <cell r="M113">
            <v>10</v>
          </cell>
          <cell r="N113">
            <v>12</v>
          </cell>
          <cell r="O113">
            <v>12</v>
          </cell>
          <cell r="P113">
            <v>14</v>
          </cell>
          <cell r="Q113">
            <v>16</v>
          </cell>
          <cell r="R113">
            <v>18</v>
          </cell>
          <cell r="S113">
            <v>20</v>
          </cell>
          <cell r="T113">
            <v>22</v>
          </cell>
          <cell r="U113">
            <v>24</v>
          </cell>
          <cell r="V113">
            <v>26</v>
          </cell>
          <cell r="W113">
            <v>28</v>
          </cell>
          <cell r="X113">
            <v>30</v>
          </cell>
          <cell r="Y113">
            <v>32</v>
          </cell>
          <cell r="Z113">
            <v>34</v>
          </cell>
          <cell r="AA113">
            <v>36</v>
          </cell>
          <cell r="AB113">
            <v>38</v>
          </cell>
          <cell r="AC113">
            <v>40</v>
          </cell>
          <cell r="AD113">
            <v>42</v>
          </cell>
          <cell r="AE113">
            <v>44</v>
          </cell>
          <cell r="AF113">
            <v>46</v>
          </cell>
          <cell r="AG113">
            <v>48</v>
          </cell>
          <cell r="AH113">
            <v>50</v>
          </cell>
          <cell r="AI113">
            <v>52</v>
          </cell>
          <cell r="AJ113">
            <v>52</v>
          </cell>
          <cell r="AK113">
            <v>54</v>
          </cell>
          <cell r="AL113">
            <v>56</v>
          </cell>
          <cell r="AM113">
            <v>58</v>
          </cell>
          <cell r="AN113">
            <v>58</v>
          </cell>
          <cell r="AO113">
            <v>60</v>
          </cell>
          <cell r="AP113">
            <v>60</v>
          </cell>
          <cell r="AQ113">
            <v>62</v>
          </cell>
          <cell r="AR113">
            <v>62</v>
          </cell>
          <cell r="AS113">
            <v>64</v>
          </cell>
          <cell r="AT113">
            <v>64</v>
          </cell>
          <cell r="AU113">
            <v>64</v>
          </cell>
          <cell r="AV113">
            <v>66</v>
          </cell>
          <cell r="AW113">
            <v>66</v>
          </cell>
          <cell r="AX113">
            <v>66</v>
          </cell>
          <cell r="AY113">
            <v>68</v>
          </cell>
          <cell r="AZ113">
            <v>68</v>
          </cell>
          <cell r="BA113">
            <v>68</v>
          </cell>
          <cell r="BB113">
            <v>68</v>
          </cell>
          <cell r="BC113">
            <v>68</v>
          </cell>
          <cell r="BD113">
            <v>68</v>
          </cell>
          <cell r="BE113">
            <v>70</v>
          </cell>
          <cell r="BF113">
            <v>70</v>
          </cell>
          <cell r="BG113">
            <v>70</v>
          </cell>
          <cell r="BH113">
            <v>70</v>
          </cell>
          <cell r="BI113">
            <v>70</v>
          </cell>
          <cell r="BJ113">
            <v>70</v>
          </cell>
          <cell r="BK113">
            <v>70</v>
          </cell>
          <cell r="BL113">
            <v>70</v>
          </cell>
          <cell r="BM113">
            <v>70</v>
          </cell>
          <cell r="BN113">
            <v>70</v>
          </cell>
          <cell r="BO113">
            <v>70</v>
          </cell>
          <cell r="BP113">
            <v>70</v>
          </cell>
          <cell r="BQ113">
            <v>70</v>
          </cell>
          <cell r="BR113">
            <v>70</v>
          </cell>
          <cell r="BS113">
            <v>70</v>
          </cell>
          <cell r="BT113">
            <v>70</v>
          </cell>
          <cell r="BU113">
            <v>70</v>
          </cell>
          <cell r="BV113">
            <v>70</v>
          </cell>
          <cell r="BW113">
            <v>70</v>
          </cell>
          <cell r="BX113">
            <v>70</v>
          </cell>
          <cell r="BY113">
            <v>70</v>
          </cell>
          <cell r="BZ113">
            <v>70</v>
          </cell>
          <cell r="CA113">
            <v>70</v>
          </cell>
          <cell r="CB113">
            <v>70</v>
          </cell>
          <cell r="CC113">
            <v>70</v>
          </cell>
          <cell r="CD113">
            <v>70</v>
          </cell>
          <cell r="CE113">
            <v>70</v>
          </cell>
          <cell r="CF113">
            <v>70</v>
          </cell>
          <cell r="CG113">
            <v>70</v>
          </cell>
          <cell r="CH113">
            <v>72</v>
          </cell>
          <cell r="CI113">
            <v>72</v>
          </cell>
          <cell r="CJ113">
            <v>72</v>
          </cell>
          <cell r="CK113">
            <v>72</v>
          </cell>
          <cell r="CL113">
            <v>72</v>
          </cell>
          <cell r="CM113">
            <v>72</v>
          </cell>
          <cell r="CN113">
            <v>72</v>
          </cell>
          <cell r="CO113">
            <v>72</v>
          </cell>
          <cell r="CP113">
            <v>72</v>
          </cell>
          <cell r="CQ113">
            <v>72</v>
          </cell>
          <cell r="CR113">
            <v>72</v>
          </cell>
          <cell r="CS113">
            <v>72</v>
          </cell>
          <cell r="CT113">
            <v>72</v>
          </cell>
          <cell r="CU113">
            <v>72</v>
          </cell>
          <cell r="CV113">
            <v>72</v>
          </cell>
          <cell r="CW113">
            <v>72</v>
          </cell>
          <cell r="CX113">
            <v>72</v>
          </cell>
          <cell r="CY113">
            <v>72</v>
          </cell>
          <cell r="CZ113">
            <v>72</v>
          </cell>
          <cell r="DA113">
            <v>72</v>
          </cell>
          <cell r="DB113">
            <v>72</v>
          </cell>
          <cell r="DC113">
            <v>72</v>
          </cell>
          <cell r="DD113">
            <v>72</v>
          </cell>
          <cell r="DE113">
            <v>72</v>
          </cell>
          <cell r="DF113">
            <v>72</v>
          </cell>
          <cell r="DG113">
            <v>72</v>
          </cell>
          <cell r="DH113">
            <v>72</v>
          </cell>
          <cell r="DI113">
            <v>72</v>
          </cell>
          <cell r="DJ113">
            <v>72</v>
          </cell>
          <cell r="DK113">
            <v>72</v>
          </cell>
          <cell r="DL113">
            <v>72</v>
          </cell>
          <cell r="DM113">
            <v>72</v>
          </cell>
          <cell r="DN113">
            <v>72</v>
          </cell>
          <cell r="DO113">
            <v>72</v>
          </cell>
          <cell r="DP113">
            <v>72</v>
          </cell>
          <cell r="DQ113">
            <v>72</v>
          </cell>
          <cell r="DR113">
            <v>72</v>
          </cell>
          <cell r="DS113">
            <v>72</v>
          </cell>
          <cell r="DT113">
            <v>72</v>
          </cell>
        </row>
        <row r="114">
          <cell r="E114">
            <v>1</v>
          </cell>
          <cell r="F114">
            <v>1</v>
          </cell>
          <cell r="G114">
            <v>1</v>
          </cell>
          <cell r="H114">
            <v>1</v>
          </cell>
          <cell r="I114">
            <v>1</v>
          </cell>
          <cell r="J114">
            <v>1</v>
          </cell>
          <cell r="K114">
            <v>1</v>
          </cell>
          <cell r="L114">
            <v>1</v>
          </cell>
          <cell r="M114">
            <v>1</v>
          </cell>
          <cell r="N114">
            <v>1</v>
          </cell>
          <cell r="O114">
            <v>1</v>
          </cell>
          <cell r="P114">
            <v>1</v>
          </cell>
          <cell r="Q114">
            <v>1</v>
          </cell>
          <cell r="R114">
            <v>1</v>
          </cell>
          <cell r="S114">
            <v>1</v>
          </cell>
          <cell r="T114">
            <v>1</v>
          </cell>
          <cell r="U114">
            <v>1</v>
          </cell>
          <cell r="V114">
            <v>1</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cell r="AU114">
            <v>1</v>
          </cell>
          <cell r="AV114">
            <v>1</v>
          </cell>
          <cell r="AW114">
            <v>1</v>
          </cell>
          <cell r="AX114">
            <v>1</v>
          </cell>
          <cell r="AY114">
            <v>1</v>
          </cell>
          <cell r="AZ114">
            <v>1</v>
          </cell>
          <cell r="BA114">
            <v>1</v>
          </cell>
          <cell r="BB114">
            <v>1</v>
          </cell>
          <cell r="BC114">
            <v>1</v>
          </cell>
          <cell r="BD114">
            <v>1</v>
          </cell>
          <cell r="BE114">
            <v>1</v>
          </cell>
          <cell r="BF114">
            <v>1</v>
          </cell>
          <cell r="BG114">
            <v>1</v>
          </cell>
          <cell r="BH114">
            <v>1</v>
          </cell>
          <cell r="BI114">
            <v>1</v>
          </cell>
          <cell r="BJ114">
            <v>1</v>
          </cell>
          <cell r="BK114">
            <v>1</v>
          </cell>
          <cell r="BL114">
            <v>1</v>
          </cell>
          <cell r="BM114">
            <v>1</v>
          </cell>
          <cell r="BN114">
            <v>1</v>
          </cell>
          <cell r="BO114">
            <v>1</v>
          </cell>
          <cell r="BP114">
            <v>1</v>
          </cell>
          <cell r="BQ114">
            <v>1</v>
          </cell>
          <cell r="BR114">
            <v>1</v>
          </cell>
          <cell r="BS114">
            <v>1</v>
          </cell>
          <cell r="BT114">
            <v>1</v>
          </cell>
          <cell r="BU114">
            <v>1</v>
          </cell>
          <cell r="BV114">
            <v>1</v>
          </cell>
          <cell r="BW114">
            <v>1</v>
          </cell>
          <cell r="BX114">
            <v>1</v>
          </cell>
          <cell r="BY114">
            <v>1</v>
          </cell>
          <cell r="BZ114">
            <v>1</v>
          </cell>
          <cell r="CA114">
            <v>1</v>
          </cell>
          <cell r="CB114">
            <v>1</v>
          </cell>
          <cell r="CC114">
            <v>1</v>
          </cell>
          <cell r="CD114">
            <v>1</v>
          </cell>
          <cell r="CE114">
            <v>1</v>
          </cell>
          <cell r="CF114">
            <v>1</v>
          </cell>
          <cell r="CG114">
            <v>1</v>
          </cell>
          <cell r="CH114">
            <v>1</v>
          </cell>
          <cell r="CI114">
            <v>1</v>
          </cell>
          <cell r="CJ114">
            <v>1</v>
          </cell>
          <cell r="CK114">
            <v>1</v>
          </cell>
          <cell r="CL114">
            <v>1</v>
          </cell>
          <cell r="CM114">
            <v>1</v>
          </cell>
          <cell r="CN114">
            <v>1</v>
          </cell>
          <cell r="CO114">
            <v>1</v>
          </cell>
          <cell r="CP114">
            <v>1</v>
          </cell>
          <cell r="CQ114">
            <v>1</v>
          </cell>
          <cell r="CR114">
            <v>1</v>
          </cell>
          <cell r="CS114">
            <v>1</v>
          </cell>
          <cell r="CT114">
            <v>1</v>
          </cell>
          <cell r="CU114">
            <v>1</v>
          </cell>
          <cell r="CV114">
            <v>1</v>
          </cell>
          <cell r="CW114">
            <v>1</v>
          </cell>
          <cell r="CX114">
            <v>1</v>
          </cell>
          <cell r="CY114">
            <v>1</v>
          </cell>
          <cell r="CZ114">
            <v>1</v>
          </cell>
          <cell r="DA114">
            <v>1</v>
          </cell>
          <cell r="DB114">
            <v>1</v>
          </cell>
          <cell r="DC114">
            <v>1</v>
          </cell>
          <cell r="DD114">
            <v>1</v>
          </cell>
          <cell r="DE114">
            <v>1</v>
          </cell>
          <cell r="DF114">
            <v>1</v>
          </cell>
          <cell r="DG114">
            <v>1</v>
          </cell>
          <cell r="DH114">
            <v>1</v>
          </cell>
          <cell r="DI114">
            <v>1</v>
          </cell>
          <cell r="DJ114">
            <v>1</v>
          </cell>
          <cell r="DK114">
            <v>1</v>
          </cell>
          <cell r="DL114">
            <v>1</v>
          </cell>
          <cell r="DM114">
            <v>1</v>
          </cell>
          <cell r="DN114">
            <v>1</v>
          </cell>
          <cell r="DO114">
            <v>1</v>
          </cell>
          <cell r="DP114">
            <v>1</v>
          </cell>
          <cell r="DQ114">
            <v>1</v>
          </cell>
          <cell r="DR114">
            <v>1</v>
          </cell>
          <cell r="DS114">
            <v>1</v>
          </cell>
          <cell r="DT114">
            <v>1</v>
          </cell>
        </row>
        <row r="115">
          <cell r="E115">
            <v>0.05</v>
          </cell>
          <cell r="F115">
            <v>0.05</v>
          </cell>
          <cell r="G115">
            <v>0.05</v>
          </cell>
          <cell r="H115">
            <v>0.05</v>
          </cell>
          <cell r="I115">
            <v>0.05</v>
          </cell>
          <cell r="J115">
            <v>0.05</v>
          </cell>
          <cell r="K115">
            <v>0.05</v>
          </cell>
          <cell r="L115">
            <v>0.05</v>
          </cell>
          <cell r="M115">
            <v>0.05</v>
          </cell>
          <cell r="N115">
            <v>0.05</v>
          </cell>
          <cell r="O115">
            <v>0.05</v>
          </cell>
          <cell r="P115">
            <v>0.05</v>
          </cell>
          <cell r="Q115">
            <v>0.05</v>
          </cell>
          <cell r="R115">
            <v>0.05</v>
          </cell>
          <cell r="S115">
            <v>0.05</v>
          </cell>
          <cell r="T115">
            <v>0.05</v>
          </cell>
          <cell r="U115">
            <v>0.05</v>
          </cell>
          <cell r="V115">
            <v>0.05</v>
          </cell>
          <cell r="W115">
            <v>0.05</v>
          </cell>
          <cell r="X115">
            <v>0.05</v>
          </cell>
          <cell r="Y115">
            <v>0.05</v>
          </cell>
          <cell r="Z115">
            <v>0.05</v>
          </cell>
          <cell r="AA115">
            <v>0.05</v>
          </cell>
          <cell r="AB115">
            <v>0.05</v>
          </cell>
          <cell r="AC115">
            <v>0.05</v>
          </cell>
          <cell r="AD115">
            <v>0.05</v>
          </cell>
          <cell r="AE115">
            <v>0.05</v>
          </cell>
          <cell r="AF115">
            <v>0.05</v>
          </cell>
          <cell r="AG115">
            <v>0.05</v>
          </cell>
          <cell r="AH115">
            <v>0.05</v>
          </cell>
          <cell r="AI115">
            <v>0.05</v>
          </cell>
          <cell r="AJ115">
            <v>0.05</v>
          </cell>
          <cell r="AK115">
            <v>0.05</v>
          </cell>
          <cell r="AL115">
            <v>0.05</v>
          </cell>
          <cell r="AM115">
            <v>0.05</v>
          </cell>
          <cell r="AN115">
            <v>0.05</v>
          </cell>
          <cell r="AO115">
            <v>0.05</v>
          </cell>
          <cell r="AP115">
            <v>0.05</v>
          </cell>
          <cell r="AQ115">
            <v>0.05</v>
          </cell>
          <cell r="AR115">
            <v>0.05</v>
          </cell>
          <cell r="AS115">
            <v>0.05</v>
          </cell>
          <cell r="AT115">
            <v>0.05</v>
          </cell>
          <cell r="AU115">
            <v>0.05</v>
          </cell>
          <cell r="AV115">
            <v>0.05</v>
          </cell>
          <cell r="AW115">
            <v>0.05</v>
          </cell>
          <cell r="AX115">
            <v>0.05</v>
          </cell>
          <cell r="AY115">
            <v>0.05</v>
          </cell>
          <cell r="AZ115">
            <v>0.05</v>
          </cell>
          <cell r="BA115">
            <v>0.05</v>
          </cell>
          <cell r="BB115">
            <v>0.05</v>
          </cell>
          <cell r="BC115">
            <v>0.05</v>
          </cell>
          <cell r="BD115">
            <v>0.05</v>
          </cell>
          <cell r="BE115">
            <v>0.05</v>
          </cell>
          <cell r="BF115">
            <v>0.05</v>
          </cell>
          <cell r="BG115">
            <v>0.05</v>
          </cell>
          <cell r="BH115">
            <v>0.05</v>
          </cell>
          <cell r="BI115">
            <v>0.05</v>
          </cell>
          <cell r="BJ115">
            <v>0.05</v>
          </cell>
          <cell r="BK115">
            <v>0.05</v>
          </cell>
          <cell r="BL115">
            <v>0.05</v>
          </cell>
          <cell r="BM115">
            <v>0.05</v>
          </cell>
          <cell r="BN115">
            <v>0.05</v>
          </cell>
          <cell r="BO115">
            <v>0.05</v>
          </cell>
          <cell r="BP115">
            <v>0.05</v>
          </cell>
          <cell r="BQ115">
            <v>0.05</v>
          </cell>
          <cell r="BR115">
            <v>0.05</v>
          </cell>
          <cell r="BS115">
            <v>0.05</v>
          </cell>
          <cell r="BT115">
            <v>0.05</v>
          </cell>
          <cell r="BU115">
            <v>0.05</v>
          </cell>
          <cell r="BV115">
            <v>0.05</v>
          </cell>
          <cell r="BW115">
            <v>0.05</v>
          </cell>
          <cell r="BX115">
            <v>0.05</v>
          </cell>
          <cell r="BY115">
            <v>0.05</v>
          </cell>
          <cell r="BZ115">
            <v>0.05</v>
          </cell>
          <cell r="CA115">
            <v>0.05</v>
          </cell>
          <cell r="CB115">
            <v>0.05</v>
          </cell>
          <cell r="CC115">
            <v>0.05</v>
          </cell>
          <cell r="CD115">
            <v>0.05</v>
          </cell>
          <cell r="CE115">
            <v>0.05</v>
          </cell>
          <cell r="CF115">
            <v>0.05</v>
          </cell>
          <cell r="CG115">
            <v>0.05</v>
          </cell>
          <cell r="CH115">
            <v>0.05</v>
          </cell>
          <cell r="CI115">
            <v>0.05</v>
          </cell>
          <cell r="CJ115">
            <v>0.05</v>
          </cell>
          <cell r="CK115">
            <v>0.05</v>
          </cell>
          <cell r="CL115">
            <v>0.05</v>
          </cell>
          <cell r="CM115">
            <v>0.05</v>
          </cell>
          <cell r="CN115">
            <v>0.05</v>
          </cell>
          <cell r="CO115">
            <v>0.05</v>
          </cell>
          <cell r="CP115">
            <v>0.05</v>
          </cell>
          <cell r="CQ115">
            <v>0.05</v>
          </cell>
          <cell r="CR115">
            <v>0.05</v>
          </cell>
          <cell r="CS115">
            <v>0.05</v>
          </cell>
          <cell r="CT115">
            <v>0.05</v>
          </cell>
          <cell r="CU115">
            <v>0.05</v>
          </cell>
          <cell r="CV115">
            <v>0.05</v>
          </cell>
          <cell r="CW115">
            <v>0.05</v>
          </cell>
          <cell r="CX115">
            <v>0.05</v>
          </cell>
          <cell r="CY115">
            <v>0.05</v>
          </cell>
          <cell r="CZ115">
            <v>0.05</v>
          </cell>
          <cell r="DA115">
            <v>0.05</v>
          </cell>
          <cell r="DB115">
            <v>0.05</v>
          </cell>
          <cell r="DC115">
            <v>0.05</v>
          </cell>
          <cell r="DD115">
            <v>0.05</v>
          </cell>
          <cell r="DE115">
            <v>0.05</v>
          </cell>
          <cell r="DF115">
            <v>0.05</v>
          </cell>
          <cell r="DG115">
            <v>0.05</v>
          </cell>
          <cell r="DH115">
            <v>0.05</v>
          </cell>
          <cell r="DI115">
            <v>0.05</v>
          </cell>
          <cell r="DJ115">
            <v>0.05</v>
          </cell>
          <cell r="DK115">
            <v>0.05</v>
          </cell>
          <cell r="DL115">
            <v>0.05</v>
          </cell>
          <cell r="DM115">
            <v>0.05</v>
          </cell>
          <cell r="DN115">
            <v>0.05</v>
          </cell>
          <cell r="DO115">
            <v>0.05</v>
          </cell>
          <cell r="DP115">
            <v>0.05</v>
          </cell>
          <cell r="DQ115">
            <v>0.05</v>
          </cell>
          <cell r="DR115">
            <v>0.05</v>
          </cell>
          <cell r="DS115">
            <v>0.05</v>
          </cell>
          <cell r="DT115">
            <v>0.05</v>
          </cell>
        </row>
        <row r="116">
          <cell r="E116">
            <v>0.5</v>
          </cell>
          <cell r="F116">
            <v>0.5</v>
          </cell>
          <cell r="G116">
            <v>0.5</v>
          </cell>
          <cell r="H116">
            <v>0.5</v>
          </cell>
          <cell r="I116">
            <v>0.5</v>
          </cell>
          <cell r="J116">
            <v>0.5</v>
          </cell>
          <cell r="K116">
            <v>0.5</v>
          </cell>
          <cell r="L116">
            <v>0.5</v>
          </cell>
          <cell r="M116">
            <v>0.5</v>
          </cell>
          <cell r="N116">
            <v>0.5</v>
          </cell>
          <cell r="O116">
            <v>0.5</v>
          </cell>
          <cell r="P116">
            <v>0.5</v>
          </cell>
          <cell r="Q116">
            <v>0.5</v>
          </cell>
          <cell r="R116">
            <v>0.5</v>
          </cell>
          <cell r="S116">
            <v>0.5</v>
          </cell>
          <cell r="T116">
            <v>0.5</v>
          </cell>
          <cell r="U116">
            <v>0.5</v>
          </cell>
          <cell r="V116">
            <v>0.5</v>
          </cell>
          <cell r="W116">
            <v>0.5</v>
          </cell>
          <cell r="X116">
            <v>0.5</v>
          </cell>
          <cell r="Y116">
            <v>0.5</v>
          </cell>
          <cell r="Z116">
            <v>0.5</v>
          </cell>
          <cell r="AA116">
            <v>0.5</v>
          </cell>
          <cell r="AB116">
            <v>0.5</v>
          </cell>
          <cell r="AC116">
            <v>0.5</v>
          </cell>
          <cell r="AD116">
            <v>0.5</v>
          </cell>
          <cell r="AE116">
            <v>0.5</v>
          </cell>
          <cell r="AF116">
            <v>0.5</v>
          </cell>
          <cell r="AG116">
            <v>0.5</v>
          </cell>
          <cell r="AH116">
            <v>0.5</v>
          </cell>
          <cell r="AI116">
            <v>0.5</v>
          </cell>
          <cell r="AJ116">
            <v>0.5</v>
          </cell>
          <cell r="AK116">
            <v>0.5</v>
          </cell>
          <cell r="AL116">
            <v>0.5</v>
          </cell>
          <cell r="AM116">
            <v>0.5</v>
          </cell>
          <cell r="AN116">
            <v>0.5</v>
          </cell>
          <cell r="AO116">
            <v>0.5</v>
          </cell>
          <cell r="AP116">
            <v>0.5</v>
          </cell>
          <cell r="AQ116">
            <v>0.5</v>
          </cell>
          <cell r="AR116">
            <v>0.5</v>
          </cell>
          <cell r="AS116">
            <v>0.5</v>
          </cell>
          <cell r="AT116">
            <v>0.5</v>
          </cell>
          <cell r="AU116">
            <v>0.5</v>
          </cell>
          <cell r="AV116">
            <v>0.5</v>
          </cell>
          <cell r="AW116">
            <v>0.5</v>
          </cell>
          <cell r="AX116">
            <v>0.5</v>
          </cell>
          <cell r="AY116">
            <v>0.5</v>
          </cell>
          <cell r="AZ116">
            <v>0.5</v>
          </cell>
          <cell r="BA116">
            <v>0.5</v>
          </cell>
          <cell r="BB116">
            <v>0.5</v>
          </cell>
          <cell r="BC116">
            <v>0.5</v>
          </cell>
          <cell r="BD116">
            <v>0.5</v>
          </cell>
          <cell r="BE116">
            <v>0.5</v>
          </cell>
          <cell r="BF116">
            <v>0.5</v>
          </cell>
          <cell r="BG116">
            <v>0.5</v>
          </cell>
          <cell r="BH116">
            <v>0.5</v>
          </cell>
          <cell r="BI116">
            <v>0.5</v>
          </cell>
          <cell r="BJ116">
            <v>0.5</v>
          </cell>
          <cell r="BK116">
            <v>0.5</v>
          </cell>
          <cell r="BL116">
            <v>0.5</v>
          </cell>
          <cell r="BM116">
            <v>0.5</v>
          </cell>
          <cell r="BN116">
            <v>0.5</v>
          </cell>
          <cell r="BO116">
            <v>0.5</v>
          </cell>
          <cell r="BP116">
            <v>0.5</v>
          </cell>
          <cell r="BQ116">
            <v>0.5</v>
          </cell>
          <cell r="BR116">
            <v>0.5</v>
          </cell>
          <cell r="BS116">
            <v>0.5</v>
          </cell>
          <cell r="BT116">
            <v>0.5</v>
          </cell>
          <cell r="BU116">
            <v>0.5</v>
          </cell>
          <cell r="BV116">
            <v>0.5</v>
          </cell>
          <cell r="BW116">
            <v>0.5</v>
          </cell>
          <cell r="BX116">
            <v>0.5</v>
          </cell>
          <cell r="BY116">
            <v>0.5</v>
          </cell>
          <cell r="BZ116">
            <v>0.5</v>
          </cell>
          <cell r="CA116">
            <v>0.5</v>
          </cell>
          <cell r="CB116">
            <v>0.5</v>
          </cell>
          <cell r="CC116">
            <v>0.5</v>
          </cell>
          <cell r="CD116">
            <v>0.5</v>
          </cell>
          <cell r="CE116">
            <v>0.5</v>
          </cell>
          <cell r="CF116">
            <v>0.5</v>
          </cell>
          <cell r="CG116">
            <v>0.5</v>
          </cell>
          <cell r="CH116">
            <v>0.5</v>
          </cell>
          <cell r="CI116">
            <v>0.5</v>
          </cell>
          <cell r="CJ116">
            <v>0.5</v>
          </cell>
          <cell r="CK116">
            <v>0.5</v>
          </cell>
          <cell r="CL116">
            <v>0.5</v>
          </cell>
          <cell r="CM116">
            <v>0.5</v>
          </cell>
          <cell r="CN116">
            <v>0.5</v>
          </cell>
          <cell r="CO116">
            <v>0.5</v>
          </cell>
          <cell r="CP116">
            <v>0.5</v>
          </cell>
          <cell r="CQ116">
            <v>0.5</v>
          </cell>
          <cell r="CR116">
            <v>0.5</v>
          </cell>
          <cell r="CS116">
            <v>0.5</v>
          </cell>
          <cell r="CT116">
            <v>0.5</v>
          </cell>
          <cell r="CU116">
            <v>0.5</v>
          </cell>
          <cell r="CV116">
            <v>0.5</v>
          </cell>
          <cell r="CW116">
            <v>0.5</v>
          </cell>
          <cell r="CX116">
            <v>0.5</v>
          </cell>
          <cell r="CY116">
            <v>0.5</v>
          </cell>
          <cell r="CZ116">
            <v>0.5</v>
          </cell>
          <cell r="DA116">
            <v>0.5</v>
          </cell>
          <cell r="DB116">
            <v>0.5</v>
          </cell>
          <cell r="DC116">
            <v>0.5</v>
          </cell>
          <cell r="DD116">
            <v>0.5</v>
          </cell>
          <cell r="DE116">
            <v>0.5</v>
          </cell>
          <cell r="DF116">
            <v>0.5</v>
          </cell>
          <cell r="DG116">
            <v>0.5</v>
          </cell>
          <cell r="DH116">
            <v>0.5</v>
          </cell>
          <cell r="DI116">
            <v>0.5</v>
          </cell>
          <cell r="DJ116">
            <v>0.5</v>
          </cell>
          <cell r="DK116">
            <v>0.5</v>
          </cell>
          <cell r="DL116">
            <v>0.5</v>
          </cell>
          <cell r="DM116">
            <v>0.5</v>
          </cell>
          <cell r="DN116">
            <v>0.5</v>
          </cell>
          <cell r="DO116">
            <v>0.5</v>
          </cell>
          <cell r="DP116">
            <v>0.5</v>
          </cell>
          <cell r="DQ116">
            <v>0.5</v>
          </cell>
          <cell r="DR116">
            <v>0.5</v>
          </cell>
          <cell r="DS116">
            <v>0.5</v>
          </cell>
          <cell r="DT116">
            <v>0.5</v>
          </cell>
        </row>
        <row r="117">
          <cell r="E117">
            <v>0.2</v>
          </cell>
          <cell r="F117">
            <v>0.2</v>
          </cell>
          <cell r="G117">
            <v>0.2</v>
          </cell>
          <cell r="H117">
            <v>0.2</v>
          </cell>
          <cell r="I117">
            <v>0.2</v>
          </cell>
          <cell r="J117">
            <v>0.2</v>
          </cell>
          <cell r="K117">
            <v>0.2</v>
          </cell>
          <cell r="L117">
            <v>0.2</v>
          </cell>
          <cell r="M117">
            <v>0.2</v>
          </cell>
          <cell r="N117">
            <v>0.2</v>
          </cell>
          <cell r="O117">
            <v>0.2</v>
          </cell>
          <cell r="P117">
            <v>0.2</v>
          </cell>
          <cell r="Q117">
            <v>0.2</v>
          </cell>
          <cell r="R117">
            <v>0.2</v>
          </cell>
          <cell r="S117">
            <v>0.2</v>
          </cell>
          <cell r="T117">
            <v>0.2</v>
          </cell>
          <cell r="U117">
            <v>0.2</v>
          </cell>
          <cell r="V117">
            <v>0.2</v>
          </cell>
          <cell r="W117">
            <v>0.2</v>
          </cell>
          <cell r="X117">
            <v>0.2</v>
          </cell>
          <cell r="Y117">
            <v>0.2</v>
          </cell>
          <cell r="Z117">
            <v>0.2</v>
          </cell>
          <cell r="AA117">
            <v>0.2</v>
          </cell>
          <cell r="AB117">
            <v>0.2</v>
          </cell>
          <cell r="AC117">
            <v>0.2</v>
          </cell>
          <cell r="AD117">
            <v>0.2</v>
          </cell>
          <cell r="AE117">
            <v>0.2</v>
          </cell>
          <cell r="AF117">
            <v>0.2</v>
          </cell>
          <cell r="AG117">
            <v>0.2</v>
          </cell>
          <cell r="AH117">
            <v>0.2</v>
          </cell>
          <cell r="AI117">
            <v>0.2</v>
          </cell>
          <cell r="AJ117">
            <v>0.2</v>
          </cell>
          <cell r="AK117">
            <v>0.2</v>
          </cell>
          <cell r="AL117">
            <v>0.2</v>
          </cell>
          <cell r="AM117">
            <v>0.2</v>
          </cell>
          <cell r="AN117">
            <v>0.2</v>
          </cell>
          <cell r="AO117">
            <v>0.2</v>
          </cell>
          <cell r="AP117">
            <v>0.2</v>
          </cell>
          <cell r="AQ117">
            <v>0.2</v>
          </cell>
          <cell r="AR117">
            <v>0.2</v>
          </cell>
          <cell r="AS117">
            <v>0.2</v>
          </cell>
          <cell r="AT117">
            <v>0.2</v>
          </cell>
          <cell r="AU117">
            <v>0.2</v>
          </cell>
          <cell r="AV117">
            <v>0.2</v>
          </cell>
          <cell r="AW117">
            <v>0.2</v>
          </cell>
          <cell r="AX117">
            <v>0.2</v>
          </cell>
          <cell r="AY117">
            <v>0.2</v>
          </cell>
          <cell r="AZ117">
            <v>0.2</v>
          </cell>
          <cell r="BA117">
            <v>0.2</v>
          </cell>
          <cell r="BB117">
            <v>0.2</v>
          </cell>
          <cell r="BC117">
            <v>0.2</v>
          </cell>
          <cell r="BD117">
            <v>0.2</v>
          </cell>
          <cell r="BE117">
            <v>0.2</v>
          </cell>
          <cell r="BF117">
            <v>0.2</v>
          </cell>
          <cell r="BG117">
            <v>0.2</v>
          </cell>
          <cell r="BH117">
            <v>0.2</v>
          </cell>
          <cell r="BI117">
            <v>0.2</v>
          </cell>
          <cell r="BJ117">
            <v>0.2</v>
          </cell>
          <cell r="BK117">
            <v>0.2</v>
          </cell>
          <cell r="BL117">
            <v>0.2</v>
          </cell>
          <cell r="BM117">
            <v>0.2</v>
          </cell>
          <cell r="BN117">
            <v>0.2</v>
          </cell>
          <cell r="BO117">
            <v>0.2</v>
          </cell>
          <cell r="BP117">
            <v>0.2</v>
          </cell>
          <cell r="BQ117">
            <v>0.2</v>
          </cell>
          <cell r="BR117">
            <v>0.2</v>
          </cell>
          <cell r="BS117">
            <v>0.2</v>
          </cell>
          <cell r="BT117">
            <v>0.2</v>
          </cell>
          <cell r="BU117">
            <v>0.2</v>
          </cell>
          <cell r="BV117">
            <v>0.2</v>
          </cell>
          <cell r="BW117">
            <v>0.2</v>
          </cell>
          <cell r="BX117">
            <v>0.2</v>
          </cell>
          <cell r="BY117">
            <v>0.2</v>
          </cell>
          <cell r="BZ117">
            <v>0.2</v>
          </cell>
          <cell r="CA117">
            <v>0.2</v>
          </cell>
          <cell r="CB117">
            <v>0.2</v>
          </cell>
          <cell r="CC117">
            <v>0.2</v>
          </cell>
          <cell r="CD117">
            <v>0.2</v>
          </cell>
          <cell r="CE117">
            <v>0.2</v>
          </cell>
          <cell r="CF117">
            <v>0.2</v>
          </cell>
          <cell r="CG117">
            <v>0.2</v>
          </cell>
          <cell r="CH117">
            <v>0.2</v>
          </cell>
          <cell r="CI117">
            <v>0.2</v>
          </cell>
          <cell r="CJ117">
            <v>0.2</v>
          </cell>
          <cell r="CK117">
            <v>0.2</v>
          </cell>
          <cell r="CL117">
            <v>0.2</v>
          </cell>
          <cell r="CM117">
            <v>0.2</v>
          </cell>
          <cell r="CN117">
            <v>0.2</v>
          </cell>
          <cell r="CO117">
            <v>0.2</v>
          </cell>
          <cell r="CP117">
            <v>0.2</v>
          </cell>
          <cell r="CQ117">
            <v>0.2</v>
          </cell>
          <cell r="CR117">
            <v>0.2</v>
          </cell>
          <cell r="CS117">
            <v>0.2</v>
          </cell>
          <cell r="CT117">
            <v>0.2</v>
          </cell>
          <cell r="CU117">
            <v>0.2</v>
          </cell>
          <cell r="CV117">
            <v>0.2</v>
          </cell>
          <cell r="CW117">
            <v>0.2</v>
          </cell>
          <cell r="CX117">
            <v>0.2</v>
          </cell>
          <cell r="CY117">
            <v>0.2</v>
          </cell>
          <cell r="CZ117">
            <v>0.2</v>
          </cell>
          <cell r="DA117">
            <v>0.2</v>
          </cell>
          <cell r="DB117">
            <v>0.2</v>
          </cell>
          <cell r="DC117">
            <v>0.2</v>
          </cell>
          <cell r="DD117">
            <v>0.2</v>
          </cell>
          <cell r="DE117">
            <v>0.2</v>
          </cell>
          <cell r="DF117">
            <v>0.2</v>
          </cell>
          <cell r="DG117">
            <v>0.2</v>
          </cell>
          <cell r="DH117">
            <v>0.2</v>
          </cell>
          <cell r="DI117">
            <v>0.2</v>
          </cell>
          <cell r="DJ117">
            <v>0.2</v>
          </cell>
          <cell r="DK117">
            <v>0.2</v>
          </cell>
          <cell r="DL117">
            <v>0.2</v>
          </cell>
          <cell r="DM117">
            <v>0.2</v>
          </cell>
          <cell r="DN117">
            <v>0.2</v>
          </cell>
          <cell r="DO117">
            <v>0.2</v>
          </cell>
          <cell r="DP117">
            <v>0.2</v>
          </cell>
          <cell r="DQ117">
            <v>0.2</v>
          </cell>
          <cell r="DR117">
            <v>0.2</v>
          </cell>
          <cell r="DS117">
            <v>0.2</v>
          </cell>
          <cell r="DT117">
            <v>0.2</v>
          </cell>
        </row>
        <row r="118">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row>
        <row r="120">
          <cell r="E120">
            <v>0.05</v>
          </cell>
          <cell r="F120">
            <v>0.05</v>
          </cell>
          <cell r="G120">
            <v>0.05</v>
          </cell>
          <cell r="H120">
            <v>0.05</v>
          </cell>
          <cell r="I120">
            <v>0.05</v>
          </cell>
          <cell r="J120">
            <v>0.05</v>
          </cell>
          <cell r="K120">
            <v>0.05</v>
          </cell>
          <cell r="L120">
            <v>0.05</v>
          </cell>
          <cell r="M120">
            <v>0.05</v>
          </cell>
          <cell r="N120">
            <v>0.05</v>
          </cell>
          <cell r="O120">
            <v>0.05</v>
          </cell>
          <cell r="P120">
            <v>0.05</v>
          </cell>
          <cell r="Q120">
            <v>0.05</v>
          </cell>
          <cell r="R120">
            <v>0.05</v>
          </cell>
          <cell r="S120">
            <v>0.05</v>
          </cell>
          <cell r="T120">
            <v>0.05</v>
          </cell>
          <cell r="U120">
            <v>0.05</v>
          </cell>
          <cell r="V120">
            <v>0.05</v>
          </cell>
          <cell r="W120">
            <v>0.05</v>
          </cell>
          <cell r="X120">
            <v>0.05</v>
          </cell>
          <cell r="Y120">
            <v>0.05</v>
          </cell>
          <cell r="Z120">
            <v>0.05</v>
          </cell>
          <cell r="AA120">
            <v>0.05</v>
          </cell>
          <cell r="AB120">
            <v>0.05</v>
          </cell>
          <cell r="AC120">
            <v>0.05</v>
          </cell>
          <cell r="AD120">
            <v>0.05</v>
          </cell>
          <cell r="AE120">
            <v>0.05</v>
          </cell>
          <cell r="AF120">
            <v>0.05</v>
          </cell>
          <cell r="AG120">
            <v>0.05</v>
          </cell>
          <cell r="AH120">
            <v>0.05</v>
          </cell>
          <cell r="AI120">
            <v>0.05</v>
          </cell>
          <cell r="AJ120">
            <v>0.05</v>
          </cell>
          <cell r="AK120">
            <v>0.05</v>
          </cell>
          <cell r="AL120">
            <v>0.05</v>
          </cell>
          <cell r="AM120">
            <v>0.05</v>
          </cell>
          <cell r="AN120">
            <v>0.05</v>
          </cell>
          <cell r="AO120">
            <v>0.05</v>
          </cell>
          <cell r="AP120">
            <v>0.05</v>
          </cell>
          <cell r="AQ120">
            <v>0.05</v>
          </cell>
          <cell r="AR120">
            <v>0.05</v>
          </cell>
          <cell r="AS120">
            <v>0.05</v>
          </cell>
          <cell r="AT120">
            <v>0.05</v>
          </cell>
          <cell r="AU120">
            <v>0.05</v>
          </cell>
          <cell r="AV120">
            <v>0.05</v>
          </cell>
          <cell r="AW120">
            <v>0.05</v>
          </cell>
          <cell r="AX120">
            <v>0.05</v>
          </cell>
          <cell r="AY120">
            <v>0.05</v>
          </cell>
          <cell r="AZ120">
            <v>0.05</v>
          </cell>
          <cell r="BA120">
            <v>0.05</v>
          </cell>
          <cell r="BB120">
            <v>0.05</v>
          </cell>
          <cell r="BC120">
            <v>0.05</v>
          </cell>
          <cell r="BD120">
            <v>0.05</v>
          </cell>
          <cell r="BE120">
            <v>0.05</v>
          </cell>
          <cell r="BF120">
            <v>0.05</v>
          </cell>
          <cell r="BG120">
            <v>0.05</v>
          </cell>
          <cell r="BH120">
            <v>0.05</v>
          </cell>
          <cell r="BI120">
            <v>0.05</v>
          </cell>
          <cell r="BJ120">
            <v>0.05</v>
          </cell>
          <cell r="BK120">
            <v>0.05</v>
          </cell>
          <cell r="BL120">
            <v>0.05</v>
          </cell>
          <cell r="BM120">
            <v>0.05</v>
          </cell>
          <cell r="BN120">
            <v>0.05</v>
          </cell>
          <cell r="BO120">
            <v>0.05</v>
          </cell>
          <cell r="BP120">
            <v>0.05</v>
          </cell>
          <cell r="BQ120">
            <v>0.05</v>
          </cell>
          <cell r="BR120">
            <v>0.05</v>
          </cell>
          <cell r="BS120">
            <v>0.05</v>
          </cell>
          <cell r="BT120">
            <v>0.05</v>
          </cell>
          <cell r="BU120">
            <v>0.05</v>
          </cell>
          <cell r="BV120">
            <v>0.05</v>
          </cell>
          <cell r="BW120">
            <v>0.05</v>
          </cell>
          <cell r="BX120">
            <v>0.05</v>
          </cell>
          <cell r="BY120">
            <v>0.05</v>
          </cell>
          <cell r="BZ120">
            <v>0.05</v>
          </cell>
          <cell r="CA120">
            <v>0.05</v>
          </cell>
          <cell r="CB120">
            <v>0.05</v>
          </cell>
          <cell r="CC120">
            <v>0.05</v>
          </cell>
          <cell r="CD120">
            <v>0.05</v>
          </cell>
          <cell r="CE120">
            <v>0.05</v>
          </cell>
          <cell r="CF120">
            <v>0.05</v>
          </cell>
          <cell r="CG120">
            <v>0.05</v>
          </cell>
          <cell r="CH120">
            <v>0.05</v>
          </cell>
          <cell r="CI120">
            <v>0.05</v>
          </cell>
          <cell r="CJ120">
            <v>0.05</v>
          </cell>
          <cell r="CK120">
            <v>0.05</v>
          </cell>
          <cell r="CL120">
            <v>0.05</v>
          </cell>
          <cell r="CM120">
            <v>0.05</v>
          </cell>
          <cell r="CN120">
            <v>0.05</v>
          </cell>
          <cell r="CO120">
            <v>0.05</v>
          </cell>
          <cell r="CP120">
            <v>0.05</v>
          </cell>
          <cell r="CQ120">
            <v>0.05</v>
          </cell>
          <cell r="CR120">
            <v>0.05</v>
          </cell>
          <cell r="CS120">
            <v>0.05</v>
          </cell>
          <cell r="CT120">
            <v>0.05</v>
          </cell>
          <cell r="CU120">
            <v>0.05</v>
          </cell>
          <cell r="CV120">
            <v>0.05</v>
          </cell>
          <cell r="CW120">
            <v>0.05</v>
          </cell>
          <cell r="CX120">
            <v>0.05</v>
          </cell>
          <cell r="CY120">
            <v>0.05</v>
          </cell>
          <cell r="CZ120">
            <v>0.05</v>
          </cell>
          <cell r="DA120">
            <v>0.05</v>
          </cell>
          <cell r="DB120">
            <v>0.05</v>
          </cell>
          <cell r="DC120">
            <v>0.05</v>
          </cell>
          <cell r="DD120">
            <v>0.05</v>
          </cell>
          <cell r="DE120">
            <v>0.05</v>
          </cell>
          <cell r="DF120">
            <v>0.05</v>
          </cell>
          <cell r="DG120">
            <v>0.05</v>
          </cell>
          <cell r="DH120">
            <v>0.05</v>
          </cell>
          <cell r="DI120">
            <v>0.05</v>
          </cell>
          <cell r="DJ120">
            <v>0.05</v>
          </cell>
          <cell r="DK120">
            <v>0.05</v>
          </cell>
          <cell r="DL120">
            <v>0.05</v>
          </cell>
          <cell r="DM120">
            <v>0.05</v>
          </cell>
          <cell r="DN120">
            <v>0.05</v>
          </cell>
          <cell r="DO120">
            <v>0.05</v>
          </cell>
          <cell r="DP120">
            <v>0.05</v>
          </cell>
          <cell r="DQ120">
            <v>0.05</v>
          </cell>
          <cell r="DR120">
            <v>0.05</v>
          </cell>
          <cell r="DS120">
            <v>0.05</v>
          </cell>
          <cell r="DT120">
            <v>0.05</v>
          </cell>
        </row>
        <row r="136">
          <cell r="E136">
            <v>1752</v>
          </cell>
          <cell r="F136">
            <v>5412</v>
          </cell>
          <cell r="G136">
            <v>9393.5</v>
          </cell>
          <cell r="H136">
            <v>13716.5</v>
          </cell>
          <cell r="I136">
            <v>18400</v>
          </cell>
          <cell r="J136">
            <v>23461.5</v>
          </cell>
          <cell r="K136">
            <v>28918</v>
          </cell>
          <cell r="L136">
            <v>34784</v>
          </cell>
          <cell r="M136">
            <v>41070.5</v>
          </cell>
          <cell r="N136">
            <v>47786.5</v>
          </cell>
          <cell r="O136">
            <v>54936.5</v>
          </cell>
          <cell r="P136">
            <v>62519.5</v>
          </cell>
          <cell r="Q136">
            <v>70530</v>
          </cell>
          <cell r="R136">
            <v>78957</v>
          </cell>
          <cell r="S136">
            <v>87783</v>
          </cell>
          <cell r="T136">
            <v>96982.5</v>
          </cell>
          <cell r="U136">
            <v>106524</v>
          </cell>
          <cell r="V136">
            <v>116370</v>
          </cell>
          <cell r="W136">
            <v>126475.5</v>
          </cell>
          <cell r="X136">
            <v>136790</v>
          </cell>
          <cell r="Y136">
            <v>147257.5</v>
          </cell>
          <cell r="Z136">
            <v>157818</v>
          </cell>
          <cell r="AA136">
            <v>168409.5</v>
          </cell>
          <cell r="AB136">
            <v>178968.5</v>
          </cell>
          <cell r="AC136">
            <v>189431</v>
          </cell>
          <cell r="AD136">
            <v>199735</v>
          </cell>
          <cell r="AE136">
            <v>209822.5</v>
          </cell>
          <cell r="AF136">
            <v>219639</v>
          </cell>
          <cell r="AG136">
            <v>229136.5</v>
          </cell>
          <cell r="AH136">
            <v>238273</v>
          </cell>
          <cell r="AI136">
            <v>247013</v>
          </cell>
          <cell r="AJ136">
            <v>255329.5</v>
          </cell>
          <cell r="AK136">
            <v>263203</v>
          </cell>
          <cell r="AL136">
            <v>270621</v>
          </cell>
          <cell r="AM136">
            <v>277576.5</v>
          </cell>
          <cell r="AN136">
            <v>284070</v>
          </cell>
          <cell r="AO136">
            <v>290108</v>
          </cell>
          <cell r="AP136">
            <v>295700.5</v>
          </cell>
          <cell r="AQ136">
            <v>300861.5</v>
          </cell>
          <cell r="AR136">
            <v>305608.5</v>
          </cell>
          <cell r="AS136">
            <v>309961.5</v>
          </cell>
          <cell r="AT136">
            <v>313942</v>
          </cell>
          <cell r="AU136">
            <v>317572</v>
          </cell>
          <cell r="AV136">
            <v>320874.5</v>
          </cell>
          <cell r="AW136">
            <v>323873</v>
          </cell>
          <cell r="AX136">
            <v>326589.5</v>
          </cell>
          <cell r="AY136">
            <v>329046.5</v>
          </cell>
          <cell r="AZ136">
            <v>331265</v>
          </cell>
          <cell r="BA136">
            <v>333265</v>
          </cell>
          <cell r="BB136">
            <v>335066</v>
          </cell>
          <cell r="BC136">
            <v>336685.5</v>
          </cell>
          <cell r="BD136">
            <v>338140</v>
          </cell>
          <cell r="BE136">
            <v>339445.5</v>
          </cell>
          <cell r="BF136">
            <v>340616</v>
          </cell>
          <cell r="BG136">
            <v>341664.5</v>
          </cell>
          <cell r="BH136">
            <v>342603.5</v>
          </cell>
          <cell r="BI136">
            <v>343444</v>
          </cell>
          <cell r="BJ136">
            <v>344195.5</v>
          </cell>
          <cell r="BK136">
            <v>344867</v>
          </cell>
          <cell r="BL136">
            <v>345467</v>
          </cell>
          <cell r="BM136">
            <v>346002.5</v>
          </cell>
          <cell r="BN136">
            <v>346480.5</v>
          </cell>
          <cell r="BO136">
            <v>346907.5</v>
          </cell>
          <cell r="BP136">
            <v>347288.5</v>
          </cell>
          <cell r="BQ136">
            <v>347628</v>
          </cell>
          <cell r="BR136">
            <v>347930.5</v>
          </cell>
          <cell r="BS136">
            <v>348200</v>
          </cell>
          <cell r="BT136">
            <v>348440.5</v>
          </cell>
          <cell r="BU136">
            <v>348655</v>
          </cell>
          <cell r="BV136">
            <v>348846</v>
          </cell>
          <cell r="BW136">
            <v>349016.5</v>
          </cell>
          <cell r="BX136">
            <v>349168.5</v>
          </cell>
          <cell r="BY136">
            <v>349303.5</v>
          </cell>
          <cell r="BZ136">
            <v>349423.5</v>
          </cell>
          <cell r="CA136">
            <v>349530.5</v>
          </cell>
          <cell r="CB136">
            <v>349626</v>
          </cell>
          <cell r="CC136">
            <v>349711</v>
          </cell>
          <cell r="CD136">
            <v>349786.5</v>
          </cell>
          <cell r="CE136">
            <v>349854</v>
          </cell>
          <cell r="CF136">
            <v>349914</v>
          </cell>
          <cell r="CG136">
            <v>349967.5</v>
          </cell>
          <cell r="CH136">
            <v>350015</v>
          </cell>
          <cell r="CI136">
            <v>350057</v>
          </cell>
          <cell r="CJ136">
            <v>350095</v>
          </cell>
          <cell r="CK136">
            <v>350128.5</v>
          </cell>
          <cell r="CL136">
            <v>350158</v>
          </cell>
          <cell r="CM136">
            <v>350184.5</v>
          </cell>
          <cell r="CN136">
            <v>350208.5</v>
          </cell>
          <cell r="CO136">
            <v>350229.5</v>
          </cell>
          <cell r="CP136">
            <v>350248</v>
          </cell>
          <cell r="CQ136">
            <v>350265</v>
          </cell>
          <cell r="CR136">
            <v>350280</v>
          </cell>
          <cell r="CS136">
            <v>350293</v>
          </cell>
          <cell r="CT136">
            <v>350304.5</v>
          </cell>
          <cell r="CU136">
            <v>350315</v>
          </cell>
          <cell r="CV136">
            <v>350324.5</v>
          </cell>
          <cell r="CW136">
            <v>350333</v>
          </cell>
          <cell r="CX136">
            <v>350340.5</v>
          </cell>
          <cell r="CY136">
            <v>350347</v>
          </cell>
          <cell r="CZ136">
            <v>350352.5</v>
          </cell>
          <cell r="DA136">
            <v>350357.5</v>
          </cell>
          <cell r="DB136">
            <v>350362.5</v>
          </cell>
          <cell r="DC136">
            <v>350367</v>
          </cell>
          <cell r="DD136">
            <v>350370.5</v>
          </cell>
          <cell r="DE136">
            <v>350373.5</v>
          </cell>
          <cell r="DF136">
            <v>350376.5</v>
          </cell>
          <cell r="DG136">
            <v>350379</v>
          </cell>
          <cell r="DH136">
            <v>350381</v>
          </cell>
          <cell r="DI136">
            <v>350383</v>
          </cell>
          <cell r="DJ136">
            <v>350385</v>
          </cell>
          <cell r="DK136">
            <v>350387</v>
          </cell>
          <cell r="DL136">
            <v>350388.5</v>
          </cell>
          <cell r="DM136">
            <v>350389.5</v>
          </cell>
          <cell r="DN136">
            <v>350390.5</v>
          </cell>
          <cell r="DO136">
            <v>350391.5</v>
          </cell>
          <cell r="DP136">
            <v>350392.5</v>
          </cell>
          <cell r="DQ136">
            <v>350393.5</v>
          </cell>
          <cell r="DR136">
            <v>350394.5</v>
          </cell>
          <cell r="DS136">
            <v>350395</v>
          </cell>
          <cell r="DT136">
            <v>350395.5</v>
          </cell>
        </row>
        <row r="142">
          <cell r="E142">
            <v>43.25</v>
          </cell>
          <cell r="F142">
            <v>43.177247334594014</v>
          </cell>
          <cell r="G142">
            <v>43.104617049542334</v>
          </cell>
          <cell r="H142">
            <v>43.032108938983754</v>
          </cell>
          <cell r="I142">
            <v>42.959722797403366</v>
          </cell>
          <cell r="J142">
            <v>42.887458419631955</v>
          </cell>
          <cell r="K142">
            <v>42.815315600845445</v>
          </cell>
          <cell r="L142">
            <v>42.743294136564288</v>
          </cell>
          <cell r="M142">
            <v>42.671393822652909</v>
          </cell>
          <cell r="N142">
            <v>42.599614455319113</v>
          </cell>
          <cell r="O142">
            <v>42.527955831113523</v>
          </cell>
          <cell r="P142">
            <v>42.456417746928977</v>
          </cell>
          <cell r="Q142">
            <v>42.384999999999984</v>
          </cell>
          <cell r="R142">
            <v>42.313702387902119</v>
          </cell>
          <cell r="S142">
            <v>42.242524708551471</v>
          </cell>
          <cell r="T142">
            <v>42.171466760204062</v>
          </cell>
          <cell r="U142">
            <v>42.100528341455281</v>
          </cell>
          <cell r="V142">
            <v>42.029709251239304</v>
          </cell>
          <cell r="W142">
            <v>41.959009288828518</v>
          </cell>
          <cell r="X142">
            <v>41.888428253832984</v>
          </cell>
          <cell r="Y142">
            <v>41.817965946199834</v>
          </cell>
          <cell r="Z142">
            <v>41.747622166212714</v>
          </cell>
          <cell r="AA142">
            <v>41.677396714491238</v>
          </cell>
          <cell r="AB142">
            <v>41.607289391990385</v>
          </cell>
          <cell r="AC142">
            <v>41.537299999999966</v>
          </cell>
          <cell r="AD142">
            <v>41.46742834014406</v>
          </cell>
          <cell r="AE142">
            <v>41.397674214380423</v>
          </cell>
          <cell r="AF142">
            <v>41.328037424999962</v>
          </cell>
          <cell r="AG142">
            <v>41.258517774626156</v>
          </cell>
          <cell r="AH142">
            <v>41.189115066214498</v>
          </cell>
          <cell r="AI142">
            <v>41.119829103051934</v>
          </cell>
          <cell r="AJ142">
            <v>41.050659688756312</v>
          </cell>
          <cell r="AK142">
            <v>40.981606627275823</v>
          </cell>
          <cell r="AL142">
            <v>40.912669722888445</v>
          </cell>
          <cell r="AM142">
            <v>40.843848780201398</v>
          </cell>
          <cell r="AN142">
            <v>40.775143604150564</v>
          </cell>
          <cell r="AO142">
            <v>40.706553999999954</v>
          </cell>
          <cell r="AP142">
            <v>40.638079773341161</v>
          </cell>
          <cell r="AQ142">
            <v>40.569720730092797</v>
          </cell>
          <cell r="AR142">
            <v>40.501476676499948</v>
          </cell>
          <cell r="AS142">
            <v>40.433347419133618</v>
          </cell>
          <cell r="AT142">
            <v>40.365332764890191</v>
          </cell>
          <cell r="AU142">
            <v>40.297432520990874</v>
          </cell>
          <cell r="AV142">
            <v>40.229646494981161</v>
          </cell>
          <cell r="AW142">
            <v>40.161974494730281</v>
          </cell>
          <cell r="AX142">
            <v>40.094416328430654</v>
          </cell>
          <cell r="AY142">
            <v>40.026971804597345</v>
          </cell>
          <cell r="AZ142">
            <v>39.959640732067527</v>
          </cell>
          <cell r="BA142">
            <v>39.89242291999993</v>
          </cell>
          <cell r="BB142">
            <v>39.825318177874315</v>
          </cell>
          <cell r="BC142">
            <v>39.758326315490919</v>
          </cell>
          <cell r="BD142">
            <v>39.691447142969928</v>
          </cell>
          <cell r="BE142">
            <v>39.624680470750924</v>
          </cell>
          <cell r="BF142">
            <v>39.558026109592362</v>
          </cell>
          <cell r="BG142">
            <v>39.491483870571031</v>
          </cell>
          <cell r="BH142">
            <v>39.425053565081512</v>
          </cell>
          <cell r="BI142">
            <v>39.358735004835651</v>
          </cell>
          <cell r="BJ142">
            <v>39.292528001862017</v>
          </cell>
          <cell r="BK142">
            <v>39.226432368505371</v>
          </cell>
          <cell r="BL142">
            <v>39.160447917426147</v>
          </cell>
          <cell r="BM142">
            <v>39.094574461599905</v>
          </cell>
          <cell r="BN142">
            <v>39.028811814316803</v>
          </cell>
          <cell r="BO142">
            <v>38.963159789181077</v>
          </cell>
          <cell r="BP142">
            <v>38.897618200110507</v>
          </cell>
          <cell r="BQ142">
            <v>38.832186861335884</v>
          </cell>
          <cell r="BR142">
            <v>38.766865587400495</v>
          </cell>
          <cell r="BS142">
            <v>38.701654193159591</v>
          </cell>
          <cell r="BT142">
            <v>38.636552493779867</v>
          </cell>
          <cell r="BU142">
            <v>38.571560304738924</v>
          </cell>
          <cell r="BV142">
            <v>38.506677441824763</v>
          </cell>
          <cell r="BW142">
            <v>38.441903721135255</v>
          </cell>
          <cell r="BX142">
            <v>38.377238959077616</v>
          </cell>
          <cell r="BY142">
            <v>38.312682972367895</v>
          </cell>
          <cell r="BZ142">
            <v>38.248235578030453</v>
          </cell>
          <cell r="CA142">
            <v>38.183896593397442</v>
          </cell>
          <cell r="CB142">
            <v>38.119665836108283</v>
          </cell>
          <cell r="CC142">
            <v>38.05554312410915</v>
          </cell>
          <cell r="CD142">
            <v>37.99152827565247</v>
          </cell>
          <cell r="CE142">
            <v>37.927621109296389</v>
          </cell>
          <cell r="CF142">
            <v>37.863821443904257</v>
          </cell>
          <cell r="CG142">
            <v>37.800129098644135</v>
          </cell>
          <cell r="CH142">
            <v>37.736543892988259</v>
          </cell>
          <cell r="CI142">
            <v>37.673065646712537</v>
          </cell>
          <cell r="CJ142">
            <v>37.609694179896053</v>
          </cell>
          <cell r="CK142">
            <v>37.54642931292053</v>
          </cell>
          <cell r="CL142">
            <v>37.483270866469837</v>
          </cell>
          <cell r="CM142">
            <v>37.420218661529482</v>
          </cell>
          <cell r="CN142">
            <v>37.3572725193861</v>
          </cell>
          <cell r="CO142">
            <v>37.294432261626952</v>
          </cell>
          <cell r="CP142">
            <v>37.231697710139407</v>
          </cell>
          <cell r="CQ142">
            <v>37.169068687110446</v>
          </cell>
          <cell r="CR142">
            <v>37.106545015026157</v>
          </cell>
          <cell r="CS142">
            <v>37.044126516671234</v>
          </cell>
          <cell r="CT142">
            <v>36.981813015128473</v>
          </cell>
          <cell r="CU142">
            <v>36.919604333778267</v>
          </cell>
          <cell r="CV142">
            <v>36.857500296298113</v>
          </cell>
          <cell r="CW142">
            <v>36.795500726662098</v>
          </cell>
          <cell r="CX142">
            <v>36.73360544914042</v>
          </cell>
          <cell r="CY142">
            <v>36.671814288298876</v>
          </cell>
          <cell r="CZ142">
            <v>36.610127068998366</v>
          </cell>
          <cell r="DA142">
            <v>36.548543616394404</v>
          </cell>
          <cell r="DB142">
            <v>36.48706375593661</v>
          </cell>
          <cell r="DC142">
            <v>36.425687313368229</v>
          </cell>
          <cell r="DD142">
            <v>36.364414114725626</v>
          </cell>
          <cell r="DE142">
            <v>36.303243986337804</v>
          </cell>
          <cell r="DF142">
            <v>36.242176754825898</v>
          </cell>
          <cell r="DG142">
            <v>36.1812122471027</v>
          </cell>
          <cell r="DH142">
            <v>36.120350290372144</v>
          </cell>
          <cell r="DI142">
            <v>36.059590712128852</v>
          </cell>
          <cell r="DJ142">
            <v>35.998933340157606</v>
          </cell>
          <cell r="DK142">
            <v>35.938378002532893</v>
          </cell>
          <cell r="DL142">
            <v>35.87792452761839</v>
          </cell>
          <cell r="DM142">
            <v>35.817572744066503</v>
          </cell>
          <cell r="DN142">
            <v>35.757322480817862</v>
          </cell>
          <cell r="DO142">
            <v>35.697173567100847</v>
          </cell>
          <cell r="DP142">
            <v>35.637125832431096</v>
          </cell>
          <cell r="DQ142">
            <v>35.577179106611027</v>
          </cell>
          <cell r="DR142">
            <v>35.517333219729359</v>
          </cell>
          <cell r="DS142">
            <v>35.45758800216062</v>
          </cell>
          <cell r="DT142">
            <v>35.397943284564676</v>
          </cell>
        </row>
        <row r="162">
          <cell r="D162">
            <v>0</v>
          </cell>
        </row>
        <row r="190">
          <cell r="E190">
            <v>75774</v>
          </cell>
          <cell r="F190">
            <v>233675.26</v>
          </cell>
          <cell r="G190">
            <v>404903.22</v>
          </cell>
          <cell r="H190">
            <v>590249.92000000004</v>
          </cell>
          <cell r="I190">
            <v>790458.9</v>
          </cell>
          <cell r="J190">
            <v>1006204.11</v>
          </cell>
          <cell r="K190">
            <v>1238133.3</v>
          </cell>
          <cell r="L190">
            <v>1486782.74</v>
          </cell>
          <cell r="M190">
            <v>1752535.48</v>
          </cell>
          <cell r="N190">
            <v>2035686.48</v>
          </cell>
          <cell r="O190">
            <v>2336337.0499999998</v>
          </cell>
          <cell r="P190">
            <v>2654354.0099999998</v>
          </cell>
          <cell r="Q190">
            <v>2989414.05</v>
          </cell>
          <cell r="R190">
            <v>3340963</v>
          </cell>
          <cell r="S190">
            <v>3708175.55</v>
          </cell>
          <cell r="T190">
            <v>4089894.28</v>
          </cell>
          <cell r="U190">
            <v>4484716.68</v>
          </cell>
          <cell r="V190">
            <v>4890997.2699999996</v>
          </cell>
          <cell r="W190">
            <v>5306786.68</v>
          </cell>
          <cell r="X190">
            <v>5729918.0999999996</v>
          </cell>
          <cell r="Y190">
            <v>6158009.1200000001</v>
          </cell>
          <cell r="Z190">
            <v>6588526.2400000002</v>
          </cell>
          <cell r="AA190">
            <v>7018869.54</v>
          </cell>
          <cell r="AB190">
            <v>7446394.1699999999</v>
          </cell>
          <cell r="AC190">
            <v>7868452.2800000003</v>
          </cell>
          <cell r="AD190">
            <v>8282496.7999999998</v>
          </cell>
          <cell r="AE190">
            <v>8686163.5</v>
          </cell>
          <cell r="AF190">
            <v>9077248.8100000005</v>
          </cell>
          <cell r="AG190">
            <v>9453832.3599999994</v>
          </cell>
          <cell r="AH190">
            <v>9814254.0099999998</v>
          </cell>
          <cell r="AI190">
            <v>10157132.35</v>
          </cell>
          <cell r="AJ190">
            <v>10481444.41</v>
          </cell>
          <cell r="AK190">
            <v>10786481.810000001</v>
          </cell>
          <cell r="AL190">
            <v>11071827.59</v>
          </cell>
          <cell r="AM190">
            <v>11337292.59</v>
          </cell>
          <cell r="AN190">
            <v>11582995.039999999</v>
          </cell>
          <cell r="AO190">
            <v>11809296.970000001</v>
          </cell>
          <cell r="AP190">
            <v>12016700.51</v>
          </cell>
          <cell r="AQ190">
            <v>12205867.029999999</v>
          </cell>
          <cell r="AR190">
            <v>12377595.529999999</v>
          </cell>
          <cell r="AS190">
            <v>12532781.02</v>
          </cell>
          <cell r="AT190">
            <v>12672373.300000001</v>
          </cell>
          <cell r="AU190">
            <v>12797336.24</v>
          </cell>
          <cell r="AV190">
            <v>12908667.699999999</v>
          </cell>
          <cell r="AW190">
            <v>13007379.17</v>
          </cell>
          <cell r="AX190">
            <v>13094415.380000001</v>
          </cell>
          <cell r="AY190">
            <v>13170734.98</v>
          </cell>
          <cell r="AZ190">
            <v>13237230.390000001</v>
          </cell>
          <cell r="BA190">
            <v>13294748.32</v>
          </cell>
          <cell r="BB190">
            <v>13344110.060000001</v>
          </cell>
          <cell r="BC190">
            <v>13386051.970000001</v>
          </cell>
          <cell r="BD190">
            <v>13421265.939999999</v>
          </cell>
          <cell r="BE190">
            <v>13450419.470000001</v>
          </cell>
          <cell r="BF190">
            <v>13474096.619999999</v>
          </cell>
          <cell r="BG190">
            <v>13492838.09</v>
          </cell>
          <cell r="BH190">
            <v>13507161.34</v>
          </cell>
          <cell r="BI190">
            <v>13517521.390000001</v>
          </cell>
          <cell r="BJ190">
            <v>13524311.32</v>
          </cell>
          <cell r="BK190">
            <v>13527902.050000001</v>
          </cell>
          <cell r="BL190">
            <v>13528642.460000001</v>
          </cell>
          <cell r="BM190">
            <v>13526820.5</v>
          </cell>
          <cell r="BN190">
            <v>13522722.23</v>
          </cell>
          <cell r="BO190">
            <v>13516612.35</v>
          </cell>
          <cell r="BP190">
            <v>13508695.48</v>
          </cell>
          <cell r="BQ190">
            <v>13499155.449999999</v>
          </cell>
          <cell r="BR190">
            <v>13488174.93</v>
          </cell>
          <cell r="BS190">
            <v>13475915.99</v>
          </cell>
          <cell r="BT190">
            <v>13462539.67</v>
          </cell>
          <cell r="BU190">
            <v>13448167.359999999</v>
          </cell>
          <cell r="BV190">
            <v>13432900.4</v>
          </cell>
          <cell r="BW190">
            <v>13416858.689999999</v>
          </cell>
          <cell r="BX190">
            <v>13400122.960000001</v>
          </cell>
          <cell r="BY190">
            <v>13382754.26</v>
          </cell>
          <cell r="BZ190">
            <v>13364832.34</v>
          </cell>
          <cell r="CA190">
            <v>13346436.470000001</v>
          </cell>
          <cell r="CB190">
            <v>13327626.289999999</v>
          </cell>
          <cell r="CC190">
            <v>13308442.039999999</v>
          </cell>
          <cell r="CD190">
            <v>13288923.710000001</v>
          </cell>
          <cell r="CE190">
            <v>13269129.960000001</v>
          </cell>
          <cell r="CF190">
            <v>13249081.220000001</v>
          </cell>
          <cell r="CG190">
            <v>13228816.68</v>
          </cell>
          <cell r="CH190">
            <v>13208356.41</v>
          </cell>
          <cell r="CI190">
            <v>13187720.34</v>
          </cell>
          <cell r="CJ190">
            <v>13166965.880000001</v>
          </cell>
          <cell r="CK190">
            <v>13146074.98</v>
          </cell>
          <cell r="CL190">
            <v>13125067.16</v>
          </cell>
          <cell r="CM190">
            <v>13103980.560000001</v>
          </cell>
          <cell r="CN190">
            <v>13082834.369999999</v>
          </cell>
          <cell r="CO190">
            <v>13061610.359999999</v>
          </cell>
          <cell r="CP190">
            <v>13040327.66</v>
          </cell>
          <cell r="CQ190">
            <v>13019023.84</v>
          </cell>
          <cell r="CR190">
            <v>12997680.59</v>
          </cell>
          <cell r="CS190">
            <v>12976298.210000001</v>
          </cell>
          <cell r="CT190">
            <v>12954895.52</v>
          </cell>
          <cell r="CU190">
            <v>12933491.189999999</v>
          </cell>
          <cell r="CV190">
            <v>12912085.359999999</v>
          </cell>
          <cell r="CW190">
            <v>12890678.16</v>
          </cell>
          <cell r="CX190">
            <v>12869269.699999999</v>
          </cell>
          <cell r="CY190">
            <v>12847860.119999999</v>
          </cell>
          <cell r="CZ190">
            <v>12826449.539999999</v>
          </cell>
          <cell r="DA190">
            <v>12805056.369999999</v>
          </cell>
          <cell r="DB190">
            <v>12783698.880000001</v>
          </cell>
          <cell r="DC190">
            <v>12762358.789999999</v>
          </cell>
          <cell r="DD190">
            <v>12741017.960000001</v>
          </cell>
          <cell r="DE190">
            <v>12719694.66</v>
          </cell>
          <cell r="DF190">
            <v>12698407.039999999</v>
          </cell>
          <cell r="DG190">
            <v>12677136.970000001</v>
          </cell>
          <cell r="DH190">
            <v>12655884.460000001</v>
          </cell>
          <cell r="DI190">
            <v>12634667.57</v>
          </cell>
          <cell r="DJ190">
            <v>12613486.26</v>
          </cell>
          <cell r="DK190">
            <v>12592340.449999999</v>
          </cell>
          <cell r="DL190">
            <v>12571212.16</v>
          </cell>
          <cell r="DM190">
            <v>12550101.41</v>
          </cell>
          <cell r="DN190">
            <v>12529026.1</v>
          </cell>
          <cell r="DO190">
            <v>12507986.189999999</v>
          </cell>
          <cell r="DP190">
            <v>12486981.609999999</v>
          </cell>
          <cell r="DQ190">
            <v>12466012.310000001</v>
          </cell>
          <cell r="DR190">
            <v>12445078.210000001</v>
          </cell>
          <cell r="DS190">
            <v>12424161.550000001</v>
          </cell>
          <cell r="DT190">
            <v>12403280.039999999</v>
          </cell>
        </row>
        <row r="263">
          <cell r="E263">
            <v>3391773.3</v>
          </cell>
          <cell r="F263">
            <v>604863.57999999996</v>
          </cell>
          <cell r="G263">
            <v>665769.43999999994</v>
          </cell>
          <cell r="H263">
            <v>711962.06</v>
          </cell>
          <cell r="I263">
            <v>760071.79</v>
          </cell>
          <cell r="J263">
            <v>924169.46</v>
          </cell>
          <cell r="K263">
            <v>877287.32</v>
          </cell>
          <cell r="L263">
            <v>945240.6</v>
          </cell>
          <cell r="M263">
            <v>982784.23</v>
          </cell>
          <cell r="N263">
            <v>2368140.5699999998</v>
          </cell>
          <cell r="O263">
            <v>1104128.95</v>
          </cell>
          <cell r="P263">
            <v>1253300.32</v>
          </cell>
          <cell r="Q263">
            <v>2497045.12</v>
          </cell>
          <cell r="R263">
            <v>1339461.06</v>
          </cell>
          <cell r="S263">
            <v>1300371</v>
          </cell>
          <cell r="T263">
            <v>1729656.84</v>
          </cell>
          <cell r="U263">
            <v>5128430.37</v>
          </cell>
          <cell r="V263">
            <v>1371776.78</v>
          </cell>
          <cell r="W263">
            <v>1784329.69</v>
          </cell>
          <cell r="X263">
            <v>1373883.07</v>
          </cell>
          <cell r="Y263">
            <v>1784173.21</v>
          </cell>
          <cell r="Z263">
            <v>1532893.44</v>
          </cell>
          <cell r="AA263">
            <v>1368634.02</v>
          </cell>
          <cell r="AB263">
            <v>1605654.74</v>
          </cell>
          <cell r="AC263">
            <v>1375693.62</v>
          </cell>
          <cell r="AD263">
            <v>1623502.63</v>
          </cell>
          <cell r="AE263">
            <v>7598384.25</v>
          </cell>
          <cell r="AF263">
            <v>1221975.83</v>
          </cell>
          <cell r="AG263">
            <v>1108990.23</v>
          </cell>
          <cell r="AH263">
            <v>1126226.69</v>
          </cell>
          <cell r="AI263">
            <v>1326048.8799999999</v>
          </cell>
          <cell r="AJ263">
            <v>1199218.8799999999</v>
          </cell>
          <cell r="AK263">
            <v>921910.54</v>
          </cell>
          <cell r="AL263">
            <v>953165.69</v>
          </cell>
          <cell r="AM263">
            <v>741648.22</v>
          </cell>
          <cell r="AN263">
            <v>699082.13</v>
          </cell>
          <cell r="AO263">
            <v>713027.51</v>
          </cell>
          <cell r="AP263">
            <v>1083507.8400000001</v>
          </cell>
          <cell r="AQ263">
            <v>938297.79</v>
          </cell>
          <cell r="AR263">
            <v>590382.9</v>
          </cell>
          <cell r="AS263">
            <v>486762.9</v>
          </cell>
          <cell r="AT263">
            <v>448162.04</v>
          </cell>
          <cell r="AU263">
            <v>522437.82</v>
          </cell>
          <cell r="AV263">
            <v>379053.87</v>
          </cell>
          <cell r="AW263">
            <v>415785.17</v>
          </cell>
          <cell r="AX263">
            <v>387315.27</v>
          </cell>
          <cell r="AY263">
            <v>819853.08</v>
          </cell>
          <cell r="AZ263">
            <v>430768.91</v>
          </cell>
          <cell r="BA263">
            <v>383060.86</v>
          </cell>
          <cell r="BB263">
            <v>1022709.22</v>
          </cell>
          <cell r="BC263">
            <v>316512.46999999997</v>
          </cell>
          <cell r="BD263">
            <v>271040.56</v>
          </cell>
          <cell r="BE263">
            <v>190129.9</v>
          </cell>
          <cell r="BF263">
            <v>2467794.81</v>
          </cell>
          <cell r="BG263">
            <v>231671.97</v>
          </cell>
          <cell r="BH263">
            <v>416589.02</v>
          </cell>
          <cell r="BI263">
            <v>208491.82</v>
          </cell>
          <cell r="BJ263">
            <v>235814.29</v>
          </cell>
          <cell r="BK263">
            <v>202838.65</v>
          </cell>
          <cell r="BL263">
            <v>149978.91</v>
          </cell>
          <cell r="BM263">
            <v>395557.74</v>
          </cell>
          <cell r="BN263">
            <v>188016.21</v>
          </cell>
          <cell r="BO263">
            <v>175613.83</v>
          </cell>
          <cell r="BP263">
            <v>4053879.62</v>
          </cell>
          <cell r="BQ263">
            <v>123922.36</v>
          </cell>
          <cell r="BR263">
            <v>114052.86</v>
          </cell>
          <cell r="BS263">
            <v>205305.84</v>
          </cell>
          <cell r="BT263">
            <v>102538.12</v>
          </cell>
          <cell r="BU263">
            <v>320733.01</v>
          </cell>
          <cell r="BV263">
            <v>159491.96</v>
          </cell>
          <cell r="BW263">
            <v>138069.10999999999</v>
          </cell>
          <cell r="BX263">
            <v>89302.05</v>
          </cell>
          <cell r="BY263">
            <v>164133.81</v>
          </cell>
          <cell r="BZ263">
            <v>134757.07</v>
          </cell>
          <cell r="CA263">
            <v>392332.39</v>
          </cell>
          <cell r="CB263">
            <v>197519.41</v>
          </cell>
          <cell r="CC263">
            <v>96280.9</v>
          </cell>
          <cell r="CD263">
            <v>95347.81</v>
          </cell>
          <cell r="CE263">
            <v>144996.34</v>
          </cell>
          <cell r="CF263">
            <v>129555.34</v>
          </cell>
          <cell r="CG263">
            <v>150604.96</v>
          </cell>
          <cell r="CH263">
            <v>334290.78000000003</v>
          </cell>
          <cell r="CI263">
            <v>91047.15</v>
          </cell>
          <cell r="CJ263">
            <v>408987.1</v>
          </cell>
          <cell r="CK263">
            <v>263117.34000000003</v>
          </cell>
          <cell r="CL263">
            <v>178970.69</v>
          </cell>
          <cell r="CM263">
            <v>582700.44999999995</v>
          </cell>
          <cell r="CN263">
            <v>187427.74</v>
          </cell>
          <cell r="CO263">
            <v>97524.26</v>
          </cell>
          <cell r="CP263">
            <v>91669.28</v>
          </cell>
          <cell r="CQ263">
            <v>1527213.09</v>
          </cell>
          <cell r="CR263">
            <v>95444.66</v>
          </cell>
          <cell r="CS263">
            <v>300083.90999999997</v>
          </cell>
          <cell r="CT263">
            <v>177043.49</v>
          </cell>
          <cell r="CU263">
            <v>98324.68</v>
          </cell>
          <cell r="CV263">
            <v>121830.07</v>
          </cell>
          <cell r="CW263">
            <v>168270.2</v>
          </cell>
          <cell r="CX263">
            <v>251305.45</v>
          </cell>
          <cell r="CY263">
            <v>131914.57999999999</v>
          </cell>
          <cell r="CZ263">
            <v>148038.82</v>
          </cell>
          <cell r="DA263">
            <v>2427031.7999999998</v>
          </cell>
          <cell r="DB263">
            <v>84940.58</v>
          </cell>
          <cell r="DC263">
            <v>130765.92</v>
          </cell>
          <cell r="DD263">
            <v>105715.38</v>
          </cell>
          <cell r="DE263">
            <v>133044.76999999999</v>
          </cell>
          <cell r="DF263">
            <v>265665.36</v>
          </cell>
          <cell r="DG263">
            <v>70239.14</v>
          </cell>
          <cell r="DH263">
            <v>98632.76</v>
          </cell>
          <cell r="DI263">
            <v>145764.01999999999</v>
          </cell>
          <cell r="DJ263">
            <v>123606.26</v>
          </cell>
          <cell r="DK263">
            <v>110736.81</v>
          </cell>
          <cell r="DL263">
            <v>289074.31</v>
          </cell>
          <cell r="DM263">
            <v>99211.19</v>
          </cell>
          <cell r="DN263">
            <v>75809.52</v>
          </cell>
          <cell r="DO263">
            <v>126131.85</v>
          </cell>
          <cell r="DP263">
            <v>75074.36</v>
          </cell>
          <cell r="DQ263">
            <v>154621.5</v>
          </cell>
          <cell r="DR263">
            <v>167138.39000000001</v>
          </cell>
          <cell r="DS263">
            <v>77586.31</v>
          </cell>
          <cell r="DT263">
            <v>73733.3</v>
          </cell>
        </row>
        <row r="410">
          <cell r="E410">
            <v>426070.88</v>
          </cell>
          <cell r="F410">
            <v>501496.32000000001</v>
          </cell>
          <cell r="G410">
            <v>610541.81999999995</v>
          </cell>
          <cell r="H410">
            <v>720660.97</v>
          </cell>
          <cell r="I410">
            <v>845656.98</v>
          </cell>
          <cell r="J410">
            <v>996397.67</v>
          </cell>
          <cell r="K410">
            <v>1129178.78</v>
          </cell>
          <cell r="L410">
            <v>1272415.83</v>
          </cell>
          <cell r="M410">
            <v>1430714.5</v>
          </cell>
          <cell r="N410">
            <v>1623032.3</v>
          </cell>
          <cell r="O410">
            <v>1781496.15</v>
          </cell>
          <cell r="P410">
            <v>1963106.66</v>
          </cell>
          <cell r="Q410">
            <v>2154942.4</v>
          </cell>
          <cell r="R410">
            <v>2370430.33</v>
          </cell>
          <cell r="S410">
            <v>2558013.71</v>
          </cell>
          <cell r="T410">
            <v>2757818.77</v>
          </cell>
          <cell r="U410">
            <v>3002443.4</v>
          </cell>
          <cell r="V410">
            <v>3197136.45</v>
          </cell>
          <cell r="W410">
            <v>3427650.55</v>
          </cell>
          <cell r="X410">
            <v>3618386.55</v>
          </cell>
          <cell r="Y410">
            <v>3816657.36</v>
          </cell>
          <cell r="Z410">
            <v>4033840.03</v>
          </cell>
          <cell r="AA410">
            <v>4213005.1399999997</v>
          </cell>
          <cell r="AB410">
            <v>4418205.05</v>
          </cell>
          <cell r="AC410">
            <v>4582162.1900000004</v>
          </cell>
          <cell r="AD410">
            <v>4745782.3499999996</v>
          </cell>
          <cell r="AE410">
            <v>4954754.8</v>
          </cell>
          <cell r="AF410">
            <v>5090081.78</v>
          </cell>
          <cell r="AG410">
            <v>5223732.5199999996</v>
          </cell>
          <cell r="AH410">
            <v>5370148.4400000004</v>
          </cell>
          <cell r="AI410">
            <v>5474379.04</v>
          </cell>
          <cell r="AJ410">
            <v>5575864.7199999997</v>
          </cell>
          <cell r="AK410">
            <v>5668996.4400000004</v>
          </cell>
          <cell r="AL410">
            <v>5775752.0099999998</v>
          </cell>
          <cell r="AM410">
            <v>5842094.2199999997</v>
          </cell>
          <cell r="AN410">
            <v>5904338.2800000003</v>
          </cell>
          <cell r="AO410">
            <v>5958518.3799999999</v>
          </cell>
          <cell r="AP410">
            <v>6010027.3399999999</v>
          </cell>
          <cell r="AQ410">
            <v>6078521.0499999998</v>
          </cell>
          <cell r="AR410">
            <v>6105520.8099999996</v>
          </cell>
          <cell r="AS410">
            <v>6142038.0700000003</v>
          </cell>
          <cell r="AT410">
            <v>6166997.9900000002</v>
          </cell>
          <cell r="AU410">
            <v>6190368.5800000001</v>
          </cell>
          <cell r="AV410">
            <v>6214221.1500000004</v>
          </cell>
          <cell r="AW410">
            <v>6228338.4100000001</v>
          </cell>
          <cell r="AX410">
            <v>6236961.0899999999</v>
          </cell>
          <cell r="AY410">
            <v>6254496.4299999997</v>
          </cell>
          <cell r="AZ410">
            <v>6283096.1699999999</v>
          </cell>
          <cell r="BA410">
            <v>6274842.3799999999</v>
          </cell>
          <cell r="BB410">
            <v>6282042.3799999999</v>
          </cell>
          <cell r="BC410">
            <v>6284704.2800000003</v>
          </cell>
          <cell r="BD410">
            <v>6285680.9400000004</v>
          </cell>
          <cell r="BE410">
            <v>6270980.1900000004</v>
          </cell>
          <cell r="BF410">
            <v>6279066.6299999999</v>
          </cell>
          <cell r="BG410">
            <v>6274684.1200000001</v>
          </cell>
          <cell r="BH410">
            <v>6274442.2400000002</v>
          </cell>
          <cell r="BI410">
            <v>6268510.6699999999</v>
          </cell>
          <cell r="BJ410">
            <v>6263358.8700000001</v>
          </cell>
          <cell r="BK410">
            <v>6258234.79</v>
          </cell>
          <cell r="BL410">
            <v>6251052.4199999999</v>
          </cell>
          <cell r="BM410">
            <v>6245585.1900000004</v>
          </cell>
          <cell r="BN410">
            <v>6238873.1100000003</v>
          </cell>
          <cell r="BO410">
            <v>6199867.5099999998</v>
          </cell>
          <cell r="BP410">
            <v>6211844.9400000004</v>
          </cell>
          <cell r="BQ410">
            <v>6204240.3499999996</v>
          </cell>
          <cell r="BR410">
            <v>6195963.7300000004</v>
          </cell>
          <cell r="BS410">
            <v>6188100.4000000004</v>
          </cell>
          <cell r="BT410">
            <v>6178502.5800000001</v>
          </cell>
          <cell r="BU410">
            <v>6172613.5700000003</v>
          </cell>
          <cell r="BV410">
            <v>6161948.8099999996</v>
          </cell>
          <cell r="BW410">
            <v>6153596.9900000002</v>
          </cell>
          <cell r="BX410">
            <v>6144757.7800000003</v>
          </cell>
          <cell r="BY410">
            <v>6135903.3099999996</v>
          </cell>
          <cell r="BZ410">
            <v>6124777.2300000004</v>
          </cell>
          <cell r="CA410">
            <v>6118293.6900000004</v>
          </cell>
          <cell r="CB410">
            <v>6107640.7400000002</v>
          </cell>
          <cell r="CC410">
            <v>6098379.6699999999</v>
          </cell>
          <cell r="CD410">
            <v>6089221.5800000001</v>
          </cell>
          <cell r="CE410">
            <v>6079563.9800000004</v>
          </cell>
          <cell r="CF410">
            <v>6070532.9299999997</v>
          </cell>
          <cell r="CG410">
            <v>6061056.3600000003</v>
          </cell>
          <cell r="CH410">
            <v>6056075.8499999996</v>
          </cell>
          <cell r="CI410">
            <v>6042285.5099999998</v>
          </cell>
          <cell r="CJ410">
            <v>6033748.9199999999</v>
          </cell>
          <cell r="CK410">
            <v>6024459.0499999998</v>
          </cell>
          <cell r="CL410">
            <v>6011531.0899999999</v>
          </cell>
          <cell r="CM410">
            <v>6004101.6600000001</v>
          </cell>
          <cell r="CN410">
            <v>5994844.9900000002</v>
          </cell>
          <cell r="CO410">
            <v>5985336.0499999998</v>
          </cell>
          <cell r="CP410">
            <v>5964571.3899999997</v>
          </cell>
          <cell r="CQ410">
            <v>5962018.9800000004</v>
          </cell>
          <cell r="CR410">
            <v>5951405.46</v>
          </cell>
          <cell r="CS410">
            <v>5944401.4299999997</v>
          </cell>
          <cell r="CT410">
            <v>5933259.3200000003</v>
          </cell>
          <cell r="CU410">
            <v>5923726.1200000001</v>
          </cell>
          <cell r="CV410">
            <v>5914411.3799999999</v>
          </cell>
          <cell r="CW410">
            <v>5904150.4699999997</v>
          </cell>
          <cell r="CX410">
            <v>5895398.71</v>
          </cell>
          <cell r="CY410">
            <v>5886027.9000000004</v>
          </cell>
          <cell r="CZ410">
            <v>5857406.1699999999</v>
          </cell>
          <cell r="DA410">
            <v>5859782.5300000003</v>
          </cell>
          <cell r="DB410">
            <v>5850572.2000000002</v>
          </cell>
          <cell r="DC410">
            <v>5841034.3700000001</v>
          </cell>
          <cell r="DD410">
            <v>5831949.8099999996</v>
          </cell>
          <cell r="DE410">
            <v>5821868.1900000004</v>
          </cell>
          <cell r="DF410">
            <v>5814906.0499999998</v>
          </cell>
          <cell r="DG410">
            <v>5803784.1600000001</v>
          </cell>
          <cell r="DH410">
            <v>5794701.7800000003</v>
          </cell>
          <cell r="DI410">
            <v>5785634.1100000003</v>
          </cell>
          <cell r="DJ410">
            <v>5776472.46</v>
          </cell>
          <cell r="DK410">
            <v>5766112.4299999997</v>
          </cell>
          <cell r="DL410">
            <v>5759064.6600000001</v>
          </cell>
          <cell r="DM410">
            <v>5748458.0999999996</v>
          </cell>
          <cell r="DN410">
            <v>5739361.9100000001</v>
          </cell>
          <cell r="DO410">
            <v>5730281.9699999997</v>
          </cell>
          <cell r="DP410">
            <v>5720964.7800000003</v>
          </cell>
          <cell r="DQ410">
            <v>5712095.1699999999</v>
          </cell>
          <cell r="DR410">
            <v>5702961.6399999997</v>
          </cell>
          <cell r="DS410">
            <v>5693999.5700000003</v>
          </cell>
          <cell r="DT410">
            <v>5683355.1100000003</v>
          </cell>
        </row>
      </sheetData>
      <sheetData sheetId="3" refreshError="1">
        <row r="2">
          <cell r="E2">
            <v>2.9199999999999999E-3</v>
          </cell>
        </row>
        <row r="26">
          <cell r="E26">
            <v>500</v>
          </cell>
          <cell r="F26">
            <v>500</v>
          </cell>
          <cell r="G26">
            <v>500</v>
          </cell>
          <cell r="H26">
            <v>500</v>
          </cell>
          <cell r="I26">
            <v>500</v>
          </cell>
          <cell r="J26">
            <v>500</v>
          </cell>
          <cell r="K26">
            <v>500</v>
          </cell>
          <cell r="L26">
            <v>500</v>
          </cell>
          <cell r="M26">
            <v>500</v>
          </cell>
          <cell r="N26">
            <v>500</v>
          </cell>
          <cell r="O26">
            <v>500</v>
          </cell>
          <cell r="P26">
            <v>500</v>
          </cell>
          <cell r="Q26">
            <v>500</v>
          </cell>
          <cell r="R26">
            <v>500</v>
          </cell>
          <cell r="S26">
            <v>500</v>
          </cell>
          <cell r="T26">
            <v>500</v>
          </cell>
          <cell r="U26">
            <v>500</v>
          </cell>
          <cell r="V26">
            <v>500</v>
          </cell>
          <cell r="W26">
            <v>500</v>
          </cell>
          <cell r="X26">
            <v>500</v>
          </cell>
          <cell r="Y26">
            <v>500</v>
          </cell>
          <cell r="Z26">
            <v>500</v>
          </cell>
          <cell r="AA26">
            <v>500</v>
          </cell>
          <cell r="AB26">
            <v>500</v>
          </cell>
          <cell r="AC26">
            <v>500</v>
          </cell>
          <cell r="AD26">
            <v>500</v>
          </cell>
          <cell r="AE26">
            <v>500</v>
          </cell>
          <cell r="AF26">
            <v>500</v>
          </cell>
          <cell r="AG26">
            <v>500</v>
          </cell>
          <cell r="AH26">
            <v>500</v>
          </cell>
          <cell r="AI26">
            <v>500</v>
          </cell>
          <cell r="AJ26">
            <v>500</v>
          </cell>
          <cell r="AK26">
            <v>500</v>
          </cell>
          <cell r="AL26">
            <v>500</v>
          </cell>
          <cell r="AM26">
            <v>500</v>
          </cell>
          <cell r="AN26">
            <v>500</v>
          </cell>
          <cell r="AO26">
            <v>500</v>
          </cell>
          <cell r="AP26">
            <v>500</v>
          </cell>
          <cell r="AQ26">
            <v>500</v>
          </cell>
          <cell r="AR26">
            <v>500</v>
          </cell>
          <cell r="AS26">
            <v>500</v>
          </cell>
          <cell r="AT26">
            <v>500</v>
          </cell>
          <cell r="AU26">
            <v>500</v>
          </cell>
          <cell r="AV26">
            <v>500</v>
          </cell>
          <cell r="AW26">
            <v>500</v>
          </cell>
          <cell r="AX26">
            <v>500</v>
          </cell>
          <cell r="AY26">
            <v>500</v>
          </cell>
          <cell r="AZ26">
            <v>500</v>
          </cell>
          <cell r="BA26">
            <v>500</v>
          </cell>
          <cell r="BB26">
            <v>500</v>
          </cell>
          <cell r="BC26">
            <v>500</v>
          </cell>
          <cell r="BD26">
            <v>500</v>
          </cell>
          <cell r="BE26">
            <v>500</v>
          </cell>
          <cell r="BF26">
            <v>500</v>
          </cell>
          <cell r="BG26">
            <v>500</v>
          </cell>
          <cell r="BH26">
            <v>500</v>
          </cell>
          <cell r="BI26">
            <v>500</v>
          </cell>
          <cell r="BJ26">
            <v>500</v>
          </cell>
          <cell r="BK26">
            <v>500</v>
          </cell>
          <cell r="BL26">
            <v>500</v>
          </cell>
          <cell r="BM26">
            <v>500</v>
          </cell>
          <cell r="BN26">
            <v>500</v>
          </cell>
          <cell r="BO26">
            <v>500</v>
          </cell>
          <cell r="BP26">
            <v>500</v>
          </cell>
          <cell r="BQ26">
            <v>500</v>
          </cell>
          <cell r="BR26">
            <v>500</v>
          </cell>
          <cell r="BS26">
            <v>500</v>
          </cell>
          <cell r="BT26">
            <v>500</v>
          </cell>
          <cell r="BU26">
            <v>500</v>
          </cell>
          <cell r="BV26">
            <v>500</v>
          </cell>
          <cell r="BW26">
            <v>500</v>
          </cell>
          <cell r="BX26">
            <v>500</v>
          </cell>
          <cell r="BY26">
            <v>500</v>
          </cell>
          <cell r="BZ26">
            <v>500</v>
          </cell>
          <cell r="CA26">
            <v>500</v>
          </cell>
          <cell r="CB26">
            <v>500</v>
          </cell>
          <cell r="CC26">
            <v>500</v>
          </cell>
          <cell r="CD26">
            <v>500</v>
          </cell>
          <cell r="CE26">
            <v>500</v>
          </cell>
          <cell r="CF26">
            <v>500</v>
          </cell>
          <cell r="CG26">
            <v>500</v>
          </cell>
          <cell r="CH26">
            <v>500</v>
          </cell>
          <cell r="CI26">
            <v>500</v>
          </cell>
          <cell r="CJ26">
            <v>500</v>
          </cell>
          <cell r="CK26">
            <v>500</v>
          </cell>
          <cell r="CL26">
            <v>500</v>
          </cell>
          <cell r="CM26">
            <v>500</v>
          </cell>
          <cell r="CN26">
            <v>500</v>
          </cell>
          <cell r="CO26">
            <v>500</v>
          </cell>
          <cell r="CP26">
            <v>500</v>
          </cell>
          <cell r="CQ26">
            <v>500</v>
          </cell>
          <cell r="CR26">
            <v>500</v>
          </cell>
          <cell r="CS26">
            <v>500</v>
          </cell>
          <cell r="CT26">
            <v>500</v>
          </cell>
          <cell r="CU26">
            <v>500</v>
          </cell>
          <cell r="CV26">
            <v>500</v>
          </cell>
          <cell r="CW26">
            <v>500</v>
          </cell>
          <cell r="CX26">
            <v>500</v>
          </cell>
          <cell r="CY26">
            <v>500</v>
          </cell>
          <cell r="CZ26">
            <v>500</v>
          </cell>
          <cell r="DA26">
            <v>500</v>
          </cell>
          <cell r="DB26">
            <v>500</v>
          </cell>
          <cell r="DC26">
            <v>500</v>
          </cell>
          <cell r="DD26">
            <v>500</v>
          </cell>
          <cell r="DE26">
            <v>500</v>
          </cell>
          <cell r="DF26">
            <v>500</v>
          </cell>
          <cell r="DG26">
            <v>500</v>
          </cell>
          <cell r="DH26">
            <v>500</v>
          </cell>
          <cell r="DI26">
            <v>500</v>
          </cell>
          <cell r="DJ26">
            <v>500</v>
          </cell>
          <cell r="DK26">
            <v>500</v>
          </cell>
          <cell r="DL26">
            <v>500</v>
          </cell>
          <cell r="DM26">
            <v>500</v>
          </cell>
          <cell r="DN26">
            <v>500</v>
          </cell>
          <cell r="DO26">
            <v>500</v>
          </cell>
          <cell r="DP26">
            <v>500</v>
          </cell>
          <cell r="DQ26">
            <v>500</v>
          </cell>
          <cell r="DR26">
            <v>500</v>
          </cell>
          <cell r="DS26">
            <v>500</v>
          </cell>
          <cell r="DT26">
            <v>500</v>
          </cell>
        </row>
        <row r="27">
          <cell r="E27">
            <v>200000</v>
          </cell>
          <cell r="F27">
            <v>200000</v>
          </cell>
          <cell r="G27">
            <v>200000</v>
          </cell>
          <cell r="H27">
            <v>200000</v>
          </cell>
          <cell r="I27">
            <v>200000</v>
          </cell>
          <cell r="J27">
            <v>200000</v>
          </cell>
          <cell r="K27">
            <v>200000</v>
          </cell>
          <cell r="L27">
            <v>200000</v>
          </cell>
          <cell r="M27">
            <v>200000</v>
          </cell>
          <cell r="N27">
            <v>200000</v>
          </cell>
          <cell r="O27">
            <v>200000</v>
          </cell>
          <cell r="P27">
            <v>200000</v>
          </cell>
          <cell r="Q27">
            <v>200000</v>
          </cell>
          <cell r="R27">
            <v>200000</v>
          </cell>
          <cell r="S27">
            <v>200000</v>
          </cell>
          <cell r="T27">
            <v>200000</v>
          </cell>
          <cell r="U27">
            <v>200000</v>
          </cell>
          <cell r="V27">
            <v>200000</v>
          </cell>
          <cell r="W27">
            <v>200000</v>
          </cell>
          <cell r="X27">
            <v>200000</v>
          </cell>
          <cell r="Y27">
            <v>200000</v>
          </cell>
          <cell r="Z27">
            <v>200000</v>
          </cell>
          <cell r="AA27">
            <v>200000</v>
          </cell>
          <cell r="AB27">
            <v>200000</v>
          </cell>
          <cell r="AC27">
            <v>200000</v>
          </cell>
          <cell r="AD27">
            <v>200000</v>
          </cell>
          <cell r="AE27">
            <v>200000</v>
          </cell>
          <cell r="AF27">
            <v>200000</v>
          </cell>
          <cell r="AG27">
            <v>200000</v>
          </cell>
          <cell r="AH27">
            <v>200000</v>
          </cell>
          <cell r="AI27">
            <v>200000</v>
          </cell>
          <cell r="AJ27">
            <v>200000</v>
          </cell>
          <cell r="AK27">
            <v>200000</v>
          </cell>
          <cell r="AL27">
            <v>200000</v>
          </cell>
          <cell r="AM27">
            <v>200000</v>
          </cell>
          <cell r="AN27">
            <v>200000</v>
          </cell>
          <cell r="AO27">
            <v>200000</v>
          </cell>
          <cell r="AP27">
            <v>200000</v>
          </cell>
          <cell r="AQ27">
            <v>200000</v>
          </cell>
          <cell r="AR27">
            <v>200000</v>
          </cell>
          <cell r="AS27">
            <v>200000</v>
          </cell>
          <cell r="AT27">
            <v>200000</v>
          </cell>
          <cell r="AU27">
            <v>200000</v>
          </cell>
          <cell r="AV27">
            <v>200000</v>
          </cell>
          <cell r="AW27">
            <v>200000</v>
          </cell>
          <cell r="AX27">
            <v>200000</v>
          </cell>
          <cell r="AY27">
            <v>200000</v>
          </cell>
          <cell r="AZ27">
            <v>200000</v>
          </cell>
          <cell r="BA27">
            <v>200000</v>
          </cell>
          <cell r="BB27">
            <v>200000</v>
          </cell>
          <cell r="BC27">
            <v>200000</v>
          </cell>
          <cell r="BD27">
            <v>200000</v>
          </cell>
          <cell r="BE27">
            <v>200000</v>
          </cell>
          <cell r="BF27">
            <v>200000</v>
          </cell>
          <cell r="BG27">
            <v>200000</v>
          </cell>
          <cell r="BH27">
            <v>200000</v>
          </cell>
          <cell r="BI27">
            <v>200000</v>
          </cell>
          <cell r="BJ27">
            <v>200000</v>
          </cell>
          <cell r="BK27">
            <v>200000</v>
          </cell>
          <cell r="BL27">
            <v>200000</v>
          </cell>
          <cell r="BM27">
            <v>200000</v>
          </cell>
          <cell r="BN27">
            <v>200000</v>
          </cell>
          <cell r="BO27">
            <v>200000</v>
          </cell>
          <cell r="BP27">
            <v>200000</v>
          </cell>
          <cell r="BQ27">
            <v>200000</v>
          </cell>
          <cell r="BR27">
            <v>200000</v>
          </cell>
          <cell r="BS27">
            <v>200000</v>
          </cell>
          <cell r="BT27">
            <v>200000</v>
          </cell>
          <cell r="BU27">
            <v>200000</v>
          </cell>
          <cell r="BV27">
            <v>200000</v>
          </cell>
          <cell r="BW27">
            <v>200000</v>
          </cell>
          <cell r="BX27">
            <v>200000</v>
          </cell>
          <cell r="BY27">
            <v>200000</v>
          </cell>
          <cell r="BZ27">
            <v>200000</v>
          </cell>
          <cell r="CA27">
            <v>200000</v>
          </cell>
          <cell r="CB27">
            <v>200000</v>
          </cell>
          <cell r="CC27">
            <v>200000</v>
          </cell>
          <cell r="CD27">
            <v>200000</v>
          </cell>
          <cell r="CE27">
            <v>200000</v>
          </cell>
          <cell r="CF27">
            <v>200000</v>
          </cell>
          <cell r="CG27">
            <v>200000</v>
          </cell>
          <cell r="CH27">
            <v>200000</v>
          </cell>
          <cell r="CI27">
            <v>200000</v>
          </cell>
          <cell r="CJ27">
            <v>200000</v>
          </cell>
          <cell r="CK27">
            <v>200000</v>
          </cell>
          <cell r="CL27">
            <v>200000</v>
          </cell>
          <cell r="CM27">
            <v>200000</v>
          </cell>
          <cell r="CN27">
            <v>200000</v>
          </cell>
          <cell r="CO27">
            <v>200000</v>
          </cell>
          <cell r="CP27">
            <v>200000</v>
          </cell>
          <cell r="CQ27">
            <v>200000</v>
          </cell>
          <cell r="CR27">
            <v>200000</v>
          </cell>
          <cell r="CS27">
            <v>200000</v>
          </cell>
          <cell r="CT27">
            <v>200000</v>
          </cell>
          <cell r="CU27">
            <v>200000</v>
          </cell>
          <cell r="CV27">
            <v>200000</v>
          </cell>
          <cell r="CW27">
            <v>200000</v>
          </cell>
          <cell r="CX27">
            <v>200000</v>
          </cell>
          <cell r="CY27">
            <v>200000</v>
          </cell>
          <cell r="CZ27">
            <v>200000</v>
          </cell>
          <cell r="DA27">
            <v>200000</v>
          </cell>
          <cell r="DB27">
            <v>200000</v>
          </cell>
          <cell r="DC27">
            <v>200000</v>
          </cell>
          <cell r="DD27">
            <v>200000</v>
          </cell>
          <cell r="DE27">
            <v>200000</v>
          </cell>
          <cell r="DF27">
            <v>200000</v>
          </cell>
          <cell r="DG27">
            <v>200000</v>
          </cell>
          <cell r="DH27">
            <v>200000</v>
          </cell>
          <cell r="DI27">
            <v>200000</v>
          </cell>
          <cell r="DJ27">
            <v>200000</v>
          </cell>
          <cell r="DK27">
            <v>200000</v>
          </cell>
          <cell r="DL27">
            <v>200000</v>
          </cell>
          <cell r="DM27">
            <v>200000</v>
          </cell>
          <cell r="DN27">
            <v>200000</v>
          </cell>
          <cell r="DO27">
            <v>200000</v>
          </cell>
          <cell r="DP27">
            <v>200000</v>
          </cell>
          <cell r="DQ27">
            <v>200000</v>
          </cell>
          <cell r="DR27">
            <v>200000</v>
          </cell>
          <cell r="DS27">
            <v>200000</v>
          </cell>
          <cell r="DT27">
            <v>200000</v>
          </cell>
        </row>
        <row r="28">
          <cell r="E28">
            <v>1000000</v>
          </cell>
          <cell r="F28">
            <v>1000000</v>
          </cell>
          <cell r="G28">
            <v>1000000</v>
          </cell>
          <cell r="H28">
            <v>1000000</v>
          </cell>
          <cell r="I28">
            <v>1000000</v>
          </cell>
          <cell r="J28">
            <v>1000000</v>
          </cell>
          <cell r="K28">
            <v>1000000</v>
          </cell>
          <cell r="L28">
            <v>1000000</v>
          </cell>
          <cell r="M28">
            <v>1000000</v>
          </cell>
          <cell r="N28">
            <v>1000000</v>
          </cell>
          <cell r="O28">
            <v>1000000</v>
          </cell>
          <cell r="P28">
            <v>1000000</v>
          </cell>
          <cell r="Q28">
            <v>1000000</v>
          </cell>
          <cell r="R28">
            <v>1000000</v>
          </cell>
          <cell r="S28">
            <v>1000000</v>
          </cell>
          <cell r="T28">
            <v>1000000</v>
          </cell>
          <cell r="U28">
            <v>1000000</v>
          </cell>
          <cell r="V28">
            <v>1000000</v>
          </cell>
          <cell r="W28">
            <v>1000000</v>
          </cell>
          <cell r="X28">
            <v>1000000</v>
          </cell>
          <cell r="Y28">
            <v>1000000</v>
          </cell>
          <cell r="Z28">
            <v>1000000</v>
          </cell>
          <cell r="AA28">
            <v>1000000</v>
          </cell>
          <cell r="AB28">
            <v>1000000</v>
          </cell>
          <cell r="AC28">
            <v>1000000</v>
          </cell>
          <cell r="AD28">
            <v>1000000</v>
          </cell>
          <cell r="AE28">
            <v>1000000</v>
          </cell>
          <cell r="AF28">
            <v>1000000</v>
          </cell>
          <cell r="AG28">
            <v>1000000</v>
          </cell>
          <cell r="AH28">
            <v>1000000</v>
          </cell>
          <cell r="AI28">
            <v>1000000</v>
          </cell>
          <cell r="AJ28">
            <v>1000000</v>
          </cell>
          <cell r="AK28">
            <v>1000000</v>
          </cell>
          <cell r="AL28">
            <v>1000000</v>
          </cell>
          <cell r="AM28">
            <v>1000000</v>
          </cell>
          <cell r="AN28">
            <v>1000000</v>
          </cell>
          <cell r="AO28">
            <v>1000000</v>
          </cell>
          <cell r="AP28">
            <v>1000000</v>
          </cell>
          <cell r="AQ28">
            <v>1000000</v>
          </cell>
          <cell r="AR28">
            <v>1000000</v>
          </cell>
          <cell r="AS28">
            <v>1000000</v>
          </cell>
          <cell r="AT28">
            <v>1000000</v>
          </cell>
          <cell r="AU28">
            <v>1000000</v>
          </cell>
          <cell r="AV28">
            <v>1000000</v>
          </cell>
          <cell r="AW28">
            <v>1000000</v>
          </cell>
          <cell r="AX28">
            <v>1000000</v>
          </cell>
          <cell r="AY28">
            <v>1000000</v>
          </cell>
          <cell r="AZ28">
            <v>1000000</v>
          </cell>
          <cell r="BA28">
            <v>1000000</v>
          </cell>
          <cell r="BB28">
            <v>1000000</v>
          </cell>
          <cell r="BC28">
            <v>1000000</v>
          </cell>
          <cell r="BD28">
            <v>1000000</v>
          </cell>
          <cell r="BE28">
            <v>1000000</v>
          </cell>
          <cell r="BF28">
            <v>1000000</v>
          </cell>
          <cell r="BG28">
            <v>1000000</v>
          </cell>
          <cell r="BH28">
            <v>1000000</v>
          </cell>
          <cell r="BI28">
            <v>1000000</v>
          </cell>
          <cell r="BJ28">
            <v>1000000</v>
          </cell>
          <cell r="BK28">
            <v>1000000</v>
          </cell>
          <cell r="BL28">
            <v>1000000</v>
          </cell>
          <cell r="BM28">
            <v>1000000</v>
          </cell>
          <cell r="BN28">
            <v>1000000</v>
          </cell>
          <cell r="BO28">
            <v>1000000</v>
          </cell>
          <cell r="BP28">
            <v>1000000</v>
          </cell>
          <cell r="BQ28">
            <v>1000000</v>
          </cell>
          <cell r="BR28">
            <v>1000000</v>
          </cell>
          <cell r="BS28">
            <v>1000000</v>
          </cell>
          <cell r="BT28">
            <v>1000000</v>
          </cell>
          <cell r="BU28">
            <v>1000000</v>
          </cell>
          <cell r="BV28">
            <v>1000000</v>
          </cell>
          <cell r="BW28">
            <v>1000000</v>
          </cell>
          <cell r="BX28">
            <v>1000000</v>
          </cell>
          <cell r="BY28">
            <v>1000000</v>
          </cell>
          <cell r="BZ28">
            <v>1000000</v>
          </cell>
          <cell r="CA28">
            <v>1000000</v>
          </cell>
          <cell r="CB28">
            <v>1000000</v>
          </cell>
          <cell r="CC28">
            <v>1000000</v>
          </cell>
          <cell r="CD28">
            <v>1000000</v>
          </cell>
          <cell r="CE28">
            <v>1000000</v>
          </cell>
          <cell r="CF28">
            <v>1000000</v>
          </cell>
          <cell r="CG28">
            <v>1000000</v>
          </cell>
          <cell r="CH28">
            <v>1000000</v>
          </cell>
          <cell r="CI28">
            <v>1000000</v>
          </cell>
          <cell r="CJ28">
            <v>1000000</v>
          </cell>
          <cell r="CK28">
            <v>1000000</v>
          </cell>
          <cell r="CL28">
            <v>1000000</v>
          </cell>
          <cell r="CM28">
            <v>1000000</v>
          </cell>
          <cell r="CN28">
            <v>1000000</v>
          </cell>
          <cell r="CO28">
            <v>1000000</v>
          </cell>
          <cell r="CP28">
            <v>1000000</v>
          </cell>
          <cell r="CQ28">
            <v>1000000</v>
          </cell>
          <cell r="CR28">
            <v>1000000</v>
          </cell>
          <cell r="CS28">
            <v>1000000</v>
          </cell>
          <cell r="CT28">
            <v>1000000</v>
          </cell>
          <cell r="CU28">
            <v>1000000</v>
          </cell>
          <cell r="CV28">
            <v>1000000</v>
          </cell>
          <cell r="CW28">
            <v>1000000</v>
          </cell>
          <cell r="CX28">
            <v>1000000</v>
          </cell>
          <cell r="CY28">
            <v>1000000</v>
          </cell>
          <cell r="CZ28">
            <v>1000000</v>
          </cell>
          <cell r="DA28">
            <v>1000000</v>
          </cell>
          <cell r="DB28">
            <v>1000000</v>
          </cell>
          <cell r="DC28">
            <v>1000000</v>
          </cell>
          <cell r="DD28">
            <v>1000000</v>
          </cell>
          <cell r="DE28">
            <v>1000000</v>
          </cell>
          <cell r="DF28">
            <v>1000000</v>
          </cell>
          <cell r="DG28">
            <v>1000000</v>
          </cell>
          <cell r="DH28">
            <v>1000000</v>
          </cell>
          <cell r="DI28">
            <v>1000000</v>
          </cell>
          <cell r="DJ28">
            <v>1000000</v>
          </cell>
          <cell r="DK28">
            <v>1000000</v>
          </cell>
          <cell r="DL28">
            <v>1000000</v>
          </cell>
          <cell r="DM28">
            <v>1000000</v>
          </cell>
          <cell r="DN28">
            <v>1000000</v>
          </cell>
          <cell r="DO28">
            <v>1000000</v>
          </cell>
          <cell r="DP28">
            <v>1000000</v>
          </cell>
          <cell r="DQ28">
            <v>1000000</v>
          </cell>
          <cell r="DR28">
            <v>1000000</v>
          </cell>
          <cell r="DS28">
            <v>1000000</v>
          </cell>
          <cell r="DT28">
            <v>1000000</v>
          </cell>
        </row>
        <row r="29">
          <cell r="E29">
            <v>0.375</v>
          </cell>
          <cell r="F29">
            <v>0.375</v>
          </cell>
          <cell r="G29">
            <v>0.375</v>
          </cell>
          <cell r="H29">
            <v>0.375</v>
          </cell>
          <cell r="I29">
            <v>0.375</v>
          </cell>
          <cell r="J29">
            <v>0.375</v>
          </cell>
          <cell r="K29">
            <v>0.375</v>
          </cell>
          <cell r="L29">
            <v>0.375</v>
          </cell>
          <cell r="M29">
            <v>0.375</v>
          </cell>
          <cell r="N29">
            <v>0.375</v>
          </cell>
          <cell r="O29">
            <v>0.375</v>
          </cell>
          <cell r="P29">
            <v>0.375</v>
          </cell>
          <cell r="Q29">
            <v>0.375</v>
          </cell>
          <cell r="R29">
            <v>0.375</v>
          </cell>
          <cell r="S29">
            <v>0.375</v>
          </cell>
          <cell r="T29">
            <v>0.375</v>
          </cell>
          <cell r="U29">
            <v>0.375</v>
          </cell>
          <cell r="V29">
            <v>0.375</v>
          </cell>
          <cell r="W29">
            <v>0.375</v>
          </cell>
          <cell r="X29">
            <v>0.375</v>
          </cell>
          <cell r="Y29">
            <v>0.375</v>
          </cell>
          <cell r="Z29">
            <v>0.375</v>
          </cell>
          <cell r="AA29">
            <v>0.375</v>
          </cell>
          <cell r="AB29">
            <v>0.375</v>
          </cell>
          <cell r="AC29">
            <v>0.375</v>
          </cell>
          <cell r="AD29">
            <v>0.375</v>
          </cell>
          <cell r="AE29">
            <v>0.375</v>
          </cell>
          <cell r="AF29">
            <v>0.375</v>
          </cell>
          <cell r="AG29">
            <v>0.375</v>
          </cell>
          <cell r="AH29">
            <v>0.375</v>
          </cell>
          <cell r="AI29">
            <v>0.375</v>
          </cell>
          <cell r="AJ29">
            <v>0.375</v>
          </cell>
          <cell r="AK29">
            <v>0.375</v>
          </cell>
          <cell r="AL29">
            <v>0.375</v>
          </cell>
          <cell r="AM29">
            <v>0.375</v>
          </cell>
          <cell r="AN29">
            <v>0.375</v>
          </cell>
          <cell r="AO29">
            <v>0.375</v>
          </cell>
          <cell r="AP29">
            <v>0.375</v>
          </cell>
          <cell r="AQ29">
            <v>0.375</v>
          </cell>
          <cell r="AR29">
            <v>0.375</v>
          </cell>
          <cell r="AS29">
            <v>0.375</v>
          </cell>
          <cell r="AT29">
            <v>0.375</v>
          </cell>
          <cell r="AU29">
            <v>0.375</v>
          </cell>
          <cell r="AV29">
            <v>0.375</v>
          </cell>
          <cell r="AW29">
            <v>0.375</v>
          </cell>
          <cell r="AX29">
            <v>0.375</v>
          </cell>
          <cell r="AY29">
            <v>0.375</v>
          </cell>
          <cell r="AZ29">
            <v>0.375</v>
          </cell>
          <cell r="BA29">
            <v>0.375</v>
          </cell>
          <cell r="BB29">
            <v>0.375</v>
          </cell>
          <cell r="BC29">
            <v>0.375</v>
          </cell>
          <cell r="BD29">
            <v>0.375</v>
          </cell>
          <cell r="BE29">
            <v>0.375</v>
          </cell>
          <cell r="BF29">
            <v>0.375</v>
          </cell>
          <cell r="BG29">
            <v>0.375</v>
          </cell>
          <cell r="BH29">
            <v>0.375</v>
          </cell>
          <cell r="BI29">
            <v>0.375</v>
          </cell>
          <cell r="BJ29">
            <v>0.375</v>
          </cell>
          <cell r="BK29">
            <v>0.375</v>
          </cell>
          <cell r="BL29">
            <v>0.375</v>
          </cell>
          <cell r="BM29">
            <v>0.375</v>
          </cell>
          <cell r="BN29">
            <v>0.375</v>
          </cell>
          <cell r="BO29">
            <v>0.375</v>
          </cell>
          <cell r="BP29">
            <v>0.375</v>
          </cell>
          <cell r="BQ29">
            <v>0.375</v>
          </cell>
          <cell r="BR29">
            <v>0.375</v>
          </cell>
          <cell r="BS29">
            <v>0.375</v>
          </cell>
          <cell r="BT29">
            <v>0.375</v>
          </cell>
          <cell r="BU29">
            <v>0.375</v>
          </cell>
          <cell r="BV29">
            <v>0.375</v>
          </cell>
          <cell r="BW29">
            <v>0.375</v>
          </cell>
          <cell r="BX29">
            <v>0.375</v>
          </cell>
          <cell r="BY29">
            <v>0.375</v>
          </cell>
          <cell r="BZ29">
            <v>0.375</v>
          </cell>
          <cell r="CA29">
            <v>0.375</v>
          </cell>
          <cell r="CB29">
            <v>0.375</v>
          </cell>
          <cell r="CC29">
            <v>0.375</v>
          </cell>
          <cell r="CD29">
            <v>0.375</v>
          </cell>
          <cell r="CE29">
            <v>0.375</v>
          </cell>
          <cell r="CF29">
            <v>0.375</v>
          </cell>
          <cell r="CG29">
            <v>0.375</v>
          </cell>
          <cell r="CH29">
            <v>0.375</v>
          </cell>
          <cell r="CI29">
            <v>0.375</v>
          </cell>
          <cell r="CJ29">
            <v>0.375</v>
          </cell>
          <cell r="CK29">
            <v>0.375</v>
          </cell>
          <cell r="CL29">
            <v>0.375</v>
          </cell>
          <cell r="CM29">
            <v>0.375</v>
          </cell>
          <cell r="CN29">
            <v>0.375</v>
          </cell>
          <cell r="CO29">
            <v>0.375</v>
          </cell>
          <cell r="CP29">
            <v>0.375</v>
          </cell>
          <cell r="CQ29">
            <v>0.375</v>
          </cell>
          <cell r="CR29">
            <v>0.375</v>
          </cell>
          <cell r="CS29">
            <v>0.375</v>
          </cell>
          <cell r="CT29">
            <v>0.375</v>
          </cell>
          <cell r="CU29">
            <v>0.375</v>
          </cell>
          <cell r="CV29">
            <v>0.375</v>
          </cell>
          <cell r="CW29">
            <v>0.375</v>
          </cell>
          <cell r="CX29">
            <v>0.375</v>
          </cell>
          <cell r="CY29">
            <v>0.375</v>
          </cell>
          <cell r="CZ29">
            <v>0.375</v>
          </cell>
          <cell r="DA29">
            <v>0.375</v>
          </cell>
          <cell r="DB29">
            <v>0.375</v>
          </cell>
          <cell r="DC29">
            <v>0.375</v>
          </cell>
          <cell r="DD29">
            <v>0.375</v>
          </cell>
          <cell r="DE29">
            <v>0.375</v>
          </cell>
          <cell r="DF29">
            <v>0.375</v>
          </cell>
          <cell r="DG29">
            <v>0.375</v>
          </cell>
          <cell r="DH29">
            <v>0.375</v>
          </cell>
          <cell r="DI29">
            <v>0.375</v>
          </cell>
          <cell r="DJ29">
            <v>0.375</v>
          </cell>
          <cell r="DK29">
            <v>0.375</v>
          </cell>
          <cell r="DL29">
            <v>0.375</v>
          </cell>
          <cell r="DM29">
            <v>0.375</v>
          </cell>
          <cell r="DN29">
            <v>0.375</v>
          </cell>
          <cell r="DO29">
            <v>0.375</v>
          </cell>
          <cell r="DP29">
            <v>0.375</v>
          </cell>
          <cell r="DQ29">
            <v>0.375</v>
          </cell>
          <cell r="DR29">
            <v>0.375</v>
          </cell>
          <cell r="DS29">
            <v>0.375</v>
          </cell>
          <cell r="DT29">
            <v>0.375</v>
          </cell>
        </row>
        <row r="33">
          <cell r="E33" t="str">
            <v>G.711</v>
          </cell>
          <cell r="F33" t="str">
            <v>G.711</v>
          </cell>
          <cell r="G33" t="str">
            <v>G.711</v>
          </cell>
          <cell r="H33" t="str">
            <v>G.711</v>
          </cell>
          <cell r="I33" t="str">
            <v>G.711</v>
          </cell>
          <cell r="J33" t="str">
            <v>G.711</v>
          </cell>
          <cell r="K33" t="str">
            <v>G.711</v>
          </cell>
          <cell r="L33" t="str">
            <v>G.711</v>
          </cell>
          <cell r="M33" t="str">
            <v>G.711</v>
          </cell>
          <cell r="N33" t="str">
            <v>G.711</v>
          </cell>
          <cell r="O33" t="str">
            <v>G.711</v>
          </cell>
          <cell r="P33" t="str">
            <v>G.711</v>
          </cell>
          <cell r="Q33" t="str">
            <v>G.711</v>
          </cell>
          <cell r="R33" t="str">
            <v>G.711</v>
          </cell>
          <cell r="S33" t="str">
            <v>G.711</v>
          </cell>
          <cell r="T33" t="str">
            <v>G.711</v>
          </cell>
          <cell r="U33" t="str">
            <v>G.711</v>
          </cell>
          <cell r="V33" t="str">
            <v>G.711</v>
          </cell>
          <cell r="W33" t="str">
            <v>G.711</v>
          </cell>
          <cell r="X33" t="str">
            <v>G.711</v>
          </cell>
          <cell r="Y33" t="str">
            <v>G.711</v>
          </cell>
          <cell r="Z33" t="str">
            <v>G.711</v>
          </cell>
          <cell r="AA33" t="str">
            <v>G.711</v>
          </cell>
          <cell r="AB33" t="str">
            <v>G.711</v>
          </cell>
          <cell r="AC33" t="str">
            <v>G.711</v>
          </cell>
          <cell r="AD33" t="str">
            <v>G.711</v>
          </cell>
          <cell r="AE33" t="str">
            <v>G.711</v>
          </cell>
          <cell r="AF33" t="str">
            <v>G.711</v>
          </cell>
          <cell r="AG33" t="str">
            <v>G.711</v>
          </cell>
          <cell r="AH33" t="str">
            <v>G.711</v>
          </cell>
          <cell r="AI33" t="str">
            <v>G.711</v>
          </cell>
          <cell r="AJ33" t="str">
            <v>G.711</v>
          </cell>
          <cell r="AK33" t="str">
            <v>G.711</v>
          </cell>
          <cell r="AL33" t="str">
            <v>G.711</v>
          </cell>
          <cell r="AM33" t="str">
            <v>G.711</v>
          </cell>
          <cell r="AN33" t="str">
            <v>G.711</v>
          </cell>
          <cell r="AO33" t="str">
            <v>G.711</v>
          </cell>
          <cell r="AP33" t="str">
            <v>G.711</v>
          </cell>
          <cell r="AQ33" t="str">
            <v>G.711</v>
          </cell>
          <cell r="AR33" t="str">
            <v>G.711</v>
          </cell>
          <cell r="AS33" t="str">
            <v>G.711</v>
          </cell>
          <cell r="AT33" t="str">
            <v>G.711</v>
          </cell>
          <cell r="AU33" t="str">
            <v>G.711</v>
          </cell>
          <cell r="AV33" t="str">
            <v>G.711</v>
          </cell>
          <cell r="AW33" t="str">
            <v>G.711</v>
          </cell>
          <cell r="AX33" t="str">
            <v>G.711</v>
          </cell>
          <cell r="AY33" t="str">
            <v>G.711</v>
          </cell>
          <cell r="AZ33" t="str">
            <v>G.711</v>
          </cell>
          <cell r="BA33" t="str">
            <v>G.711</v>
          </cell>
          <cell r="BB33" t="str">
            <v>G.711</v>
          </cell>
          <cell r="BC33" t="str">
            <v>G.711</v>
          </cell>
          <cell r="BD33" t="str">
            <v>G.711</v>
          </cell>
          <cell r="BE33" t="str">
            <v>G.711</v>
          </cell>
          <cell r="BF33" t="str">
            <v>G.711</v>
          </cell>
          <cell r="BG33" t="str">
            <v>G.711</v>
          </cell>
          <cell r="BH33" t="str">
            <v>G.711</v>
          </cell>
          <cell r="BI33" t="str">
            <v>G.711</v>
          </cell>
          <cell r="BJ33" t="str">
            <v>G.711</v>
          </cell>
          <cell r="BK33" t="str">
            <v>G.711</v>
          </cell>
          <cell r="BL33" t="str">
            <v>G.711</v>
          </cell>
          <cell r="BM33" t="str">
            <v>G.711</v>
          </cell>
          <cell r="BN33" t="str">
            <v>G.711</v>
          </cell>
          <cell r="BO33" t="str">
            <v>G.711</v>
          </cell>
          <cell r="BP33" t="str">
            <v>G.711</v>
          </cell>
          <cell r="BQ33" t="str">
            <v>G.711</v>
          </cell>
          <cell r="BR33" t="str">
            <v>G.711</v>
          </cell>
          <cell r="BS33" t="str">
            <v>G.711</v>
          </cell>
          <cell r="BT33" t="str">
            <v>G.711</v>
          </cell>
          <cell r="BU33" t="str">
            <v>G.711</v>
          </cell>
          <cell r="BV33" t="str">
            <v>G.711</v>
          </cell>
          <cell r="BW33" t="str">
            <v>G.711</v>
          </cell>
          <cell r="BX33" t="str">
            <v>G.711</v>
          </cell>
          <cell r="BY33" t="str">
            <v>G.711</v>
          </cell>
          <cell r="BZ33" t="str">
            <v>G.711</v>
          </cell>
          <cell r="CA33" t="str">
            <v>G.711</v>
          </cell>
          <cell r="CB33" t="str">
            <v>G.711</v>
          </cell>
          <cell r="CC33" t="str">
            <v>G.711</v>
          </cell>
          <cell r="CD33" t="str">
            <v>G.711</v>
          </cell>
          <cell r="CE33" t="str">
            <v>G.711</v>
          </cell>
          <cell r="CF33" t="str">
            <v>G.711</v>
          </cell>
          <cell r="CG33" t="str">
            <v>G.711</v>
          </cell>
          <cell r="CH33" t="str">
            <v>G.711</v>
          </cell>
          <cell r="CI33" t="str">
            <v>G.711</v>
          </cell>
          <cell r="CJ33" t="str">
            <v>G.711</v>
          </cell>
          <cell r="CK33" t="str">
            <v>G.711</v>
          </cell>
          <cell r="CL33" t="str">
            <v>G.711</v>
          </cell>
          <cell r="CM33" t="str">
            <v>G.711</v>
          </cell>
          <cell r="CN33" t="str">
            <v>G.711</v>
          </cell>
          <cell r="CO33" t="str">
            <v>G.711</v>
          </cell>
          <cell r="CP33" t="str">
            <v>G.711</v>
          </cell>
          <cell r="CQ33" t="str">
            <v>G.711</v>
          </cell>
          <cell r="CR33" t="str">
            <v>G.711</v>
          </cell>
          <cell r="CS33" t="str">
            <v>G.711</v>
          </cell>
          <cell r="CT33" t="str">
            <v>G.711</v>
          </cell>
          <cell r="CU33" t="str">
            <v>G.711</v>
          </cell>
          <cell r="CV33" t="str">
            <v>G.711</v>
          </cell>
          <cell r="CW33" t="str">
            <v>G.711</v>
          </cell>
          <cell r="CX33" t="str">
            <v>G.711</v>
          </cell>
          <cell r="CY33" t="str">
            <v>G.711</v>
          </cell>
          <cell r="CZ33" t="str">
            <v>G.711</v>
          </cell>
          <cell r="DA33" t="str">
            <v>G.711</v>
          </cell>
          <cell r="DB33" t="str">
            <v>G.711</v>
          </cell>
          <cell r="DC33" t="str">
            <v>G.711</v>
          </cell>
          <cell r="DD33" t="str">
            <v>G.711</v>
          </cell>
          <cell r="DE33" t="str">
            <v>G.711</v>
          </cell>
          <cell r="DF33" t="str">
            <v>G.711</v>
          </cell>
          <cell r="DG33" t="str">
            <v>G.711</v>
          </cell>
          <cell r="DH33" t="str">
            <v>G.711</v>
          </cell>
          <cell r="DI33" t="str">
            <v>G.711</v>
          </cell>
          <cell r="DJ33" t="str">
            <v>G.711</v>
          </cell>
          <cell r="DK33" t="str">
            <v>G.711</v>
          </cell>
          <cell r="DL33" t="str">
            <v>G.711</v>
          </cell>
          <cell r="DM33" t="str">
            <v>G.711</v>
          </cell>
          <cell r="DN33" t="str">
            <v>G.711</v>
          </cell>
          <cell r="DO33" t="str">
            <v>G.711</v>
          </cell>
          <cell r="DP33" t="str">
            <v>G.711</v>
          </cell>
          <cell r="DQ33" t="str">
            <v>G.711</v>
          </cell>
          <cell r="DR33" t="str">
            <v>G.711</v>
          </cell>
          <cell r="DS33" t="str">
            <v>G.711</v>
          </cell>
          <cell r="DT33" t="str">
            <v>G.711</v>
          </cell>
        </row>
        <row r="34">
          <cell r="E34">
            <v>20</v>
          </cell>
          <cell r="F34">
            <v>20</v>
          </cell>
          <cell r="G34">
            <v>20</v>
          </cell>
          <cell r="H34">
            <v>20</v>
          </cell>
          <cell r="I34">
            <v>20</v>
          </cell>
          <cell r="J34">
            <v>20</v>
          </cell>
          <cell r="K34">
            <v>20</v>
          </cell>
          <cell r="L34">
            <v>20</v>
          </cell>
          <cell r="M34">
            <v>20</v>
          </cell>
          <cell r="N34">
            <v>20</v>
          </cell>
          <cell r="O34">
            <v>20</v>
          </cell>
          <cell r="P34">
            <v>20</v>
          </cell>
          <cell r="Q34">
            <v>20</v>
          </cell>
          <cell r="R34">
            <v>20</v>
          </cell>
          <cell r="S34">
            <v>20</v>
          </cell>
          <cell r="T34">
            <v>20</v>
          </cell>
          <cell r="U34">
            <v>20</v>
          </cell>
          <cell r="V34">
            <v>20</v>
          </cell>
          <cell r="W34">
            <v>20</v>
          </cell>
          <cell r="X34">
            <v>20</v>
          </cell>
          <cell r="Y34">
            <v>20</v>
          </cell>
          <cell r="Z34">
            <v>20</v>
          </cell>
          <cell r="AA34">
            <v>20</v>
          </cell>
          <cell r="AB34">
            <v>20</v>
          </cell>
          <cell r="AC34">
            <v>20</v>
          </cell>
          <cell r="AD34">
            <v>20</v>
          </cell>
          <cell r="AE34">
            <v>20</v>
          </cell>
          <cell r="AF34">
            <v>20</v>
          </cell>
          <cell r="AG34">
            <v>20</v>
          </cell>
          <cell r="AH34">
            <v>20</v>
          </cell>
          <cell r="AI34">
            <v>20</v>
          </cell>
          <cell r="AJ34">
            <v>20</v>
          </cell>
          <cell r="AK34">
            <v>20</v>
          </cell>
          <cell r="AL34">
            <v>20</v>
          </cell>
          <cell r="AM34">
            <v>20</v>
          </cell>
          <cell r="AN34">
            <v>20</v>
          </cell>
          <cell r="AO34">
            <v>20</v>
          </cell>
          <cell r="AP34">
            <v>20</v>
          </cell>
          <cell r="AQ34">
            <v>20</v>
          </cell>
          <cell r="AR34">
            <v>20</v>
          </cell>
          <cell r="AS34">
            <v>20</v>
          </cell>
          <cell r="AT34">
            <v>20</v>
          </cell>
          <cell r="AU34">
            <v>20</v>
          </cell>
          <cell r="AV34">
            <v>20</v>
          </cell>
          <cell r="AW34">
            <v>20</v>
          </cell>
          <cell r="AX34">
            <v>20</v>
          </cell>
          <cell r="AY34">
            <v>20</v>
          </cell>
          <cell r="AZ34">
            <v>20</v>
          </cell>
          <cell r="BA34">
            <v>20</v>
          </cell>
          <cell r="BB34">
            <v>20</v>
          </cell>
          <cell r="BC34">
            <v>20</v>
          </cell>
          <cell r="BD34">
            <v>20</v>
          </cell>
          <cell r="BE34">
            <v>20</v>
          </cell>
          <cell r="BF34">
            <v>20</v>
          </cell>
          <cell r="BG34">
            <v>20</v>
          </cell>
          <cell r="BH34">
            <v>20</v>
          </cell>
          <cell r="BI34">
            <v>20</v>
          </cell>
          <cell r="BJ34">
            <v>20</v>
          </cell>
          <cell r="BK34">
            <v>20</v>
          </cell>
          <cell r="BL34">
            <v>20</v>
          </cell>
          <cell r="BM34">
            <v>20</v>
          </cell>
          <cell r="BN34">
            <v>20</v>
          </cell>
          <cell r="BO34">
            <v>20</v>
          </cell>
          <cell r="BP34">
            <v>20</v>
          </cell>
          <cell r="BQ34">
            <v>20</v>
          </cell>
          <cell r="BR34">
            <v>20</v>
          </cell>
          <cell r="BS34">
            <v>20</v>
          </cell>
          <cell r="BT34">
            <v>20</v>
          </cell>
          <cell r="BU34">
            <v>20</v>
          </cell>
          <cell r="BV34">
            <v>20</v>
          </cell>
          <cell r="BW34">
            <v>20</v>
          </cell>
          <cell r="BX34">
            <v>20</v>
          </cell>
          <cell r="BY34">
            <v>20</v>
          </cell>
          <cell r="BZ34">
            <v>20</v>
          </cell>
          <cell r="CA34">
            <v>20</v>
          </cell>
          <cell r="CB34">
            <v>20</v>
          </cell>
          <cell r="CC34">
            <v>20</v>
          </cell>
          <cell r="CD34">
            <v>20</v>
          </cell>
          <cell r="CE34">
            <v>20</v>
          </cell>
          <cell r="CF34">
            <v>20</v>
          </cell>
          <cell r="CG34">
            <v>20</v>
          </cell>
          <cell r="CH34">
            <v>20</v>
          </cell>
          <cell r="CI34">
            <v>20</v>
          </cell>
          <cell r="CJ34">
            <v>20</v>
          </cell>
          <cell r="CK34">
            <v>20</v>
          </cell>
          <cell r="CL34">
            <v>20</v>
          </cell>
          <cell r="CM34">
            <v>20</v>
          </cell>
          <cell r="CN34">
            <v>20</v>
          </cell>
          <cell r="CO34">
            <v>20</v>
          </cell>
          <cell r="CP34">
            <v>20</v>
          </cell>
          <cell r="CQ34">
            <v>20</v>
          </cell>
          <cell r="CR34">
            <v>20</v>
          </cell>
          <cell r="CS34">
            <v>20</v>
          </cell>
          <cell r="CT34">
            <v>20</v>
          </cell>
          <cell r="CU34">
            <v>20</v>
          </cell>
          <cell r="CV34">
            <v>20</v>
          </cell>
          <cell r="CW34">
            <v>20</v>
          </cell>
          <cell r="CX34">
            <v>20</v>
          </cell>
          <cell r="CY34">
            <v>20</v>
          </cell>
          <cell r="CZ34">
            <v>20</v>
          </cell>
          <cell r="DA34">
            <v>20</v>
          </cell>
          <cell r="DB34">
            <v>20</v>
          </cell>
          <cell r="DC34">
            <v>20</v>
          </cell>
          <cell r="DD34">
            <v>20</v>
          </cell>
          <cell r="DE34">
            <v>20</v>
          </cell>
          <cell r="DF34">
            <v>20</v>
          </cell>
          <cell r="DG34">
            <v>20</v>
          </cell>
          <cell r="DH34">
            <v>20</v>
          </cell>
          <cell r="DI34">
            <v>20</v>
          </cell>
          <cell r="DJ34">
            <v>20</v>
          </cell>
          <cell r="DK34">
            <v>20</v>
          </cell>
          <cell r="DL34">
            <v>20</v>
          </cell>
          <cell r="DM34">
            <v>20</v>
          </cell>
          <cell r="DN34">
            <v>20</v>
          </cell>
          <cell r="DO34">
            <v>20</v>
          </cell>
          <cell r="DP34">
            <v>20</v>
          </cell>
          <cell r="DQ34">
            <v>20</v>
          </cell>
          <cell r="DR34">
            <v>20</v>
          </cell>
          <cell r="DS34">
            <v>20</v>
          </cell>
          <cell r="DT34">
            <v>20</v>
          </cell>
        </row>
        <row r="35">
          <cell r="E35" t="str">
            <v>not enabled</v>
          </cell>
          <cell r="F35" t="str">
            <v>not enabled</v>
          </cell>
          <cell r="G35" t="str">
            <v>not enabled</v>
          </cell>
          <cell r="H35" t="str">
            <v>not enabled</v>
          </cell>
          <cell r="I35" t="str">
            <v>not enabled</v>
          </cell>
          <cell r="J35" t="str">
            <v>not enabled</v>
          </cell>
          <cell r="K35" t="str">
            <v>not enabled</v>
          </cell>
          <cell r="L35" t="str">
            <v>not enabled</v>
          </cell>
          <cell r="M35" t="str">
            <v>not enabled</v>
          </cell>
          <cell r="N35" t="str">
            <v>not enabled</v>
          </cell>
          <cell r="O35" t="str">
            <v>not enabled</v>
          </cell>
          <cell r="P35" t="str">
            <v>not enabled</v>
          </cell>
          <cell r="Q35" t="str">
            <v>not enabled</v>
          </cell>
          <cell r="R35" t="str">
            <v>not enabled</v>
          </cell>
          <cell r="S35" t="str">
            <v>not enabled</v>
          </cell>
          <cell r="T35" t="str">
            <v>not enabled</v>
          </cell>
          <cell r="U35" t="str">
            <v>not enabled</v>
          </cell>
          <cell r="V35" t="str">
            <v>not enabled</v>
          </cell>
          <cell r="W35" t="str">
            <v>not enabled</v>
          </cell>
          <cell r="X35" t="str">
            <v>not enabled</v>
          </cell>
          <cell r="Y35" t="str">
            <v>not enabled</v>
          </cell>
          <cell r="Z35" t="str">
            <v>not enabled</v>
          </cell>
          <cell r="AA35" t="str">
            <v>not enabled</v>
          </cell>
          <cell r="AB35" t="str">
            <v>not enabled</v>
          </cell>
          <cell r="AC35" t="str">
            <v>not enabled</v>
          </cell>
          <cell r="AD35" t="str">
            <v>not enabled</v>
          </cell>
          <cell r="AE35" t="str">
            <v>not enabled</v>
          </cell>
          <cell r="AF35" t="str">
            <v>not enabled</v>
          </cell>
          <cell r="AG35" t="str">
            <v>not enabled</v>
          </cell>
          <cell r="AH35" t="str">
            <v>not enabled</v>
          </cell>
          <cell r="AI35" t="str">
            <v>not enabled</v>
          </cell>
          <cell r="AJ35" t="str">
            <v>not enabled</v>
          </cell>
          <cell r="AK35" t="str">
            <v>not enabled</v>
          </cell>
          <cell r="AL35" t="str">
            <v>not enabled</v>
          </cell>
          <cell r="AM35" t="str">
            <v>not enabled</v>
          </cell>
          <cell r="AN35" t="str">
            <v>not enabled</v>
          </cell>
          <cell r="AO35" t="str">
            <v>not enabled</v>
          </cell>
          <cell r="AP35" t="str">
            <v>not enabled</v>
          </cell>
          <cell r="AQ35" t="str">
            <v>not enabled</v>
          </cell>
          <cell r="AR35" t="str">
            <v>not enabled</v>
          </cell>
          <cell r="AS35" t="str">
            <v>not enabled</v>
          </cell>
          <cell r="AT35" t="str">
            <v>not enabled</v>
          </cell>
          <cell r="AU35" t="str">
            <v>not enabled</v>
          </cell>
          <cell r="AV35" t="str">
            <v>not enabled</v>
          </cell>
          <cell r="AW35" t="str">
            <v>not enabled</v>
          </cell>
          <cell r="AX35" t="str">
            <v>not enabled</v>
          </cell>
          <cell r="AY35" t="str">
            <v>not enabled</v>
          </cell>
          <cell r="AZ35" t="str">
            <v>not enabled</v>
          </cell>
          <cell r="BA35" t="str">
            <v>not enabled</v>
          </cell>
          <cell r="BB35" t="str">
            <v>not enabled</v>
          </cell>
          <cell r="BC35" t="str">
            <v>not enabled</v>
          </cell>
          <cell r="BD35" t="str">
            <v>not enabled</v>
          </cell>
          <cell r="BE35" t="str">
            <v>not enabled</v>
          </cell>
          <cell r="BF35" t="str">
            <v>not enabled</v>
          </cell>
          <cell r="BG35" t="str">
            <v>not enabled</v>
          </cell>
          <cell r="BH35" t="str">
            <v>not enabled</v>
          </cell>
          <cell r="BI35" t="str">
            <v>not enabled</v>
          </cell>
          <cell r="BJ35" t="str">
            <v>not enabled</v>
          </cell>
          <cell r="BK35" t="str">
            <v>not enabled</v>
          </cell>
          <cell r="BL35" t="str">
            <v>not enabled</v>
          </cell>
          <cell r="BM35" t="str">
            <v>not enabled</v>
          </cell>
          <cell r="BN35" t="str">
            <v>not enabled</v>
          </cell>
          <cell r="BO35" t="str">
            <v>not enabled</v>
          </cell>
          <cell r="BP35" t="str">
            <v>not enabled</v>
          </cell>
          <cell r="BQ35" t="str">
            <v>not enabled</v>
          </cell>
          <cell r="BR35" t="str">
            <v>not enabled</v>
          </cell>
          <cell r="BS35" t="str">
            <v>not enabled</v>
          </cell>
          <cell r="BT35" t="str">
            <v>not enabled</v>
          </cell>
          <cell r="BU35" t="str">
            <v>not enabled</v>
          </cell>
          <cell r="BV35" t="str">
            <v>not enabled</v>
          </cell>
          <cell r="BW35" t="str">
            <v>not enabled</v>
          </cell>
          <cell r="BX35" t="str">
            <v>not enabled</v>
          </cell>
          <cell r="BY35" t="str">
            <v>not enabled</v>
          </cell>
          <cell r="BZ35" t="str">
            <v>not enabled</v>
          </cell>
          <cell r="CA35" t="str">
            <v>not enabled</v>
          </cell>
          <cell r="CB35" t="str">
            <v>not enabled</v>
          </cell>
          <cell r="CC35" t="str">
            <v>not enabled</v>
          </cell>
          <cell r="CD35" t="str">
            <v>not enabled</v>
          </cell>
          <cell r="CE35" t="str">
            <v>not enabled</v>
          </cell>
          <cell r="CF35" t="str">
            <v>not enabled</v>
          </cell>
          <cell r="CG35" t="str">
            <v>not enabled</v>
          </cell>
          <cell r="CH35" t="str">
            <v>not enabled</v>
          </cell>
          <cell r="CI35" t="str">
            <v>not enabled</v>
          </cell>
          <cell r="CJ35" t="str">
            <v>not enabled</v>
          </cell>
          <cell r="CK35" t="str">
            <v>not enabled</v>
          </cell>
          <cell r="CL35" t="str">
            <v>not enabled</v>
          </cell>
          <cell r="CM35" t="str">
            <v>not enabled</v>
          </cell>
          <cell r="CN35" t="str">
            <v>not enabled</v>
          </cell>
          <cell r="CO35" t="str">
            <v>not enabled</v>
          </cell>
          <cell r="CP35" t="str">
            <v>not enabled</v>
          </cell>
          <cell r="CQ35" t="str">
            <v>not enabled</v>
          </cell>
          <cell r="CR35" t="str">
            <v>not enabled</v>
          </cell>
          <cell r="CS35" t="str">
            <v>not enabled</v>
          </cell>
          <cell r="CT35" t="str">
            <v>not enabled</v>
          </cell>
          <cell r="CU35" t="str">
            <v>not enabled</v>
          </cell>
          <cell r="CV35" t="str">
            <v>not enabled</v>
          </cell>
          <cell r="CW35" t="str">
            <v>not enabled</v>
          </cell>
          <cell r="CX35" t="str">
            <v>not enabled</v>
          </cell>
          <cell r="CY35" t="str">
            <v>not enabled</v>
          </cell>
          <cell r="CZ35" t="str">
            <v>not enabled</v>
          </cell>
          <cell r="DA35" t="str">
            <v>not enabled</v>
          </cell>
          <cell r="DB35" t="str">
            <v>not enabled</v>
          </cell>
          <cell r="DC35" t="str">
            <v>not enabled</v>
          </cell>
          <cell r="DD35" t="str">
            <v>not enabled</v>
          </cell>
          <cell r="DE35" t="str">
            <v>not enabled</v>
          </cell>
          <cell r="DF35" t="str">
            <v>not enabled</v>
          </cell>
          <cell r="DG35" t="str">
            <v>not enabled</v>
          </cell>
          <cell r="DH35" t="str">
            <v>not enabled</v>
          </cell>
          <cell r="DI35" t="str">
            <v>not enabled</v>
          </cell>
          <cell r="DJ35" t="str">
            <v>not enabled</v>
          </cell>
          <cell r="DK35" t="str">
            <v>not enabled</v>
          </cell>
          <cell r="DL35" t="str">
            <v>not enabled</v>
          </cell>
          <cell r="DM35" t="str">
            <v>not enabled</v>
          </cell>
          <cell r="DN35" t="str">
            <v>not enabled</v>
          </cell>
          <cell r="DO35" t="str">
            <v>not enabled</v>
          </cell>
          <cell r="DP35" t="str">
            <v>not enabled</v>
          </cell>
          <cell r="DQ35" t="str">
            <v>not enabled</v>
          </cell>
          <cell r="DR35" t="str">
            <v>not enabled</v>
          </cell>
          <cell r="DS35" t="str">
            <v>not enabled</v>
          </cell>
          <cell r="DT35" t="str">
            <v>not enabled</v>
          </cell>
        </row>
        <row r="36">
          <cell r="E36">
            <v>0.01</v>
          </cell>
          <cell r="F36">
            <v>0.01</v>
          </cell>
          <cell r="G36">
            <v>0.01</v>
          </cell>
          <cell r="H36">
            <v>0.01</v>
          </cell>
          <cell r="I36">
            <v>0.01</v>
          </cell>
          <cell r="J36">
            <v>0.01</v>
          </cell>
          <cell r="K36">
            <v>0.01</v>
          </cell>
          <cell r="L36">
            <v>0.01</v>
          </cell>
          <cell r="M36">
            <v>0.01</v>
          </cell>
          <cell r="N36">
            <v>0.01</v>
          </cell>
          <cell r="O36">
            <v>0.01</v>
          </cell>
          <cell r="P36">
            <v>0.01</v>
          </cell>
          <cell r="Q36">
            <v>0.01</v>
          </cell>
          <cell r="R36">
            <v>0.01</v>
          </cell>
          <cell r="S36">
            <v>0.01</v>
          </cell>
          <cell r="T36">
            <v>0.01</v>
          </cell>
          <cell r="U36">
            <v>0.01</v>
          </cell>
          <cell r="V36">
            <v>0.01</v>
          </cell>
          <cell r="W36">
            <v>0.01</v>
          </cell>
          <cell r="X36">
            <v>0.01</v>
          </cell>
          <cell r="Y36">
            <v>0.01</v>
          </cell>
          <cell r="Z36">
            <v>0.01</v>
          </cell>
          <cell r="AA36">
            <v>0.01</v>
          </cell>
          <cell r="AB36">
            <v>0.01</v>
          </cell>
          <cell r="AC36">
            <v>0.01</v>
          </cell>
          <cell r="AD36">
            <v>0.01</v>
          </cell>
          <cell r="AE36">
            <v>0.01</v>
          </cell>
          <cell r="AF36">
            <v>0.01</v>
          </cell>
          <cell r="AG36">
            <v>0.01</v>
          </cell>
          <cell r="AH36">
            <v>0.01</v>
          </cell>
          <cell r="AI36">
            <v>0.01</v>
          </cell>
          <cell r="AJ36">
            <v>0.01</v>
          </cell>
          <cell r="AK36">
            <v>0.01</v>
          </cell>
          <cell r="AL36">
            <v>0.01</v>
          </cell>
          <cell r="AM36">
            <v>0.01</v>
          </cell>
          <cell r="AN36">
            <v>0.01</v>
          </cell>
          <cell r="AO36">
            <v>0.01</v>
          </cell>
          <cell r="AP36">
            <v>0.01</v>
          </cell>
          <cell r="AQ36">
            <v>0.01</v>
          </cell>
          <cell r="AR36">
            <v>0.01</v>
          </cell>
          <cell r="AS36">
            <v>0.01</v>
          </cell>
          <cell r="AT36">
            <v>0.01</v>
          </cell>
          <cell r="AU36">
            <v>0.01</v>
          </cell>
          <cell r="AV36">
            <v>0.01</v>
          </cell>
          <cell r="AW36">
            <v>0.01</v>
          </cell>
          <cell r="AX36">
            <v>0.01</v>
          </cell>
          <cell r="AY36">
            <v>0.01</v>
          </cell>
          <cell r="AZ36">
            <v>0.01</v>
          </cell>
          <cell r="BA36">
            <v>0.01</v>
          </cell>
          <cell r="BB36">
            <v>0.01</v>
          </cell>
          <cell r="BC36">
            <v>0.01</v>
          </cell>
          <cell r="BD36">
            <v>0.01</v>
          </cell>
          <cell r="BE36">
            <v>0.01</v>
          </cell>
          <cell r="BF36">
            <v>0.01</v>
          </cell>
          <cell r="BG36">
            <v>0.01</v>
          </cell>
          <cell r="BH36">
            <v>0.01</v>
          </cell>
          <cell r="BI36">
            <v>0.01</v>
          </cell>
          <cell r="BJ36">
            <v>0.01</v>
          </cell>
          <cell r="BK36">
            <v>0.01</v>
          </cell>
          <cell r="BL36">
            <v>0.01</v>
          </cell>
          <cell r="BM36">
            <v>0.01</v>
          </cell>
          <cell r="BN36">
            <v>0.01</v>
          </cell>
          <cell r="BO36">
            <v>0.01</v>
          </cell>
          <cell r="BP36">
            <v>0.01</v>
          </cell>
          <cell r="BQ36">
            <v>0.01</v>
          </cell>
          <cell r="BR36">
            <v>0.01</v>
          </cell>
          <cell r="BS36">
            <v>0.01</v>
          </cell>
          <cell r="BT36">
            <v>0.01</v>
          </cell>
          <cell r="BU36">
            <v>0.01</v>
          </cell>
          <cell r="BV36">
            <v>0.01</v>
          </cell>
          <cell r="BW36">
            <v>0.01</v>
          </cell>
          <cell r="BX36">
            <v>0.01</v>
          </cell>
          <cell r="BY36">
            <v>0.01</v>
          </cell>
          <cell r="BZ36">
            <v>0.01</v>
          </cell>
          <cell r="CA36">
            <v>0.01</v>
          </cell>
          <cell r="CB36">
            <v>0.01</v>
          </cell>
          <cell r="CC36">
            <v>0.01</v>
          </cell>
          <cell r="CD36">
            <v>0.01</v>
          </cell>
          <cell r="CE36">
            <v>0.01</v>
          </cell>
          <cell r="CF36">
            <v>0.01</v>
          </cell>
          <cell r="CG36">
            <v>0.01</v>
          </cell>
          <cell r="CH36">
            <v>0.01</v>
          </cell>
          <cell r="CI36">
            <v>0.01</v>
          </cell>
          <cell r="CJ36">
            <v>0.01</v>
          </cell>
          <cell r="CK36">
            <v>0.01</v>
          </cell>
          <cell r="CL36">
            <v>0.01</v>
          </cell>
          <cell r="CM36">
            <v>0.01</v>
          </cell>
          <cell r="CN36">
            <v>0.01</v>
          </cell>
          <cell r="CO36">
            <v>0.01</v>
          </cell>
          <cell r="CP36">
            <v>0.01</v>
          </cell>
          <cell r="CQ36">
            <v>0.01</v>
          </cell>
          <cell r="CR36">
            <v>0.01</v>
          </cell>
          <cell r="CS36">
            <v>0.01</v>
          </cell>
          <cell r="CT36">
            <v>0.01</v>
          </cell>
          <cell r="CU36">
            <v>0.01</v>
          </cell>
          <cell r="CV36">
            <v>0.01</v>
          </cell>
          <cell r="CW36">
            <v>0.01</v>
          </cell>
          <cell r="CX36">
            <v>0.01</v>
          </cell>
          <cell r="CY36">
            <v>0.01</v>
          </cell>
          <cell r="CZ36">
            <v>0.01</v>
          </cell>
          <cell r="DA36">
            <v>0.01</v>
          </cell>
          <cell r="DB36">
            <v>0.01</v>
          </cell>
          <cell r="DC36">
            <v>0.01</v>
          </cell>
          <cell r="DD36">
            <v>0.01</v>
          </cell>
          <cell r="DE36">
            <v>0.01</v>
          </cell>
          <cell r="DF36">
            <v>0.01</v>
          </cell>
          <cell r="DG36">
            <v>0.01</v>
          </cell>
          <cell r="DH36">
            <v>0.01</v>
          </cell>
          <cell r="DI36">
            <v>0.01</v>
          </cell>
          <cell r="DJ36">
            <v>0.01</v>
          </cell>
          <cell r="DK36">
            <v>0.01</v>
          </cell>
          <cell r="DL36">
            <v>0.01</v>
          </cell>
          <cell r="DM36">
            <v>0.01</v>
          </cell>
          <cell r="DN36">
            <v>0.01</v>
          </cell>
          <cell r="DO36">
            <v>0.01</v>
          </cell>
          <cell r="DP36">
            <v>0.01</v>
          </cell>
          <cell r="DQ36">
            <v>0.01</v>
          </cell>
          <cell r="DR36">
            <v>0.01</v>
          </cell>
          <cell r="DS36">
            <v>0.01</v>
          </cell>
          <cell r="DT36">
            <v>0.01</v>
          </cell>
        </row>
        <row r="40">
          <cell r="E40">
            <v>0.14000000000000001</v>
          </cell>
          <cell r="F40">
            <v>0.14000000000000001</v>
          </cell>
          <cell r="G40">
            <v>0.14000000000000001</v>
          </cell>
          <cell r="H40">
            <v>0.14000000000000001</v>
          </cell>
          <cell r="I40">
            <v>0.14000000000000001</v>
          </cell>
          <cell r="J40">
            <v>0.14000000000000001</v>
          </cell>
          <cell r="K40">
            <v>0.14000000000000001</v>
          </cell>
          <cell r="L40">
            <v>0.14000000000000001</v>
          </cell>
          <cell r="M40">
            <v>0.14000000000000001</v>
          </cell>
          <cell r="N40">
            <v>0.14000000000000001</v>
          </cell>
          <cell r="O40">
            <v>0.14000000000000001</v>
          </cell>
          <cell r="P40">
            <v>0.14000000000000001</v>
          </cell>
          <cell r="Q40">
            <v>0.14000000000000001</v>
          </cell>
          <cell r="R40">
            <v>0.14000000000000001</v>
          </cell>
          <cell r="S40">
            <v>0.14000000000000001</v>
          </cell>
          <cell r="T40">
            <v>0.14000000000000001</v>
          </cell>
          <cell r="U40">
            <v>0.14000000000000001</v>
          </cell>
          <cell r="V40">
            <v>0.14000000000000001</v>
          </cell>
          <cell r="W40">
            <v>0.14000000000000001</v>
          </cell>
          <cell r="X40">
            <v>0.14000000000000001</v>
          </cell>
          <cell r="Y40">
            <v>0.14000000000000001</v>
          </cell>
          <cell r="Z40">
            <v>0.14000000000000001</v>
          </cell>
          <cell r="AA40">
            <v>0.14000000000000001</v>
          </cell>
          <cell r="AB40">
            <v>0.14000000000000001</v>
          </cell>
          <cell r="AC40">
            <v>0.14000000000000001</v>
          </cell>
          <cell r="AD40">
            <v>0.14000000000000001</v>
          </cell>
          <cell r="AE40">
            <v>0.14000000000000001</v>
          </cell>
          <cell r="AF40">
            <v>0.14000000000000001</v>
          </cell>
          <cell r="AG40">
            <v>0.14000000000000001</v>
          </cell>
          <cell r="AH40">
            <v>0.14000000000000001</v>
          </cell>
          <cell r="AI40">
            <v>0.14000000000000001</v>
          </cell>
          <cell r="AJ40">
            <v>0.14000000000000001</v>
          </cell>
          <cell r="AK40">
            <v>0.14000000000000001</v>
          </cell>
          <cell r="AL40">
            <v>0.14000000000000001</v>
          </cell>
          <cell r="AM40">
            <v>0.14000000000000001</v>
          </cell>
          <cell r="AN40">
            <v>0.14000000000000001</v>
          </cell>
          <cell r="AO40">
            <v>0.14000000000000001</v>
          </cell>
          <cell r="AP40">
            <v>0.14000000000000001</v>
          </cell>
          <cell r="AQ40">
            <v>0.14000000000000001</v>
          </cell>
          <cell r="AR40">
            <v>0.14000000000000001</v>
          </cell>
          <cell r="AS40">
            <v>0.14000000000000001</v>
          </cell>
          <cell r="AT40">
            <v>0.14000000000000001</v>
          </cell>
          <cell r="AU40">
            <v>0.14000000000000001</v>
          </cell>
          <cell r="AV40">
            <v>0.14000000000000001</v>
          </cell>
          <cell r="AW40">
            <v>0.14000000000000001</v>
          </cell>
          <cell r="AX40">
            <v>0.14000000000000001</v>
          </cell>
          <cell r="AY40">
            <v>0.14000000000000001</v>
          </cell>
          <cell r="AZ40">
            <v>0.14000000000000001</v>
          </cell>
          <cell r="BA40">
            <v>0.14000000000000001</v>
          </cell>
          <cell r="BB40">
            <v>0.14000000000000001</v>
          </cell>
          <cell r="BC40">
            <v>0.14000000000000001</v>
          </cell>
          <cell r="BD40">
            <v>0.14000000000000001</v>
          </cell>
          <cell r="BE40">
            <v>0.14000000000000001</v>
          </cell>
          <cell r="BF40">
            <v>0.14000000000000001</v>
          </cell>
          <cell r="BG40">
            <v>0.14000000000000001</v>
          </cell>
          <cell r="BH40">
            <v>0.14000000000000001</v>
          </cell>
          <cell r="BI40">
            <v>0.14000000000000001</v>
          </cell>
          <cell r="BJ40">
            <v>0.14000000000000001</v>
          </cell>
          <cell r="BK40">
            <v>0.14000000000000001</v>
          </cell>
          <cell r="BL40">
            <v>0.14000000000000001</v>
          </cell>
          <cell r="BM40">
            <v>0.14000000000000001</v>
          </cell>
          <cell r="BN40">
            <v>0.14000000000000001</v>
          </cell>
          <cell r="BO40">
            <v>0.14000000000000001</v>
          </cell>
          <cell r="BP40">
            <v>0.14000000000000001</v>
          </cell>
          <cell r="BQ40">
            <v>0.14000000000000001</v>
          </cell>
          <cell r="BR40">
            <v>0.14000000000000001</v>
          </cell>
          <cell r="BS40">
            <v>0.14000000000000001</v>
          </cell>
          <cell r="BT40">
            <v>0.14000000000000001</v>
          </cell>
          <cell r="BU40">
            <v>0.14000000000000001</v>
          </cell>
          <cell r="BV40">
            <v>0.14000000000000001</v>
          </cell>
          <cell r="BW40">
            <v>0.14000000000000001</v>
          </cell>
          <cell r="BX40">
            <v>0.14000000000000001</v>
          </cell>
          <cell r="BY40">
            <v>0.14000000000000001</v>
          </cell>
          <cell r="BZ40">
            <v>0.14000000000000001</v>
          </cell>
          <cell r="CA40">
            <v>0.14000000000000001</v>
          </cell>
          <cell r="CB40">
            <v>0.14000000000000001</v>
          </cell>
          <cell r="CC40">
            <v>0.14000000000000001</v>
          </cell>
          <cell r="CD40">
            <v>0.14000000000000001</v>
          </cell>
          <cell r="CE40">
            <v>0.14000000000000001</v>
          </cell>
          <cell r="CF40">
            <v>0.14000000000000001</v>
          </cell>
          <cell r="CG40">
            <v>0.14000000000000001</v>
          </cell>
          <cell r="CH40">
            <v>0.14000000000000001</v>
          </cell>
          <cell r="CI40">
            <v>0.14000000000000001</v>
          </cell>
          <cell r="CJ40">
            <v>0.14000000000000001</v>
          </cell>
          <cell r="CK40">
            <v>0.14000000000000001</v>
          </cell>
          <cell r="CL40">
            <v>0.14000000000000001</v>
          </cell>
          <cell r="CM40">
            <v>0.14000000000000001</v>
          </cell>
          <cell r="CN40">
            <v>0.14000000000000001</v>
          </cell>
          <cell r="CO40">
            <v>0.14000000000000001</v>
          </cell>
          <cell r="CP40">
            <v>0.14000000000000001</v>
          </cell>
          <cell r="CQ40">
            <v>0.14000000000000001</v>
          </cell>
          <cell r="CR40">
            <v>0.14000000000000001</v>
          </cell>
          <cell r="CS40">
            <v>0.14000000000000001</v>
          </cell>
          <cell r="CT40">
            <v>0.14000000000000001</v>
          </cell>
          <cell r="CU40">
            <v>0.14000000000000001</v>
          </cell>
          <cell r="CV40">
            <v>0.14000000000000001</v>
          </cell>
          <cell r="CW40">
            <v>0.14000000000000001</v>
          </cell>
          <cell r="CX40">
            <v>0.14000000000000001</v>
          </cell>
          <cell r="CY40">
            <v>0.14000000000000001</v>
          </cell>
          <cell r="CZ40">
            <v>0.14000000000000001</v>
          </cell>
          <cell r="DA40">
            <v>0.14000000000000001</v>
          </cell>
          <cell r="DB40">
            <v>0.14000000000000001</v>
          </cell>
          <cell r="DC40">
            <v>0.14000000000000001</v>
          </cell>
          <cell r="DD40">
            <v>0.14000000000000001</v>
          </cell>
          <cell r="DE40">
            <v>0.14000000000000001</v>
          </cell>
          <cell r="DF40">
            <v>0.14000000000000001</v>
          </cell>
          <cell r="DG40">
            <v>0.14000000000000001</v>
          </cell>
          <cell r="DH40">
            <v>0.14000000000000001</v>
          </cell>
          <cell r="DI40">
            <v>0.14000000000000001</v>
          </cell>
          <cell r="DJ40">
            <v>0.14000000000000001</v>
          </cell>
          <cell r="DK40">
            <v>0.14000000000000001</v>
          </cell>
          <cell r="DL40">
            <v>0.14000000000000001</v>
          </cell>
          <cell r="DM40">
            <v>0.14000000000000001</v>
          </cell>
          <cell r="DN40">
            <v>0.14000000000000001</v>
          </cell>
          <cell r="DO40">
            <v>0.14000000000000001</v>
          </cell>
          <cell r="DP40">
            <v>0.14000000000000001</v>
          </cell>
          <cell r="DQ40">
            <v>0.14000000000000001</v>
          </cell>
          <cell r="DR40">
            <v>0.14000000000000001</v>
          </cell>
          <cell r="DS40">
            <v>0.14000000000000001</v>
          </cell>
          <cell r="DT40">
            <v>0.14000000000000001</v>
          </cell>
        </row>
        <row r="41">
          <cell r="E41">
            <v>180</v>
          </cell>
          <cell r="F41">
            <v>180</v>
          </cell>
          <cell r="G41">
            <v>180</v>
          </cell>
          <cell r="H41">
            <v>180</v>
          </cell>
          <cell r="I41">
            <v>180</v>
          </cell>
          <cell r="J41">
            <v>180</v>
          </cell>
          <cell r="K41">
            <v>180</v>
          </cell>
          <cell r="L41">
            <v>180</v>
          </cell>
          <cell r="M41">
            <v>180</v>
          </cell>
          <cell r="N41">
            <v>180</v>
          </cell>
          <cell r="O41">
            <v>180</v>
          </cell>
          <cell r="P41">
            <v>180</v>
          </cell>
          <cell r="Q41">
            <v>180</v>
          </cell>
          <cell r="R41">
            <v>180</v>
          </cell>
          <cell r="S41">
            <v>180</v>
          </cell>
          <cell r="T41">
            <v>180</v>
          </cell>
          <cell r="U41">
            <v>180</v>
          </cell>
          <cell r="V41">
            <v>180</v>
          </cell>
          <cell r="W41">
            <v>180</v>
          </cell>
          <cell r="X41">
            <v>180</v>
          </cell>
          <cell r="Y41">
            <v>180</v>
          </cell>
          <cell r="Z41">
            <v>180</v>
          </cell>
          <cell r="AA41">
            <v>180</v>
          </cell>
          <cell r="AB41">
            <v>180</v>
          </cell>
          <cell r="AC41">
            <v>180</v>
          </cell>
          <cell r="AD41">
            <v>180</v>
          </cell>
          <cell r="AE41">
            <v>180</v>
          </cell>
          <cell r="AF41">
            <v>180</v>
          </cell>
          <cell r="AG41">
            <v>180</v>
          </cell>
          <cell r="AH41">
            <v>180</v>
          </cell>
          <cell r="AI41">
            <v>180</v>
          </cell>
          <cell r="AJ41">
            <v>180</v>
          </cell>
          <cell r="AK41">
            <v>180</v>
          </cell>
          <cell r="AL41">
            <v>180</v>
          </cell>
          <cell r="AM41">
            <v>180</v>
          </cell>
          <cell r="AN41">
            <v>180</v>
          </cell>
          <cell r="AO41">
            <v>180</v>
          </cell>
          <cell r="AP41">
            <v>180</v>
          </cell>
          <cell r="AQ41">
            <v>180</v>
          </cell>
          <cell r="AR41">
            <v>180</v>
          </cell>
          <cell r="AS41">
            <v>180</v>
          </cell>
          <cell r="AT41">
            <v>180</v>
          </cell>
          <cell r="AU41">
            <v>180</v>
          </cell>
          <cell r="AV41">
            <v>180</v>
          </cell>
          <cell r="AW41">
            <v>180</v>
          </cell>
          <cell r="AX41">
            <v>180</v>
          </cell>
          <cell r="AY41">
            <v>180</v>
          </cell>
          <cell r="AZ41">
            <v>180</v>
          </cell>
          <cell r="BA41">
            <v>180</v>
          </cell>
          <cell r="BB41">
            <v>180</v>
          </cell>
          <cell r="BC41">
            <v>180</v>
          </cell>
          <cell r="BD41">
            <v>180</v>
          </cell>
          <cell r="BE41">
            <v>180</v>
          </cell>
          <cell r="BF41">
            <v>180</v>
          </cell>
          <cell r="BG41">
            <v>180</v>
          </cell>
          <cell r="BH41">
            <v>180</v>
          </cell>
          <cell r="BI41">
            <v>180</v>
          </cell>
          <cell r="BJ41">
            <v>180</v>
          </cell>
          <cell r="BK41">
            <v>180</v>
          </cell>
          <cell r="BL41">
            <v>180</v>
          </cell>
          <cell r="BM41">
            <v>180</v>
          </cell>
          <cell r="BN41">
            <v>180</v>
          </cell>
          <cell r="BO41">
            <v>180</v>
          </cell>
          <cell r="BP41">
            <v>180</v>
          </cell>
          <cell r="BQ41">
            <v>180</v>
          </cell>
          <cell r="BR41">
            <v>180</v>
          </cell>
          <cell r="BS41">
            <v>180</v>
          </cell>
          <cell r="BT41">
            <v>180</v>
          </cell>
          <cell r="BU41">
            <v>180</v>
          </cell>
          <cell r="BV41">
            <v>180</v>
          </cell>
          <cell r="BW41">
            <v>180</v>
          </cell>
          <cell r="BX41">
            <v>180</v>
          </cell>
          <cell r="BY41">
            <v>180</v>
          </cell>
          <cell r="BZ41">
            <v>180</v>
          </cell>
          <cell r="CA41">
            <v>180</v>
          </cell>
          <cell r="CB41">
            <v>180</v>
          </cell>
          <cell r="CC41">
            <v>180</v>
          </cell>
          <cell r="CD41">
            <v>180</v>
          </cell>
          <cell r="CE41">
            <v>180</v>
          </cell>
          <cell r="CF41">
            <v>180</v>
          </cell>
          <cell r="CG41">
            <v>180</v>
          </cell>
          <cell r="CH41">
            <v>180</v>
          </cell>
          <cell r="CI41">
            <v>180</v>
          </cell>
          <cell r="CJ41">
            <v>180</v>
          </cell>
          <cell r="CK41">
            <v>180</v>
          </cell>
          <cell r="CL41">
            <v>180</v>
          </cell>
          <cell r="CM41">
            <v>180</v>
          </cell>
          <cell r="CN41">
            <v>180</v>
          </cell>
          <cell r="CO41">
            <v>180</v>
          </cell>
          <cell r="CP41">
            <v>180</v>
          </cell>
          <cell r="CQ41">
            <v>180</v>
          </cell>
          <cell r="CR41">
            <v>180</v>
          </cell>
          <cell r="CS41">
            <v>180</v>
          </cell>
          <cell r="CT41">
            <v>180</v>
          </cell>
          <cell r="CU41">
            <v>180</v>
          </cell>
          <cell r="CV41">
            <v>180</v>
          </cell>
          <cell r="CW41">
            <v>180</v>
          </cell>
          <cell r="CX41">
            <v>180</v>
          </cell>
          <cell r="CY41">
            <v>180</v>
          </cell>
          <cell r="CZ41">
            <v>180</v>
          </cell>
          <cell r="DA41">
            <v>180</v>
          </cell>
          <cell r="DB41">
            <v>180</v>
          </cell>
          <cell r="DC41">
            <v>180</v>
          </cell>
          <cell r="DD41">
            <v>180</v>
          </cell>
          <cell r="DE41">
            <v>180</v>
          </cell>
          <cell r="DF41">
            <v>180</v>
          </cell>
          <cell r="DG41">
            <v>180</v>
          </cell>
          <cell r="DH41">
            <v>180</v>
          </cell>
          <cell r="DI41">
            <v>180</v>
          </cell>
          <cell r="DJ41">
            <v>180</v>
          </cell>
          <cell r="DK41">
            <v>180</v>
          </cell>
          <cell r="DL41">
            <v>180</v>
          </cell>
          <cell r="DM41">
            <v>180</v>
          </cell>
          <cell r="DN41">
            <v>180</v>
          </cell>
          <cell r="DO41">
            <v>180</v>
          </cell>
          <cell r="DP41">
            <v>180</v>
          </cell>
          <cell r="DQ41">
            <v>180</v>
          </cell>
          <cell r="DR41">
            <v>180</v>
          </cell>
          <cell r="DS41">
            <v>180</v>
          </cell>
          <cell r="DT41">
            <v>180</v>
          </cell>
        </row>
        <row r="42">
          <cell r="E42">
            <v>10.275</v>
          </cell>
          <cell r="F42">
            <v>10.275</v>
          </cell>
          <cell r="G42">
            <v>10.275</v>
          </cell>
          <cell r="H42">
            <v>10.275</v>
          </cell>
          <cell r="I42">
            <v>10.275</v>
          </cell>
          <cell r="J42">
            <v>10.275</v>
          </cell>
          <cell r="K42">
            <v>10.275</v>
          </cell>
          <cell r="L42">
            <v>10.275</v>
          </cell>
          <cell r="M42">
            <v>10.275</v>
          </cell>
          <cell r="N42">
            <v>10.275</v>
          </cell>
          <cell r="O42">
            <v>10.275</v>
          </cell>
          <cell r="P42">
            <v>10.275</v>
          </cell>
          <cell r="Q42">
            <v>10.275</v>
          </cell>
          <cell r="R42">
            <v>10.275</v>
          </cell>
          <cell r="S42">
            <v>10.275</v>
          </cell>
          <cell r="T42">
            <v>10.275</v>
          </cell>
          <cell r="U42">
            <v>10.275</v>
          </cell>
          <cell r="V42">
            <v>10.275</v>
          </cell>
          <cell r="W42">
            <v>10.275</v>
          </cell>
          <cell r="X42">
            <v>10.275</v>
          </cell>
          <cell r="Y42">
            <v>10.275</v>
          </cell>
          <cell r="Z42">
            <v>10.275</v>
          </cell>
          <cell r="AA42">
            <v>10.275</v>
          </cell>
          <cell r="AB42">
            <v>10.275</v>
          </cell>
          <cell r="AC42">
            <v>10.275</v>
          </cell>
          <cell r="AD42">
            <v>10.275</v>
          </cell>
          <cell r="AE42">
            <v>10.275</v>
          </cell>
          <cell r="AF42">
            <v>10.275</v>
          </cell>
          <cell r="AG42">
            <v>10.275</v>
          </cell>
          <cell r="AH42">
            <v>10.275</v>
          </cell>
          <cell r="AI42">
            <v>10.275</v>
          </cell>
          <cell r="AJ42">
            <v>10.275</v>
          </cell>
          <cell r="AK42">
            <v>10.275</v>
          </cell>
          <cell r="AL42">
            <v>10.275</v>
          </cell>
          <cell r="AM42">
            <v>10.275</v>
          </cell>
          <cell r="AN42">
            <v>10.275</v>
          </cell>
          <cell r="AO42">
            <v>10.275</v>
          </cell>
          <cell r="AP42">
            <v>10.275</v>
          </cell>
          <cell r="AQ42">
            <v>10.275</v>
          </cell>
          <cell r="AR42">
            <v>10.275</v>
          </cell>
          <cell r="AS42">
            <v>10.275</v>
          </cell>
          <cell r="AT42">
            <v>10.275</v>
          </cell>
          <cell r="AU42">
            <v>10.275</v>
          </cell>
          <cell r="AV42">
            <v>10.275</v>
          </cell>
          <cell r="AW42">
            <v>10.275</v>
          </cell>
          <cell r="AX42">
            <v>10.275</v>
          </cell>
          <cell r="AY42">
            <v>10.275</v>
          </cell>
          <cell r="AZ42">
            <v>10.275</v>
          </cell>
          <cell r="BA42">
            <v>10.275</v>
          </cell>
          <cell r="BB42">
            <v>10.275</v>
          </cell>
          <cell r="BC42">
            <v>10.275</v>
          </cell>
          <cell r="BD42">
            <v>10.275</v>
          </cell>
          <cell r="BE42">
            <v>10.275</v>
          </cell>
          <cell r="BF42">
            <v>10.275</v>
          </cell>
          <cell r="BG42">
            <v>10.275</v>
          </cell>
          <cell r="BH42">
            <v>10.275</v>
          </cell>
          <cell r="BI42">
            <v>10.275</v>
          </cell>
          <cell r="BJ42">
            <v>10.275</v>
          </cell>
          <cell r="BK42">
            <v>10.275</v>
          </cell>
          <cell r="BL42">
            <v>10.275</v>
          </cell>
          <cell r="BM42">
            <v>10.275</v>
          </cell>
          <cell r="BN42">
            <v>10.275</v>
          </cell>
          <cell r="BO42">
            <v>10.275</v>
          </cell>
          <cell r="BP42">
            <v>10.275</v>
          </cell>
          <cell r="BQ42">
            <v>10.275</v>
          </cell>
          <cell r="BR42">
            <v>10.275</v>
          </cell>
          <cell r="BS42">
            <v>10.275</v>
          </cell>
          <cell r="BT42">
            <v>10.275</v>
          </cell>
          <cell r="BU42">
            <v>10.275</v>
          </cell>
          <cell r="BV42">
            <v>10.275</v>
          </cell>
          <cell r="BW42">
            <v>10.275</v>
          </cell>
          <cell r="BX42">
            <v>10.275</v>
          </cell>
          <cell r="BY42">
            <v>10.275</v>
          </cell>
          <cell r="BZ42">
            <v>10.275</v>
          </cell>
          <cell r="CA42">
            <v>10.275</v>
          </cell>
          <cell r="CB42">
            <v>10.275</v>
          </cell>
          <cell r="CC42">
            <v>10.275</v>
          </cell>
          <cell r="CD42">
            <v>10.275</v>
          </cell>
          <cell r="CE42">
            <v>10.275</v>
          </cell>
          <cell r="CF42">
            <v>10.275</v>
          </cell>
          <cell r="CG42">
            <v>10.275</v>
          </cell>
          <cell r="CH42">
            <v>10.275</v>
          </cell>
          <cell r="CI42">
            <v>10.275</v>
          </cell>
          <cell r="CJ42">
            <v>10.275</v>
          </cell>
          <cell r="CK42">
            <v>10.275</v>
          </cell>
          <cell r="CL42">
            <v>10.275</v>
          </cell>
          <cell r="CM42">
            <v>10.275</v>
          </cell>
          <cell r="CN42">
            <v>10.275</v>
          </cell>
          <cell r="CO42">
            <v>10.275</v>
          </cell>
          <cell r="CP42">
            <v>10.275</v>
          </cell>
          <cell r="CQ42">
            <v>10.275</v>
          </cell>
          <cell r="CR42">
            <v>10.275</v>
          </cell>
          <cell r="CS42">
            <v>10.275</v>
          </cell>
          <cell r="CT42">
            <v>10.275</v>
          </cell>
          <cell r="CU42">
            <v>10.275</v>
          </cell>
          <cell r="CV42">
            <v>10.275</v>
          </cell>
          <cell r="CW42">
            <v>10.275</v>
          </cell>
          <cell r="CX42">
            <v>10.275</v>
          </cell>
          <cell r="CY42">
            <v>10.275</v>
          </cell>
          <cell r="CZ42">
            <v>10.275</v>
          </cell>
          <cell r="DA42">
            <v>10.275</v>
          </cell>
          <cell r="DB42">
            <v>10.275</v>
          </cell>
          <cell r="DC42">
            <v>10.275</v>
          </cell>
          <cell r="DD42">
            <v>10.275</v>
          </cell>
          <cell r="DE42">
            <v>10.275</v>
          </cell>
          <cell r="DF42">
            <v>10.275</v>
          </cell>
          <cell r="DG42">
            <v>10.275</v>
          </cell>
          <cell r="DH42">
            <v>10.275</v>
          </cell>
          <cell r="DI42">
            <v>10.275</v>
          </cell>
          <cell r="DJ42">
            <v>10.275</v>
          </cell>
          <cell r="DK42">
            <v>10.275</v>
          </cell>
          <cell r="DL42">
            <v>10.275</v>
          </cell>
          <cell r="DM42">
            <v>10.275</v>
          </cell>
          <cell r="DN42">
            <v>10.275</v>
          </cell>
          <cell r="DO42">
            <v>10.275</v>
          </cell>
          <cell r="DP42">
            <v>10.275</v>
          </cell>
          <cell r="DQ42">
            <v>10.275</v>
          </cell>
          <cell r="DR42">
            <v>10.275</v>
          </cell>
          <cell r="DS42">
            <v>10.275</v>
          </cell>
          <cell r="DT42">
            <v>10.275</v>
          </cell>
        </row>
        <row r="43">
          <cell r="E43">
            <v>4.9499999999999993</v>
          </cell>
          <cell r="F43">
            <v>4.9499999999999993</v>
          </cell>
          <cell r="G43">
            <v>4.9499999999999993</v>
          </cell>
          <cell r="H43">
            <v>4.9499999999999993</v>
          </cell>
          <cell r="I43">
            <v>4.9499999999999993</v>
          </cell>
          <cell r="J43">
            <v>4.9499999999999993</v>
          </cell>
          <cell r="K43">
            <v>4.9499999999999993</v>
          </cell>
          <cell r="L43">
            <v>4.9499999999999993</v>
          </cell>
          <cell r="M43">
            <v>4.9499999999999993</v>
          </cell>
          <cell r="N43">
            <v>4.9499999999999993</v>
          </cell>
          <cell r="O43">
            <v>4.9499999999999993</v>
          </cell>
          <cell r="P43">
            <v>4.9499999999999993</v>
          </cell>
          <cell r="Q43">
            <v>4.9499999999999993</v>
          </cell>
          <cell r="R43">
            <v>4.9499999999999993</v>
          </cell>
          <cell r="S43">
            <v>4.9499999999999993</v>
          </cell>
          <cell r="T43">
            <v>4.9499999999999993</v>
          </cell>
          <cell r="U43">
            <v>4.9499999999999993</v>
          </cell>
          <cell r="V43">
            <v>4.9499999999999993</v>
          </cell>
          <cell r="W43">
            <v>4.9499999999999993</v>
          </cell>
          <cell r="X43">
            <v>4.9499999999999993</v>
          </cell>
          <cell r="Y43">
            <v>4.9499999999999993</v>
          </cell>
          <cell r="Z43">
            <v>4.9499999999999993</v>
          </cell>
          <cell r="AA43">
            <v>4.9499999999999993</v>
          </cell>
          <cell r="AB43">
            <v>4.9499999999999993</v>
          </cell>
          <cell r="AC43">
            <v>4.9499999999999993</v>
          </cell>
          <cell r="AD43">
            <v>4.9499999999999993</v>
          </cell>
          <cell r="AE43">
            <v>4.9499999999999993</v>
          </cell>
          <cell r="AF43">
            <v>4.9499999999999993</v>
          </cell>
          <cell r="AG43">
            <v>4.9499999999999993</v>
          </cell>
          <cell r="AH43">
            <v>4.9499999999999993</v>
          </cell>
          <cell r="AI43">
            <v>4.9499999999999993</v>
          </cell>
          <cell r="AJ43">
            <v>4.9499999999999993</v>
          </cell>
          <cell r="AK43">
            <v>4.9499999999999993</v>
          </cell>
          <cell r="AL43">
            <v>4.9499999999999993</v>
          </cell>
          <cell r="AM43">
            <v>4.9499999999999993</v>
          </cell>
          <cell r="AN43">
            <v>4.9499999999999993</v>
          </cell>
          <cell r="AO43">
            <v>4.9499999999999993</v>
          </cell>
          <cell r="AP43">
            <v>4.9499999999999993</v>
          </cell>
          <cell r="AQ43">
            <v>4.9499999999999993</v>
          </cell>
          <cell r="AR43">
            <v>4.9499999999999993</v>
          </cell>
          <cell r="AS43">
            <v>4.9499999999999993</v>
          </cell>
          <cell r="AT43">
            <v>4.9499999999999993</v>
          </cell>
          <cell r="AU43">
            <v>4.9499999999999993</v>
          </cell>
          <cell r="AV43">
            <v>4.9499999999999993</v>
          </cell>
          <cell r="AW43">
            <v>4.9499999999999993</v>
          </cell>
          <cell r="AX43">
            <v>4.9499999999999993</v>
          </cell>
          <cell r="AY43">
            <v>4.9499999999999993</v>
          </cell>
          <cell r="AZ43">
            <v>4.9499999999999993</v>
          </cell>
          <cell r="BA43">
            <v>4.9499999999999993</v>
          </cell>
          <cell r="BB43">
            <v>4.9499999999999993</v>
          </cell>
          <cell r="BC43">
            <v>4.9499999999999993</v>
          </cell>
          <cell r="BD43">
            <v>4.9499999999999993</v>
          </cell>
          <cell r="BE43">
            <v>4.9499999999999993</v>
          </cell>
          <cell r="BF43">
            <v>4.9499999999999993</v>
          </cell>
          <cell r="BG43">
            <v>4.9499999999999993</v>
          </cell>
          <cell r="BH43">
            <v>4.9499999999999993</v>
          </cell>
          <cell r="BI43">
            <v>4.9499999999999993</v>
          </cell>
          <cell r="BJ43">
            <v>4.9499999999999993</v>
          </cell>
          <cell r="BK43">
            <v>4.9499999999999993</v>
          </cell>
          <cell r="BL43">
            <v>4.9499999999999993</v>
          </cell>
          <cell r="BM43">
            <v>4.9499999999999993</v>
          </cell>
          <cell r="BN43">
            <v>4.9499999999999993</v>
          </cell>
          <cell r="BO43">
            <v>4.9499999999999993</v>
          </cell>
          <cell r="BP43">
            <v>4.9499999999999993</v>
          </cell>
          <cell r="BQ43">
            <v>4.9499999999999993</v>
          </cell>
          <cell r="BR43">
            <v>4.9499999999999993</v>
          </cell>
          <cell r="BS43">
            <v>4.9499999999999993</v>
          </cell>
          <cell r="BT43">
            <v>4.9499999999999993</v>
          </cell>
          <cell r="BU43">
            <v>4.9499999999999993</v>
          </cell>
          <cell r="BV43">
            <v>4.9499999999999993</v>
          </cell>
          <cell r="BW43">
            <v>4.9499999999999993</v>
          </cell>
          <cell r="BX43">
            <v>4.9499999999999993</v>
          </cell>
          <cell r="BY43">
            <v>4.9499999999999993</v>
          </cell>
          <cell r="BZ43">
            <v>4.9499999999999993</v>
          </cell>
          <cell r="CA43">
            <v>4.9499999999999993</v>
          </cell>
          <cell r="CB43">
            <v>4.9499999999999993</v>
          </cell>
          <cell r="CC43">
            <v>4.9499999999999993</v>
          </cell>
          <cell r="CD43">
            <v>4.9499999999999993</v>
          </cell>
          <cell r="CE43">
            <v>4.9499999999999993</v>
          </cell>
          <cell r="CF43">
            <v>4.9499999999999993</v>
          </cell>
          <cell r="CG43">
            <v>4.9499999999999993</v>
          </cell>
          <cell r="CH43">
            <v>4.9499999999999993</v>
          </cell>
          <cell r="CI43">
            <v>4.9499999999999993</v>
          </cell>
          <cell r="CJ43">
            <v>4.9499999999999993</v>
          </cell>
          <cell r="CK43">
            <v>4.9499999999999993</v>
          </cell>
          <cell r="CL43">
            <v>4.9499999999999993</v>
          </cell>
          <cell r="CM43">
            <v>4.9499999999999993</v>
          </cell>
          <cell r="CN43">
            <v>4.9499999999999993</v>
          </cell>
          <cell r="CO43">
            <v>4.9499999999999993</v>
          </cell>
          <cell r="CP43">
            <v>4.9499999999999993</v>
          </cell>
          <cell r="CQ43">
            <v>4.9499999999999993</v>
          </cell>
          <cell r="CR43">
            <v>4.9499999999999993</v>
          </cell>
          <cell r="CS43">
            <v>4.9499999999999993</v>
          </cell>
          <cell r="CT43">
            <v>4.9499999999999993</v>
          </cell>
          <cell r="CU43">
            <v>4.9499999999999993</v>
          </cell>
          <cell r="CV43">
            <v>4.9499999999999993</v>
          </cell>
          <cell r="CW43">
            <v>4.9499999999999993</v>
          </cell>
          <cell r="CX43">
            <v>4.9499999999999993</v>
          </cell>
          <cell r="CY43">
            <v>4.9499999999999993</v>
          </cell>
          <cell r="CZ43">
            <v>4.9499999999999993</v>
          </cell>
          <cell r="DA43">
            <v>4.9499999999999993</v>
          </cell>
          <cell r="DB43">
            <v>4.9499999999999993</v>
          </cell>
          <cell r="DC43">
            <v>4.9499999999999993</v>
          </cell>
          <cell r="DD43">
            <v>4.9499999999999993</v>
          </cell>
          <cell r="DE43">
            <v>4.9499999999999993</v>
          </cell>
          <cell r="DF43">
            <v>4.9499999999999993</v>
          </cell>
          <cell r="DG43">
            <v>4.9499999999999993</v>
          </cell>
          <cell r="DH43">
            <v>4.9499999999999993</v>
          </cell>
          <cell r="DI43">
            <v>4.9499999999999993</v>
          </cell>
          <cell r="DJ43">
            <v>4.9499999999999993</v>
          </cell>
          <cell r="DK43">
            <v>4.9499999999999993</v>
          </cell>
          <cell r="DL43">
            <v>4.9499999999999993</v>
          </cell>
          <cell r="DM43">
            <v>4.9499999999999993</v>
          </cell>
          <cell r="DN43">
            <v>4.9499999999999993</v>
          </cell>
          <cell r="DO43">
            <v>4.9499999999999993</v>
          </cell>
          <cell r="DP43">
            <v>4.9499999999999993</v>
          </cell>
          <cell r="DQ43">
            <v>4.9499999999999993</v>
          </cell>
          <cell r="DR43">
            <v>4.9499999999999993</v>
          </cell>
          <cell r="DS43">
            <v>4.9499999999999993</v>
          </cell>
          <cell r="DT43">
            <v>4.9499999999999993</v>
          </cell>
        </row>
        <row r="47">
          <cell r="E47" t="str">
            <v>uBR 10012</v>
          </cell>
          <cell r="F47" t="str">
            <v>uBR 10012</v>
          </cell>
          <cell r="G47" t="str">
            <v>uBR 10012</v>
          </cell>
          <cell r="H47" t="str">
            <v>uBR 10012</v>
          </cell>
          <cell r="I47" t="str">
            <v>uBR 10012</v>
          </cell>
          <cell r="J47" t="str">
            <v>uBR 10012</v>
          </cell>
          <cell r="K47" t="str">
            <v>uBR 10012</v>
          </cell>
          <cell r="L47" t="str">
            <v>uBR 10012</v>
          </cell>
          <cell r="M47" t="str">
            <v>uBR 10012</v>
          </cell>
          <cell r="N47" t="str">
            <v>uBR 10012</v>
          </cell>
          <cell r="O47" t="str">
            <v>uBR 10012</v>
          </cell>
          <cell r="P47" t="str">
            <v>uBR 10012</v>
          </cell>
          <cell r="Q47" t="str">
            <v>uBR 10012</v>
          </cell>
          <cell r="R47" t="str">
            <v>uBR 10012</v>
          </cell>
          <cell r="S47" t="str">
            <v>uBR 10012</v>
          </cell>
          <cell r="T47" t="str">
            <v>uBR 10012</v>
          </cell>
          <cell r="U47" t="str">
            <v>uBR 10012</v>
          </cell>
          <cell r="V47" t="str">
            <v>uBR 10012</v>
          </cell>
          <cell r="W47" t="str">
            <v>uBR 10012</v>
          </cell>
          <cell r="X47" t="str">
            <v>uBR 10012</v>
          </cell>
          <cell r="Y47" t="str">
            <v>uBR 10012</v>
          </cell>
          <cell r="Z47" t="str">
            <v>uBR 10012</v>
          </cell>
          <cell r="AA47" t="str">
            <v>uBR 10012</v>
          </cell>
          <cell r="AB47" t="str">
            <v>uBR 10012</v>
          </cell>
          <cell r="AC47" t="str">
            <v>uBR 10012</v>
          </cell>
          <cell r="AD47" t="str">
            <v>uBR 10012</v>
          </cell>
          <cell r="AE47" t="str">
            <v>uBR 10012</v>
          </cell>
          <cell r="AF47" t="str">
            <v>uBR 10012</v>
          </cell>
          <cell r="AG47" t="str">
            <v>uBR 10012</v>
          </cell>
          <cell r="AH47" t="str">
            <v>uBR 10012</v>
          </cell>
          <cell r="AI47" t="str">
            <v>uBR 10012</v>
          </cell>
          <cell r="AJ47" t="str">
            <v>uBR 10012</v>
          </cell>
          <cell r="AK47" t="str">
            <v>uBR 10012</v>
          </cell>
          <cell r="AL47" t="str">
            <v>uBR 10012</v>
          </cell>
          <cell r="AM47" t="str">
            <v>uBR 10012</v>
          </cell>
          <cell r="AN47" t="str">
            <v>uBR 10012</v>
          </cell>
          <cell r="AO47" t="str">
            <v>uBR 10012</v>
          </cell>
          <cell r="AP47" t="str">
            <v>uBR 10012</v>
          </cell>
          <cell r="AQ47" t="str">
            <v>uBR 10012</v>
          </cell>
          <cell r="AR47" t="str">
            <v>uBR 10012</v>
          </cell>
          <cell r="AS47" t="str">
            <v>uBR 10012</v>
          </cell>
          <cell r="AT47" t="str">
            <v>uBR 10012</v>
          </cell>
          <cell r="AU47" t="str">
            <v>uBR 10012</v>
          </cell>
          <cell r="AV47" t="str">
            <v>uBR 10012</v>
          </cell>
          <cell r="AW47" t="str">
            <v>uBR 10012</v>
          </cell>
          <cell r="AX47" t="str">
            <v>uBR 10012</v>
          </cell>
          <cell r="AY47" t="str">
            <v>uBR 10012</v>
          </cell>
          <cell r="AZ47" t="str">
            <v>uBR 10012</v>
          </cell>
          <cell r="BA47" t="str">
            <v>uBR 10012</v>
          </cell>
          <cell r="BB47" t="str">
            <v>uBR 10012</v>
          </cell>
          <cell r="BC47" t="str">
            <v>uBR 10012</v>
          </cell>
          <cell r="BD47" t="str">
            <v>uBR 10012</v>
          </cell>
          <cell r="BE47" t="str">
            <v>uBR 10012</v>
          </cell>
          <cell r="BF47" t="str">
            <v>uBR 10012</v>
          </cell>
          <cell r="BG47" t="str">
            <v>uBR 10012</v>
          </cell>
          <cell r="BH47" t="str">
            <v>uBR 10012</v>
          </cell>
          <cell r="BI47" t="str">
            <v>uBR 10012</v>
          </cell>
          <cell r="BJ47" t="str">
            <v>uBR 10012</v>
          </cell>
          <cell r="BK47" t="str">
            <v>uBR 10012</v>
          </cell>
          <cell r="BL47" t="str">
            <v>uBR 10012</v>
          </cell>
          <cell r="BM47" t="str">
            <v>uBR 10012</v>
          </cell>
          <cell r="BN47" t="str">
            <v>uBR 10012</v>
          </cell>
          <cell r="BO47" t="str">
            <v>uBR 10012</v>
          </cell>
          <cell r="BP47" t="str">
            <v>uBR 10012</v>
          </cell>
          <cell r="BQ47" t="str">
            <v>uBR 10012</v>
          </cell>
          <cell r="BR47" t="str">
            <v>uBR 10012</v>
          </cell>
          <cell r="BS47" t="str">
            <v>uBR 10012</v>
          </cell>
          <cell r="BT47" t="str">
            <v>uBR 10012</v>
          </cell>
          <cell r="BU47" t="str">
            <v>uBR 10012</v>
          </cell>
          <cell r="BV47" t="str">
            <v>uBR 10012</v>
          </cell>
          <cell r="BW47" t="str">
            <v>uBR 10012</v>
          </cell>
          <cell r="BX47" t="str">
            <v>uBR 10012</v>
          </cell>
          <cell r="BY47" t="str">
            <v>uBR 10012</v>
          </cell>
          <cell r="BZ47" t="str">
            <v>uBR 10012</v>
          </cell>
          <cell r="CA47" t="str">
            <v>uBR 10012</v>
          </cell>
          <cell r="CB47" t="str">
            <v>uBR 10012</v>
          </cell>
          <cell r="CC47" t="str">
            <v>uBR 10012</v>
          </cell>
          <cell r="CD47" t="str">
            <v>uBR 10012</v>
          </cell>
          <cell r="CE47" t="str">
            <v>uBR 10012</v>
          </cell>
          <cell r="CF47" t="str">
            <v>uBR 10012</v>
          </cell>
          <cell r="CG47" t="str">
            <v>uBR 10012</v>
          </cell>
          <cell r="CH47" t="str">
            <v>uBR 10012</v>
          </cell>
          <cell r="CI47" t="str">
            <v>uBR 10012</v>
          </cell>
          <cell r="CJ47" t="str">
            <v>uBR 10012</v>
          </cell>
          <cell r="CK47" t="str">
            <v>uBR 10012</v>
          </cell>
          <cell r="CL47" t="str">
            <v>uBR 10012</v>
          </cell>
          <cell r="CM47" t="str">
            <v>uBR 10012</v>
          </cell>
          <cell r="CN47" t="str">
            <v>uBR 10012</v>
          </cell>
          <cell r="CO47" t="str">
            <v>uBR 10012</v>
          </cell>
          <cell r="CP47" t="str">
            <v>uBR 10012</v>
          </cell>
          <cell r="CQ47" t="str">
            <v>uBR 10012</v>
          </cell>
          <cell r="CR47" t="str">
            <v>uBR 10012</v>
          </cell>
          <cell r="CS47" t="str">
            <v>uBR 10012</v>
          </cell>
          <cell r="CT47" t="str">
            <v>uBR 10012</v>
          </cell>
          <cell r="CU47" t="str">
            <v>uBR 10012</v>
          </cell>
          <cell r="CV47" t="str">
            <v>uBR 10012</v>
          </cell>
          <cell r="CW47" t="str">
            <v>uBR 10012</v>
          </cell>
          <cell r="CX47" t="str">
            <v>uBR 10012</v>
          </cell>
          <cell r="CY47" t="str">
            <v>uBR 10012</v>
          </cell>
          <cell r="CZ47" t="str">
            <v>uBR 10012</v>
          </cell>
          <cell r="DA47" t="str">
            <v>uBR 10012</v>
          </cell>
          <cell r="DB47" t="str">
            <v>uBR 10012</v>
          </cell>
          <cell r="DC47" t="str">
            <v>uBR 10012</v>
          </cell>
          <cell r="DD47" t="str">
            <v>uBR 10012</v>
          </cell>
          <cell r="DE47" t="str">
            <v>uBR 10012</v>
          </cell>
          <cell r="DF47" t="str">
            <v>uBR 10012</v>
          </cell>
          <cell r="DG47" t="str">
            <v>uBR 10012</v>
          </cell>
          <cell r="DH47" t="str">
            <v>uBR 10012</v>
          </cell>
          <cell r="DI47" t="str">
            <v>uBR 10012</v>
          </cell>
          <cell r="DJ47" t="str">
            <v>uBR 10012</v>
          </cell>
          <cell r="DK47" t="str">
            <v>uBR 10012</v>
          </cell>
          <cell r="DL47" t="str">
            <v>uBR 10012</v>
          </cell>
          <cell r="DM47" t="str">
            <v>uBR 10012</v>
          </cell>
          <cell r="DN47" t="str">
            <v>uBR 10012</v>
          </cell>
          <cell r="DO47" t="str">
            <v>uBR 10012</v>
          </cell>
          <cell r="DP47" t="str">
            <v>uBR 10012</v>
          </cell>
          <cell r="DQ47" t="str">
            <v>uBR 10012</v>
          </cell>
          <cell r="DR47" t="str">
            <v>uBR 10012</v>
          </cell>
          <cell r="DS47" t="str">
            <v>uBR 10012</v>
          </cell>
          <cell r="DT47" t="str">
            <v>uBR 10012</v>
          </cell>
        </row>
        <row r="48">
          <cell r="E48" t="str">
            <v>MC28</v>
          </cell>
          <cell r="F48" t="str">
            <v>MC28</v>
          </cell>
          <cell r="G48" t="str">
            <v>MC28</v>
          </cell>
          <cell r="H48" t="str">
            <v>MC28</v>
          </cell>
          <cell r="I48" t="str">
            <v>MC28</v>
          </cell>
          <cell r="J48" t="str">
            <v>MC28</v>
          </cell>
          <cell r="K48" t="str">
            <v>MC28</v>
          </cell>
          <cell r="L48" t="str">
            <v>MC28</v>
          </cell>
          <cell r="M48" t="str">
            <v>MC28</v>
          </cell>
          <cell r="N48" t="str">
            <v>MC28</v>
          </cell>
          <cell r="O48" t="str">
            <v>MC28</v>
          </cell>
          <cell r="P48" t="str">
            <v>MC28</v>
          </cell>
          <cell r="Q48" t="str">
            <v>MC28</v>
          </cell>
          <cell r="R48" t="str">
            <v>MC28</v>
          </cell>
          <cell r="S48" t="str">
            <v>MC28</v>
          </cell>
          <cell r="T48" t="str">
            <v>MC28</v>
          </cell>
          <cell r="U48" t="str">
            <v>MC28</v>
          </cell>
          <cell r="V48" t="str">
            <v>MC28</v>
          </cell>
          <cell r="W48" t="str">
            <v>MC28</v>
          </cell>
          <cell r="X48" t="str">
            <v>MC28</v>
          </cell>
          <cell r="Y48" t="str">
            <v>MC28</v>
          </cell>
          <cell r="Z48" t="str">
            <v>MC28</v>
          </cell>
          <cell r="AA48" t="str">
            <v>MC28</v>
          </cell>
          <cell r="AB48" t="str">
            <v>MC28</v>
          </cell>
          <cell r="AC48" t="str">
            <v>MC28</v>
          </cell>
          <cell r="AD48" t="str">
            <v>MC28</v>
          </cell>
          <cell r="AE48" t="str">
            <v>MC28</v>
          </cell>
          <cell r="AF48" t="str">
            <v>MC28</v>
          </cell>
          <cell r="AG48" t="str">
            <v>MC28</v>
          </cell>
          <cell r="AH48" t="str">
            <v>MC28</v>
          </cell>
          <cell r="AI48" t="str">
            <v>MC28</v>
          </cell>
          <cell r="AJ48" t="str">
            <v>MC28</v>
          </cell>
          <cell r="AK48" t="str">
            <v>MC28</v>
          </cell>
          <cell r="AL48" t="str">
            <v>MC28</v>
          </cell>
          <cell r="AM48" t="str">
            <v>MC28</v>
          </cell>
          <cell r="AN48" t="str">
            <v>MC28</v>
          </cell>
          <cell r="AO48" t="str">
            <v>MC28</v>
          </cell>
          <cell r="AP48" t="str">
            <v>MC28</v>
          </cell>
          <cell r="AQ48" t="str">
            <v>MC28</v>
          </cell>
          <cell r="AR48" t="str">
            <v>MC28</v>
          </cell>
          <cell r="AS48" t="str">
            <v>MC28</v>
          </cell>
          <cell r="AT48" t="str">
            <v>MC28</v>
          </cell>
          <cell r="AU48" t="str">
            <v>MC28</v>
          </cell>
          <cell r="AV48" t="str">
            <v>MC28</v>
          </cell>
          <cell r="AW48" t="str">
            <v>MC28</v>
          </cell>
          <cell r="AX48" t="str">
            <v>MC28</v>
          </cell>
          <cell r="AY48" t="str">
            <v>MC28</v>
          </cell>
          <cell r="AZ48" t="str">
            <v>MC28</v>
          </cell>
          <cell r="BA48" t="str">
            <v>MC28</v>
          </cell>
          <cell r="BB48" t="str">
            <v>MC28</v>
          </cell>
          <cell r="BC48" t="str">
            <v>MC28</v>
          </cell>
          <cell r="BD48" t="str">
            <v>MC28</v>
          </cell>
          <cell r="BE48" t="str">
            <v>MC28</v>
          </cell>
          <cell r="BF48" t="str">
            <v>MC28</v>
          </cell>
          <cell r="BG48" t="str">
            <v>MC28</v>
          </cell>
          <cell r="BH48" t="str">
            <v>MC28</v>
          </cell>
          <cell r="BI48" t="str">
            <v>MC28</v>
          </cell>
          <cell r="BJ48" t="str">
            <v>MC28</v>
          </cell>
          <cell r="BK48" t="str">
            <v>MC28</v>
          </cell>
          <cell r="BL48" t="str">
            <v>MC28</v>
          </cell>
          <cell r="BM48" t="str">
            <v>MC28</v>
          </cell>
          <cell r="BN48" t="str">
            <v>MC28</v>
          </cell>
          <cell r="BO48" t="str">
            <v>MC28</v>
          </cell>
          <cell r="BP48" t="str">
            <v>MC28</v>
          </cell>
          <cell r="BQ48" t="str">
            <v>MC28</v>
          </cell>
          <cell r="BR48" t="str">
            <v>MC28</v>
          </cell>
          <cell r="BS48" t="str">
            <v>MC28</v>
          </cell>
          <cell r="BT48" t="str">
            <v>MC28</v>
          </cell>
          <cell r="BU48" t="str">
            <v>MC28</v>
          </cell>
          <cell r="BV48" t="str">
            <v>MC28</v>
          </cell>
          <cell r="BW48" t="str">
            <v>MC28</v>
          </cell>
          <cell r="BX48" t="str">
            <v>MC28</v>
          </cell>
          <cell r="BY48" t="str">
            <v>MC28</v>
          </cell>
          <cell r="BZ48" t="str">
            <v>MC28</v>
          </cell>
          <cell r="CA48" t="str">
            <v>MC28</v>
          </cell>
          <cell r="CB48" t="str">
            <v>MC28</v>
          </cell>
          <cell r="CC48" t="str">
            <v>MC28</v>
          </cell>
          <cell r="CD48" t="str">
            <v>MC28</v>
          </cell>
          <cell r="CE48" t="str">
            <v>MC28</v>
          </cell>
          <cell r="CF48" t="str">
            <v>MC28</v>
          </cell>
          <cell r="CG48" t="str">
            <v>MC28</v>
          </cell>
          <cell r="CH48" t="str">
            <v>MC28</v>
          </cell>
          <cell r="CI48" t="str">
            <v>MC28</v>
          </cell>
          <cell r="CJ48" t="str">
            <v>MC28</v>
          </cell>
          <cell r="CK48" t="str">
            <v>MC28</v>
          </cell>
          <cell r="CL48" t="str">
            <v>MC28</v>
          </cell>
          <cell r="CM48" t="str">
            <v>MC28</v>
          </cell>
          <cell r="CN48" t="str">
            <v>MC28</v>
          </cell>
          <cell r="CO48" t="str">
            <v>MC28</v>
          </cell>
          <cell r="CP48" t="str">
            <v>MC28</v>
          </cell>
          <cell r="CQ48" t="str">
            <v>MC28</v>
          </cell>
          <cell r="CR48" t="str">
            <v>MC28</v>
          </cell>
          <cell r="CS48" t="str">
            <v>MC28</v>
          </cell>
          <cell r="CT48" t="str">
            <v>MC28</v>
          </cell>
          <cell r="CU48" t="str">
            <v>MC28</v>
          </cell>
          <cell r="CV48" t="str">
            <v>MC28</v>
          </cell>
          <cell r="CW48" t="str">
            <v>MC28</v>
          </cell>
          <cell r="CX48" t="str">
            <v>MC28</v>
          </cell>
          <cell r="CY48" t="str">
            <v>MC28</v>
          </cell>
          <cell r="CZ48" t="str">
            <v>MC28</v>
          </cell>
          <cell r="DA48" t="str">
            <v>MC28</v>
          </cell>
          <cell r="DB48" t="str">
            <v>MC28</v>
          </cell>
          <cell r="DC48" t="str">
            <v>MC28</v>
          </cell>
          <cell r="DD48" t="str">
            <v>MC28</v>
          </cell>
          <cell r="DE48" t="str">
            <v>MC28</v>
          </cell>
          <cell r="DF48" t="str">
            <v>MC28</v>
          </cell>
          <cell r="DG48" t="str">
            <v>MC28</v>
          </cell>
          <cell r="DH48" t="str">
            <v>MC28</v>
          </cell>
          <cell r="DI48" t="str">
            <v>MC28</v>
          </cell>
          <cell r="DJ48" t="str">
            <v>MC28</v>
          </cell>
          <cell r="DK48" t="str">
            <v>MC28</v>
          </cell>
          <cell r="DL48" t="str">
            <v>MC28</v>
          </cell>
          <cell r="DM48" t="str">
            <v>MC28</v>
          </cell>
          <cell r="DN48" t="str">
            <v>MC28</v>
          </cell>
          <cell r="DO48" t="str">
            <v>MC28</v>
          </cell>
          <cell r="DP48" t="str">
            <v>MC28</v>
          </cell>
          <cell r="DQ48" t="str">
            <v>MC28</v>
          </cell>
          <cell r="DR48" t="str">
            <v>MC28</v>
          </cell>
          <cell r="DS48" t="str">
            <v>MC28</v>
          </cell>
          <cell r="DT48" t="str">
            <v>MC28</v>
          </cell>
        </row>
        <row r="50">
          <cell r="E50" t="b">
            <v>0</v>
          </cell>
          <cell r="F50" t="b">
            <v>0</v>
          </cell>
          <cell r="G50" t="b">
            <v>0</v>
          </cell>
          <cell r="H50" t="b">
            <v>0</v>
          </cell>
          <cell r="I50" t="b">
            <v>0</v>
          </cell>
          <cell r="J50" t="b">
            <v>0</v>
          </cell>
          <cell r="K50" t="b">
            <v>0</v>
          </cell>
          <cell r="L50" t="b">
            <v>0</v>
          </cell>
          <cell r="M50" t="b">
            <v>0</v>
          </cell>
          <cell r="N50" t="b">
            <v>0</v>
          </cell>
          <cell r="O50" t="b">
            <v>0</v>
          </cell>
          <cell r="P50" t="b">
            <v>0</v>
          </cell>
          <cell r="Q50" t="b">
            <v>0</v>
          </cell>
          <cell r="R50" t="b">
            <v>0</v>
          </cell>
          <cell r="S50" t="b">
            <v>0</v>
          </cell>
          <cell r="T50" t="b">
            <v>0</v>
          </cell>
          <cell r="U50" t="b">
            <v>0</v>
          </cell>
          <cell r="V50" t="b">
            <v>0</v>
          </cell>
          <cell r="W50" t="b">
            <v>0</v>
          </cell>
          <cell r="X50" t="b">
            <v>0</v>
          </cell>
          <cell r="Y50" t="b">
            <v>0</v>
          </cell>
          <cell r="Z50" t="b">
            <v>0</v>
          </cell>
          <cell r="AA50" t="b">
            <v>0</v>
          </cell>
          <cell r="AB50" t="b">
            <v>0</v>
          </cell>
          <cell r="AC50" t="b">
            <v>0</v>
          </cell>
          <cell r="AD50" t="b">
            <v>0</v>
          </cell>
          <cell r="AE50" t="b">
            <v>0</v>
          </cell>
          <cell r="AF50" t="b">
            <v>0</v>
          </cell>
          <cell r="AG50" t="b">
            <v>0</v>
          </cell>
          <cell r="AH50" t="b">
            <v>0</v>
          </cell>
          <cell r="AI50" t="b">
            <v>0</v>
          </cell>
          <cell r="AJ50" t="b">
            <v>0</v>
          </cell>
          <cell r="AK50" t="b">
            <v>0</v>
          </cell>
          <cell r="AL50" t="b">
            <v>0</v>
          </cell>
          <cell r="AM50" t="b">
            <v>0</v>
          </cell>
          <cell r="AN50" t="b">
            <v>0</v>
          </cell>
          <cell r="AO50" t="b">
            <v>0</v>
          </cell>
          <cell r="AP50" t="b">
            <v>0</v>
          </cell>
          <cell r="AQ50" t="b">
            <v>0</v>
          </cell>
          <cell r="AR50" t="b">
            <v>0</v>
          </cell>
          <cell r="AS50" t="b">
            <v>0</v>
          </cell>
          <cell r="AT50" t="b">
            <v>0</v>
          </cell>
          <cell r="AU50" t="b">
            <v>0</v>
          </cell>
          <cell r="AV50" t="b">
            <v>0</v>
          </cell>
          <cell r="AW50" t="b">
            <v>0</v>
          </cell>
          <cell r="AX50" t="b">
            <v>0</v>
          </cell>
          <cell r="AY50" t="b">
            <v>0</v>
          </cell>
          <cell r="AZ50" t="b">
            <v>0</v>
          </cell>
          <cell r="BA50" t="b">
            <v>0</v>
          </cell>
          <cell r="BB50" t="b">
            <v>0</v>
          </cell>
          <cell r="BC50" t="b">
            <v>0</v>
          </cell>
          <cell r="BD50" t="b">
            <v>0</v>
          </cell>
          <cell r="BE50" t="b">
            <v>0</v>
          </cell>
          <cell r="BF50" t="b">
            <v>0</v>
          </cell>
          <cell r="BG50" t="b">
            <v>0</v>
          </cell>
          <cell r="BH50" t="b">
            <v>0</v>
          </cell>
          <cell r="BI50" t="b">
            <v>0</v>
          </cell>
          <cell r="BJ50" t="b">
            <v>0</v>
          </cell>
          <cell r="BK50" t="b">
            <v>0</v>
          </cell>
          <cell r="BL50" t="b">
            <v>0</v>
          </cell>
          <cell r="BM50" t="b">
            <v>0</v>
          </cell>
          <cell r="BN50" t="b">
            <v>0</v>
          </cell>
          <cell r="BO50" t="b">
            <v>0</v>
          </cell>
          <cell r="BP50" t="b">
            <v>0</v>
          </cell>
          <cell r="BQ50" t="b">
            <v>0</v>
          </cell>
          <cell r="BR50" t="b">
            <v>0</v>
          </cell>
          <cell r="BS50" t="b">
            <v>0</v>
          </cell>
          <cell r="BT50" t="b">
            <v>0</v>
          </cell>
          <cell r="BU50" t="b">
            <v>0</v>
          </cell>
          <cell r="BV50" t="b">
            <v>0</v>
          </cell>
          <cell r="BW50" t="b">
            <v>0</v>
          </cell>
          <cell r="BX50" t="b">
            <v>0</v>
          </cell>
          <cell r="BY50" t="b">
            <v>0</v>
          </cell>
          <cell r="BZ50" t="b">
            <v>0</v>
          </cell>
          <cell r="CA50" t="b">
            <v>0</v>
          </cell>
          <cell r="CB50" t="b">
            <v>0</v>
          </cell>
          <cell r="CC50" t="b">
            <v>0</v>
          </cell>
          <cell r="CD50" t="b">
            <v>0</v>
          </cell>
          <cell r="CE50" t="b">
            <v>0</v>
          </cell>
          <cell r="CF50" t="b">
            <v>0</v>
          </cell>
          <cell r="CG50" t="b">
            <v>0</v>
          </cell>
          <cell r="CH50" t="b">
            <v>0</v>
          </cell>
          <cell r="CI50" t="b">
            <v>0</v>
          </cell>
          <cell r="CJ50" t="b">
            <v>0</v>
          </cell>
          <cell r="CK50" t="b">
            <v>0</v>
          </cell>
          <cell r="CL50" t="b">
            <v>0</v>
          </cell>
          <cell r="CM50" t="b">
            <v>0</v>
          </cell>
          <cell r="CN50" t="b">
            <v>0</v>
          </cell>
          <cell r="CO50" t="b">
            <v>0</v>
          </cell>
          <cell r="CP50" t="b">
            <v>0</v>
          </cell>
          <cell r="CQ50" t="b">
            <v>0</v>
          </cell>
          <cell r="CR50" t="b">
            <v>0</v>
          </cell>
          <cell r="CS50" t="b">
            <v>0</v>
          </cell>
          <cell r="CT50" t="b">
            <v>0</v>
          </cell>
          <cell r="CU50" t="b">
            <v>0</v>
          </cell>
          <cell r="CV50" t="b">
            <v>0</v>
          </cell>
          <cell r="CW50" t="b">
            <v>0</v>
          </cell>
          <cell r="CX50" t="b">
            <v>0</v>
          </cell>
          <cell r="CY50" t="b">
            <v>0</v>
          </cell>
          <cell r="CZ50" t="b">
            <v>0</v>
          </cell>
          <cell r="DA50" t="b">
            <v>0</v>
          </cell>
          <cell r="DB50" t="b">
            <v>0</v>
          </cell>
          <cell r="DC50" t="b">
            <v>0</v>
          </cell>
          <cell r="DD50" t="b">
            <v>0</v>
          </cell>
          <cell r="DE50" t="b">
            <v>0</v>
          </cell>
          <cell r="DF50" t="b">
            <v>0</v>
          </cell>
          <cell r="DG50" t="b">
            <v>0</v>
          </cell>
          <cell r="DH50" t="b">
            <v>0</v>
          </cell>
          <cell r="DI50" t="b">
            <v>0</v>
          </cell>
          <cell r="DJ50" t="b">
            <v>0</v>
          </cell>
          <cell r="DK50" t="b">
            <v>0</v>
          </cell>
          <cell r="DL50" t="b">
            <v>0</v>
          </cell>
          <cell r="DM50" t="b">
            <v>0</v>
          </cell>
          <cell r="DN50" t="b">
            <v>0</v>
          </cell>
          <cell r="DO50" t="b">
            <v>0</v>
          </cell>
          <cell r="DP50" t="b">
            <v>0</v>
          </cell>
          <cell r="DQ50" t="b">
            <v>0</v>
          </cell>
          <cell r="DR50" t="b">
            <v>0</v>
          </cell>
          <cell r="DS50" t="b">
            <v>0</v>
          </cell>
          <cell r="DT50" t="b">
            <v>0</v>
          </cell>
        </row>
        <row r="51">
          <cell r="E51" t="b">
            <v>0</v>
          </cell>
          <cell r="F51" t="b">
            <v>0</v>
          </cell>
          <cell r="G51" t="b">
            <v>0</v>
          </cell>
          <cell r="H51" t="b">
            <v>0</v>
          </cell>
          <cell r="I51" t="b">
            <v>0</v>
          </cell>
          <cell r="J51" t="b">
            <v>0</v>
          </cell>
          <cell r="K51" t="b">
            <v>0</v>
          </cell>
          <cell r="L51" t="b">
            <v>0</v>
          </cell>
          <cell r="M51" t="b">
            <v>0</v>
          </cell>
          <cell r="N51" t="b">
            <v>0</v>
          </cell>
          <cell r="O51" t="b">
            <v>0</v>
          </cell>
          <cell r="P51" t="b">
            <v>0</v>
          </cell>
          <cell r="Q51" t="b">
            <v>0</v>
          </cell>
          <cell r="R51" t="b">
            <v>0</v>
          </cell>
          <cell r="S51" t="b">
            <v>0</v>
          </cell>
          <cell r="T51" t="b">
            <v>0</v>
          </cell>
          <cell r="U51" t="b">
            <v>0</v>
          </cell>
          <cell r="V51" t="b">
            <v>0</v>
          </cell>
          <cell r="W51" t="b">
            <v>0</v>
          </cell>
          <cell r="X51" t="b">
            <v>0</v>
          </cell>
          <cell r="Y51" t="b">
            <v>0</v>
          </cell>
          <cell r="Z51" t="b">
            <v>0</v>
          </cell>
          <cell r="AA51" t="b">
            <v>0</v>
          </cell>
          <cell r="AB51" t="b">
            <v>0</v>
          </cell>
          <cell r="AC51" t="b">
            <v>0</v>
          </cell>
          <cell r="AD51" t="b">
            <v>0</v>
          </cell>
          <cell r="AE51" t="b">
            <v>0</v>
          </cell>
          <cell r="AF51" t="b">
            <v>0</v>
          </cell>
          <cell r="AG51" t="b">
            <v>0</v>
          </cell>
          <cell r="AH51" t="b">
            <v>0</v>
          </cell>
          <cell r="AI51" t="b">
            <v>0</v>
          </cell>
          <cell r="AJ51" t="b">
            <v>0</v>
          </cell>
          <cell r="AK51" t="b">
            <v>0</v>
          </cell>
          <cell r="AL51" t="b">
            <v>0</v>
          </cell>
          <cell r="AM51" t="b">
            <v>0</v>
          </cell>
          <cell r="AN51" t="b">
            <v>0</v>
          </cell>
          <cell r="AO51" t="b">
            <v>0</v>
          </cell>
          <cell r="AP51" t="b">
            <v>0</v>
          </cell>
          <cell r="AQ51" t="b">
            <v>0</v>
          </cell>
          <cell r="AR51" t="b">
            <v>0</v>
          </cell>
          <cell r="AS51" t="b">
            <v>0</v>
          </cell>
          <cell r="AT51" t="b">
            <v>0</v>
          </cell>
          <cell r="AU51" t="b">
            <v>0</v>
          </cell>
          <cell r="AV51" t="b">
            <v>0</v>
          </cell>
          <cell r="AW51" t="b">
            <v>0</v>
          </cell>
          <cell r="AX51" t="b">
            <v>0</v>
          </cell>
          <cell r="AY51" t="b">
            <v>0</v>
          </cell>
          <cell r="AZ51" t="b">
            <v>0</v>
          </cell>
          <cell r="BA51" t="b">
            <v>0</v>
          </cell>
          <cell r="BB51" t="b">
            <v>0</v>
          </cell>
          <cell r="BC51" t="b">
            <v>0</v>
          </cell>
          <cell r="BD51" t="b">
            <v>0</v>
          </cell>
          <cell r="BE51" t="b">
            <v>0</v>
          </cell>
          <cell r="BF51" t="b">
            <v>0</v>
          </cell>
          <cell r="BG51" t="b">
            <v>0</v>
          </cell>
          <cell r="BH51" t="b">
            <v>0</v>
          </cell>
          <cell r="BI51" t="b">
            <v>0</v>
          </cell>
          <cell r="BJ51" t="b">
            <v>0</v>
          </cell>
          <cell r="BK51" t="b">
            <v>0</v>
          </cell>
          <cell r="BL51" t="b">
            <v>0</v>
          </cell>
          <cell r="BM51" t="b">
            <v>0</v>
          </cell>
          <cell r="BN51" t="b">
            <v>0</v>
          </cell>
          <cell r="BO51" t="b">
            <v>0</v>
          </cell>
          <cell r="BP51" t="b">
            <v>0</v>
          </cell>
          <cell r="BQ51" t="b">
            <v>0</v>
          </cell>
          <cell r="BR51" t="b">
            <v>0</v>
          </cell>
          <cell r="BS51" t="b">
            <v>0</v>
          </cell>
          <cell r="BT51" t="b">
            <v>0</v>
          </cell>
          <cell r="BU51" t="b">
            <v>0</v>
          </cell>
          <cell r="BV51" t="b">
            <v>0</v>
          </cell>
          <cell r="BW51" t="b">
            <v>0</v>
          </cell>
          <cell r="BX51" t="b">
            <v>0</v>
          </cell>
          <cell r="BY51" t="b">
            <v>0</v>
          </cell>
          <cell r="BZ51" t="b">
            <v>0</v>
          </cell>
          <cell r="CA51" t="b">
            <v>0</v>
          </cell>
          <cell r="CB51" t="b">
            <v>0</v>
          </cell>
          <cell r="CC51" t="b">
            <v>0</v>
          </cell>
          <cell r="CD51" t="b">
            <v>0</v>
          </cell>
          <cell r="CE51" t="b">
            <v>0</v>
          </cell>
          <cell r="CF51" t="b">
            <v>0</v>
          </cell>
          <cell r="CG51" t="b">
            <v>0</v>
          </cell>
          <cell r="CH51" t="b">
            <v>0</v>
          </cell>
          <cell r="CI51" t="b">
            <v>0</v>
          </cell>
          <cell r="CJ51" t="b">
            <v>0</v>
          </cell>
          <cell r="CK51" t="b">
            <v>0</v>
          </cell>
          <cell r="CL51" t="b">
            <v>0</v>
          </cell>
          <cell r="CM51" t="b">
            <v>0</v>
          </cell>
          <cell r="CN51" t="b">
            <v>0</v>
          </cell>
          <cell r="CO51" t="b">
            <v>0</v>
          </cell>
          <cell r="CP51" t="b">
            <v>0</v>
          </cell>
          <cell r="CQ51" t="b">
            <v>0</v>
          </cell>
          <cell r="CR51" t="b">
            <v>0</v>
          </cell>
          <cell r="CS51" t="b">
            <v>0</v>
          </cell>
          <cell r="CT51" t="b">
            <v>0</v>
          </cell>
          <cell r="CU51" t="b">
            <v>0</v>
          </cell>
          <cell r="CV51" t="b">
            <v>0</v>
          </cell>
          <cell r="CW51" t="b">
            <v>0</v>
          </cell>
          <cell r="CX51" t="b">
            <v>0</v>
          </cell>
          <cell r="CY51" t="b">
            <v>0</v>
          </cell>
          <cell r="CZ51" t="b">
            <v>0</v>
          </cell>
          <cell r="DA51" t="b">
            <v>0</v>
          </cell>
          <cell r="DB51" t="b">
            <v>0</v>
          </cell>
          <cell r="DC51" t="b">
            <v>0</v>
          </cell>
          <cell r="DD51" t="b">
            <v>0</v>
          </cell>
          <cell r="DE51" t="b">
            <v>0</v>
          </cell>
          <cell r="DF51" t="b">
            <v>0</v>
          </cell>
          <cell r="DG51" t="b">
            <v>0</v>
          </cell>
          <cell r="DH51" t="b">
            <v>0</v>
          </cell>
          <cell r="DI51" t="b">
            <v>0</v>
          </cell>
          <cell r="DJ51" t="b">
            <v>0</v>
          </cell>
          <cell r="DK51" t="b">
            <v>0</v>
          </cell>
          <cell r="DL51" t="b">
            <v>0</v>
          </cell>
          <cell r="DM51" t="b">
            <v>0</v>
          </cell>
          <cell r="DN51" t="b">
            <v>0</v>
          </cell>
          <cell r="DO51" t="b">
            <v>0</v>
          </cell>
          <cell r="DP51" t="b">
            <v>0</v>
          </cell>
          <cell r="DQ51" t="b">
            <v>0</v>
          </cell>
          <cell r="DR51" t="b">
            <v>0</v>
          </cell>
          <cell r="DS51" t="b">
            <v>0</v>
          </cell>
          <cell r="DT51" t="b">
            <v>0</v>
          </cell>
        </row>
        <row r="52">
          <cell r="E52" t="b">
            <v>1</v>
          </cell>
          <cell r="F52" t="b">
            <v>1</v>
          </cell>
          <cell r="G52" t="b">
            <v>1</v>
          </cell>
          <cell r="H52" t="b">
            <v>1</v>
          </cell>
          <cell r="I52" t="b">
            <v>1</v>
          </cell>
          <cell r="J52" t="b">
            <v>1</v>
          </cell>
          <cell r="K52" t="b">
            <v>1</v>
          </cell>
          <cell r="L52" t="b">
            <v>1</v>
          </cell>
          <cell r="M52" t="b">
            <v>1</v>
          </cell>
          <cell r="N52" t="b">
            <v>1</v>
          </cell>
          <cell r="O52" t="b">
            <v>1</v>
          </cell>
          <cell r="P52" t="b">
            <v>1</v>
          </cell>
          <cell r="Q52" t="b">
            <v>1</v>
          </cell>
          <cell r="R52" t="b">
            <v>1</v>
          </cell>
          <cell r="S52" t="b">
            <v>1</v>
          </cell>
          <cell r="T52" t="b">
            <v>1</v>
          </cell>
          <cell r="U52" t="b">
            <v>1</v>
          </cell>
          <cell r="V52" t="b">
            <v>1</v>
          </cell>
          <cell r="W52" t="b">
            <v>1</v>
          </cell>
          <cell r="X52" t="b">
            <v>1</v>
          </cell>
          <cell r="Y52" t="b">
            <v>1</v>
          </cell>
          <cell r="Z52" t="b">
            <v>1</v>
          </cell>
          <cell r="AA52" t="b">
            <v>1</v>
          </cell>
          <cell r="AB52" t="b">
            <v>1</v>
          </cell>
          <cell r="AC52" t="b">
            <v>1</v>
          </cell>
          <cell r="AD52" t="b">
            <v>1</v>
          </cell>
          <cell r="AE52" t="b">
            <v>1</v>
          </cell>
          <cell r="AF52" t="b">
            <v>1</v>
          </cell>
          <cell r="AG52" t="b">
            <v>1</v>
          </cell>
          <cell r="AH52" t="b">
            <v>1</v>
          </cell>
          <cell r="AI52" t="b">
            <v>1</v>
          </cell>
          <cell r="AJ52" t="b">
            <v>1</v>
          </cell>
          <cell r="AK52" t="b">
            <v>1</v>
          </cell>
          <cell r="AL52" t="b">
            <v>1</v>
          </cell>
          <cell r="AM52" t="b">
            <v>1</v>
          </cell>
          <cell r="AN52" t="b">
            <v>1</v>
          </cell>
          <cell r="AO52" t="b">
            <v>1</v>
          </cell>
          <cell r="AP52" t="b">
            <v>1</v>
          </cell>
          <cell r="AQ52" t="b">
            <v>1</v>
          </cell>
          <cell r="AR52" t="b">
            <v>1</v>
          </cell>
          <cell r="AS52" t="b">
            <v>1</v>
          </cell>
          <cell r="AT52" t="b">
            <v>1</v>
          </cell>
          <cell r="AU52" t="b">
            <v>1</v>
          </cell>
          <cell r="AV52" t="b">
            <v>1</v>
          </cell>
          <cell r="AW52" t="b">
            <v>1</v>
          </cell>
          <cell r="AX52" t="b">
            <v>1</v>
          </cell>
          <cell r="AY52" t="b">
            <v>1</v>
          </cell>
          <cell r="AZ52" t="b">
            <v>1</v>
          </cell>
          <cell r="BA52" t="b">
            <v>1</v>
          </cell>
          <cell r="BB52" t="b">
            <v>1</v>
          </cell>
          <cell r="BC52" t="b">
            <v>1</v>
          </cell>
          <cell r="BD52" t="b">
            <v>1</v>
          </cell>
          <cell r="BE52" t="b">
            <v>1</v>
          </cell>
          <cell r="BF52" t="b">
            <v>1</v>
          </cell>
          <cell r="BG52" t="b">
            <v>1</v>
          </cell>
          <cell r="BH52" t="b">
            <v>1</v>
          </cell>
          <cell r="BI52" t="b">
            <v>1</v>
          </cell>
          <cell r="BJ52" t="b">
            <v>1</v>
          </cell>
          <cell r="BK52" t="b">
            <v>1</v>
          </cell>
          <cell r="BL52" t="b">
            <v>1</v>
          </cell>
          <cell r="BM52" t="b">
            <v>1</v>
          </cell>
          <cell r="BN52" t="b">
            <v>1</v>
          </cell>
          <cell r="BO52" t="b">
            <v>1</v>
          </cell>
          <cell r="BP52" t="b">
            <v>1</v>
          </cell>
          <cell r="BQ52" t="b">
            <v>1</v>
          </cell>
          <cell r="BR52" t="b">
            <v>1</v>
          </cell>
          <cell r="BS52" t="b">
            <v>1</v>
          </cell>
          <cell r="BT52" t="b">
            <v>1</v>
          </cell>
          <cell r="BU52" t="b">
            <v>1</v>
          </cell>
          <cell r="BV52" t="b">
            <v>1</v>
          </cell>
          <cell r="BW52" t="b">
            <v>1</v>
          </cell>
          <cell r="BX52" t="b">
            <v>1</v>
          </cell>
          <cell r="BY52" t="b">
            <v>1</v>
          </cell>
          <cell r="BZ52" t="b">
            <v>1</v>
          </cell>
          <cell r="CA52" t="b">
            <v>1</v>
          </cell>
          <cell r="CB52" t="b">
            <v>1</v>
          </cell>
          <cell r="CC52" t="b">
            <v>1</v>
          </cell>
          <cell r="CD52" t="b">
            <v>1</v>
          </cell>
          <cell r="CE52" t="b">
            <v>1</v>
          </cell>
          <cell r="CF52" t="b">
            <v>1</v>
          </cell>
          <cell r="CG52" t="b">
            <v>1</v>
          </cell>
          <cell r="CH52" t="b">
            <v>1</v>
          </cell>
          <cell r="CI52" t="b">
            <v>1</v>
          </cell>
          <cell r="CJ52" t="b">
            <v>1</v>
          </cell>
          <cell r="CK52" t="b">
            <v>1</v>
          </cell>
          <cell r="CL52" t="b">
            <v>1</v>
          </cell>
          <cell r="CM52" t="b">
            <v>1</v>
          </cell>
          <cell r="CN52" t="b">
            <v>1</v>
          </cell>
          <cell r="CO52" t="b">
            <v>1</v>
          </cell>
          <cell r="CP52" t="b">
            <v>1</v>
          </cell>
          <cell r="CQ52" t="b">
            <v>1</v>
          </cell>
          <cell r="CR52" t="b">
            <v>1</v>
          </cell>
          <cell r="CS52" t="b">
            <v>1</v>
          </cell>
          <cell r="CT52" t="b">
            <v>1</v>
          </cell>
          <cell r="CU52" t="b">
            <v>1</v>
          </cell>
          <cell r="CV52" t="b">
            <v>1</v>
          </cell>
          <cell r="CW52" t="b">
            <v>1</v>
          </cell>
          <cell r="CX52" t="b">
            <v>1</v>
          </cell>
          <cell r="CY52" t="b">
            <v>1</v>
          </cell>
          <cell r="CZ52" t="b">
            <v>1</v>
          </cell>
          <cell r="DA52" t="b">
            <v>1</v>
          </cell>
          <cell r="DB52" t="b">
            <v>1</v>
          </cell>
          <cell r="DC52" t="b">
            <v>1</v>
          </cell>
          <cell r="DD52" t="b">
            <v>1</v>
          </cell>
          <cell r="DE52" t="b">
            <v>1</v>
          </cell>
          <cell r="DF52" t="b">
            <v>1</v>
          </cell>
          <cell r="DG52" t="b">
            <v>1</v>
          </cell>
          <cell r="DH52" t="b">
            <v>1</v>
          </cell>
          <cell r="DI52" t="b">
            <v>1</v>
          </cell>
          <cell r="DJ52" t="b">
            <v>1</v>
          </cell>
          <cell r="DK52" t="b">
            <v>1</v>
          </cell>
          <cell r="DL52" t="b">
            <v>1</v>
          </cell>
          <cell r="DM52" t="b">
            <v>1</v>
          </cell>
          <cell r="DN52" t="b">
            <v>1</v>
          </cell>
          <cell r="DO52" t="b">
            <v>1</v>
          </cell>
          <cell r="DP52" t="b">
            <v>1</v>
          </cell>
          <cell r="DQ52" t="b">
            <v>1</v>
          </cell>
          <cell r="DR52" t="b">
            <v>1</v>
          </cell>
          <cell r="DS52" t="b">
            <v>1</v>
          </cell>
          <cell r="DT52" t="b">
            <v>1</v>
          </cell>
        </row>
        <row r="53">
          <cell r="E53" t="b">
            <v>1</v>
          </cell>
          <cell r="F53" t="b">
            <v>1</v>
          </cell>
          <cell r="G53" t="b">
            <v>1</v>
          </cell>
          <cell r="H53" t="b">
            <v>1</v>
          </cell>
          <cell r="I53" t="b">
            <v>1</v>
          </cell>
          <cell r="J53" t="b">
            <v>1</v>
          </cell>
          <cell r="K53" t="b">
            <v>1</v>
          </cell>
          <cell r="L53" t="b">
            <v>1</v>
          </cell>
          <cell r="M53" t="b">
            <v>1</v>
          </cell>
          <cell r="N53" t="b">
            <v>1</v>
          </cell>
          <cell r="O53" t="b">
            <v>1</v>
          </cell>
          <cell r="P53" t="b">
            <v>1</v>
          </cell>
          <cell r="Q53" t="b">
            <v>1</v>
          </cell>
          <cell r="R53" t="b">
            <v>1</v>
          </cell>
          <cell r="S53" t="b">
            <v>1</v>
          </cell>
          <cell r="T53" t="b">
            <v>1</v>
          </cell>
          <cell r="U53" t="b">
            <v>1</v>
          </cell>
          <cell r="V53" t="b">
            <v>1</v>
          </cell>
          <cell r="W53" t="b">
            <v>1</v>
          </cell>
          <cell r="X53" t="b">
            <v>1</v>
          </cell>
          <cell r="Y53" t="b">
            <v>1</v>
          </cell>
          <cell r="Z53" t="b">
            <v>1</v>
          </cell>
          <cell r="AA53" t="b">
            <v>1</v>
          </cell>
          <cell r="AB53" t="b">
            <v>1</v>
          </cell>
          <cell r="AC53" t="b">
            <v>1</v>
          </cell>
          <cell r="AD53" t="b">
            <v>1</v>
          </cell>
          <cell r="AE53" t="b">
            <v>1</v>
          </cell>
          <cell r="AF53" t="b">
            <v>1</v>
          </cell>
          <cell r="AG53" t="b">
            <v>1</v>
          </cell>
          <cell r="AH53" t="b">
            <v>1</v>
          </cell>
          <cell r="AI53" t="b">
            <v>1</v>
          </cell>
          <cell r="AJ53" t="b">
            <v>1</v>
          </cell>
          <cell r="AK53" t="b">
            <v>1</v>
          </cell>
          <cell r="AL53" t="b">
            <v>1</v>
          </cell>
          <cell r="AM53" t="b">
            <v>1</v>
          </cell>
          <cell r="AN53" t="b">
            <v>1</v>
          </cell>
          <cell r="AO53" t="b">
            <v>1</v>
          </cell>
          <cell r="AP53" t="b">
            <v>1</v>
          </cell>
          <cell r="AQ53" t="b">
            <v>1</v>
          </cell>
          <cell r="AR53" t="b">
            <v>1</v>
          </cell>
          <cell r="AS53" t="b">
            <v>1</v>
          </cell>
          <cell r="AT53" t="b">
            <v>1</v>
          </cell>
          <cell r="AU53" t="b">
            <v>1</v>
          </cell>
          <cell r="AV53" t="b">
            <v>1</v>
          </cell>
          <cell r="AW53" t="b">
            <v>1</v>
          </cell>
          <cell r="AX53" t="b">
            <v>1</v>
          </cell>
          <cell r="AY53" t="b">
            <v>1</v>
          </cell>
          <cell r="AZ53" t="b">
            <v>1</v>
          </cell>
          <cell r="BA53" t="b">
            <v>1</v>
          </cell>
          <cell r="BB53" t="b">
            <v>1</v>
          </cell>
          <cell r="BC53" t="b">
            <v>1</v>
          </cell>
          <cell r="BD53" t="b">
            <v>1</v>
          </cell>
          <cell r="BE53" t="b">
            <v>1</v>
          </cell>
          <cell r="BF53" t="b">
            <v>1</v>
          </cell>
          <cell r="BG53" t="b">
            <v>1</v>
          </cell>
          <cell r="BH53" t="b">
            <v>1</v>
          </cell>
          <cell r="BI53" t="b">
            <v>1</v>
          </cell>
          <cell r="BJ53" t="b">
            <v>1</v>
          </cell>
          <cell r="BK53" t="b">
            <v>1</v>
          </cell>
          <cell r="BL53" t="b">
            <v>1</v>
          </cell>
          <cell r="BM53" t="b">
            <v>1</v>
          </cell>
          <cell r="BN53" t="b">
            <v>1</v>
          </cell>
          <cell r="BO53" t="b">
            <v>1</v>
          </cell>
          <cell r="BP53" t="b">
            <v>1</v>
          </cell>
          <cell r="BQ53" t="b">
            <v>1</v>
          </cell>
          <cell r="BR53" t="b">
            <v>1</v>
          </cell>
          <cell r="BS53" t="b">
            <v>1</v>
          </cell>
          <cell r="BT53" t="b">
            <v>1</v>
          </cell>
          <cell r="BU53" t="b">
            <v>1</v>
          </cell>
          <cell r="BV53" t="b">
            <v>1</v>
          </cell>
          <cell r="BW53" t="b">
            <v>1</v>
          </cell>
          <cell r="BX53" t="b">
            <v>1</v>
          </cell>
          <cell r="BY53" t="b">
            <v>1</v>
          </cell>
          <cell r="BZ53" t="b">
            <v>1</v>
          </cell>
          <cell r="CA53" t="b">
            <v>1</v>
          </cell>
          <cell r="CB53" t="b">
            <v>1</v>
          </cell>
          <cell r="CC53" t="b">
            <v>1</v>
          </cell>
          <cell r="CD53" t="b">
            <v>1</v>
          </cell>
          <cell r="CE53" t="b">
            <v>1</v>
          </cell>
          <cell r="CF53" t="b">
            <v>1</v>
          </cell>
          <cell r="CG53" t="b">
            <v>1</v>
          </cell>
          <cell r="CH53" t="b">
            <v>1</v>
          </cell>
          <cell r="CI53" t="b">
            <v>1</v>
          </cell>
          <cell r="CJ53" t="b">
            <v>1</v>
          </cell>
          <cell r="CK53" t="b">
            <v>1</v>
          </cell>
          <cell r="CL53" t="b">
            <v>1</v>
          </cell>
          <cell r="CM53" t="b">
            <v>1</v>
          </cell>
          <cell r="CN53" t="b">
            <v>1</v>
          </cell>
          <cell r="CO53" t="b">
            <v>1</v>
          </cell>
          <cell r="CP53" t="b">
            <v>1</v>
          </cell>
          <cell r="CQ53" t="b">
            <v>1</v>
          </cell>
          <cell r="CR53" t="b">
            <v>1</v>
          </cell>
          <cell r="CS53" t="b">
            <v>1</v>
          </cell>
          <cell r="CT53" t="b">
            <v>1</v>
          </cell>
          <cell r="CU53" t="b">
            <v>1</v>
          </cell>
          <cell r="CV53" t="b">
            <v>1</v>
          </cell>
          <cell r="CW53" t="b">
            <v>1</v>
          </cell>
          <cell r="CX53" t="b">
            <v>1</v>
          </cell>
          <cell r="CY53" t="b">
            <v>1</v>
          </cell>
          <cell r="CZ53" t="b">
            <v>1</v>
          </cell>
          <cell r="DA53" t="b">
            <v>1</v>
          </cell>
          <cell r="DB53" t="b">
            <v>1</v>
          </cell>
          <cell r="DC53" t="b">
            <v>1</v>
          </cell>
          <cell r="DD53" t="b">
            <v>1</v>
          </cell>
          <cell r="DE53" t="b">
            <v>1</v>
          </cell>
          <cell r="DF53" t="b">
            <v>1</v>
          </cell>
          <cell r="DG53" t="b">
            <v>1</v>
          </cell>
          <cell r="DH53" t="b">
            <v>1</v>
          </cell>
          <cell r="DI53" t="b">
            <v>1</v>
          </cell>
          <cell r="DJ53" t="b">
            <v>1</v>
          </cell>
          <cell r="DK53" t="b">
            <v>1</v>
          </cell>
          <cell r="DL53" t="b">
            <v>1</v>
          </cell>
          <cell r="DM53" t="b">
            <v>1</v>
          </cell>
          <cell r="DN53" t="b">
            <v>1</v>
          </cell>
          <cell r="DO53" t="b">
            <v>1</v>
          </cell>
          <cell r="DP53" t="b">
            <v>1</v>
          </cell>
          <cell r="DQ53" t="b">
            <v>1</v>
          </cell>
          <cell r="DR53" t="b">
            <v>1</v>
          </cell>
          <cell r="DS53" t="b">
            <v>1</v>
          </cell>
          <cell r="DT53" t="b">
            <v>1</v>
          </cell>
        </row>
        <row r="55">
          <cell r="E55" t="b">
            <v>0</v>
          </cell>
          <cell r="F55" t="b">
            <v>0</v>
          </cell>
          <cell r="G55" t="b">
            <v>0</v>
          </cell>
          <cell r="H55" t="b">
            <v>0</v>
          </cell>
          <cell r="I55" t="b">
            <v>0</v>
          </cell>
          <cell r="J55" t="b">
            <v>0</v>
          </cell>
          <cell r="K55" t="b">
            <v>0</v>
          </cell>
          <cell r="L55" t="b">
            <v>0</v>
          </cell>
          <cell r="M55" t="b">
            <v>0</v>
          </cell>
          <cell r="N55" t="b">
            <v>0</v>
          </cell>
          <cell r="O55" t="b">
            <v>0</v>
          </cell>
          <cell r="P55" t="b">
            <v>0</v>
          </cell>
          <cell r="Q55" t="b">
            <v>0</v>
          </cell>
          <cell r="R55" t="b">
            <v>0</v>
          </cell>
          <cell r="S55" t="b">
            <v>0</v>
          </cell>
          <cell r="T55" t="b">
            <v>0</v>
          </cell>
          <cell r="U55" t="b">
            <v>0</v>
          </cell>
          <cell r="V55" t="b">
            <v>0</v>
          </cell>
          <cell r="W55" t="b">
            <v>0</v>
          </cell>
          <cell r="X55" t="b">
            <v>0</v>
          </cell>
          <cell r="Y55" t="b">
            <v>0</v>
          </cell>
          <cell r="Z55" t="b">
            <v>0</v>
          </cell>
          <cell r="AA55" t="b">
            <v>0</v>
          </cell>
          <cell r="AB55" t="b">
            <v>0</v>
          </cell>
          <cell r="AC55" t="b">
            <v>0</v>
          </cell>
          <cell r="AD55" t="b">
            <v>0</v>
          </cell>
          <cell r="AE55" t="b">
            <v>0</v>
          </cell>
          <cell r="AF55" t="b">
            <v>0</v>
          </cell>
          <cell r="AG55" t="b">
            <v>0</v>
          </cell>
          <cell r="AH55" t="b">
            <v>0</v>
          </cell>
          <cell r="AI55" t="b">
            <v>0</v>
          </cell>
          <cell r="AJ55" t="b">
            <v>0</v>
          </cell>
          <cell r="AK55" t="b">
            <v>0</v>
          </cell>
          <cell r="AL55" t="b">
            <v>0</v>
          </cell>
          <cell r="AM55" t="b">
            <v>0</v>
          </cell>
          <cell r="AN55" t="b">
            <v>0</v>
          </cell>
          <cell r="AO55" t="b">
            <v>0</v>
          </cell>
          <cell r="AP55" t="b">
            <v>0</v>
          </cell>
          <cell r="AQ55" t="b">
            <v>0</v>
          </cell>
          <cell r="AR55" t="b">
            <v>0</v>
          </cell>
          <cell r="AS55" t="b">
            <v>0</v>
          </cell>
          <cell r="AT55" t="b">
            <v>0</v>
          </cell>
          <cell r="AU55" t="b">
            <v>0</v>
          </cell>
          <cell r="AV55" t="b">
            <v>0</v>
          </cell>
          <cell r="AW55" t="b">
            <v>0</v>
          </cell>
          <cell r="AX55" t="b">
            <v>0</v>
          </cell>
          <cell r="AY55" t="b">
            <v>0</v>
          </cell>
          <cell r="AZ55" t="b">
            <v>0</v>
          </cell>
          <cell r="BA55" t="b">
            <v>0</v>
          </cell>
          <cell r="BB55" t="b">
            <v>0</v>
          </cell>
          <cell r="BC55" t="b">
            <v>0</v>
          </cell>
          <cell r="BD55" t="b">
            <v>0</v>
          </cell>
          <cell r="BE55" t="b">
            <v>0</v>
          </cell>
          <cell r="BF55" t="b">
            <v>0</v>
          </cell>
          <cell r="BG55" t="b">
            <v>0</v>
          </cell>
          <cell r="BH55" t="b">
            <v>0</v>
          </cell>
          <cell r="BI55" t="b">
            <v>0</v>
          </cell>
          <cell r="BJ55" t="b">
            <v>0</v>
          </cell>
          <cell r="BK55" t="b">
            <v>0</v>
          </cell>
          <cell r="BL55" t="b">
            <v>0</v>
          </cell>
          <cell r="BM55" t="b">
            <v>0</v>
          </cell>
          <cell r="BN55" t="b">
            <v>0</v>
          </cell>
          <cell r="BO55" t="b">
            <v>0</v>
          </cell>
          <cell r="BP55" t="b">
            <v>0</v>
          </cell>
          <cell r="BQ55" t="b">
            <v>0</v>
          </cell>
          <cell r="BR55" t="b">
            <v>0</v>
          </cell>
          <cell r="BS55" t="b">
            <v>0</v>
          </cell>
          <cell r="BT55" t="b">
            <v>0</v>
          </cell>
          <cell r="BU55" t="b">
            <v>0</v>
          </cell>
          <cell r="BV55" t="b">
            <v>0</v>
          </cell>
          <cell r="BW55" t="b">
            <v>0</v>
          </cell>
          <cell r="BX55" t="b">
            <v>0</v>
          </cell>
          <cell r="BY55" t="b">
            <v>0</v>
          </cell>
          <cell r="BZ55" t="b">
            <v>0</v>
          </cell>
          <cell r="CA55" t="b">
            <v>0</v>
          </cell>
          <cell r="CB55" t="b">
            <v>0</v>
          </cell>
          <cell r="CC55" t="b">
            <v>0</v>
          </cell>
          <cell r="CD55" t="b">
            <v>0</v>
          </cell>
          <cell r="CE55" t="b">
            <v>0</v>
          </cell>
          <cell r="CF55" t="b">
            <v>0</v>
          </cell>
          <cell r="CG55" t="b">
            <v>0</v>
          </cell>
          <cell r="CH55" t="b">
            <v>0</v>
          </cell>
          <cell r="CI55" t="b">
            <v>0</v>
          </cell>
          <cell r="CJ55" t="b">
            <v>0</v>
          </cell>
          <cell r="CK55" t="b">
            <v>0</v>
          </cell>
          <cell r="CL55" t="b">
            <v>0</v>
          </cell>
          <cell r="CM55" t="b">
            <v>0</v>
          </cell>
          <cell r="CN55" t="b">
            <v>0</v>
          </cell>
          <cell r="CO55" t="b">
            <v>0</v>
          </cell>
          <cell r="CP55" t="b">
            <v>0</v>
          </cell>
          <cell r="CQ55" t="b">
            <v>0</v>
          </cell>
          <cell r="CR55" t="b">
            <v>0</v>
          </cell>
          <cell r="CS55" t="b">
            <v>0</v>
          </cell>
          <cell r="CT55" t="b">
            <v>0</v>
          </cell>
          <cell r="CU55" t="b">
            <v>0</v>
          </cell>
          <cell r="CV55" t="b">
            <v>0</v>
          </cell>
          <cell r="CW55" t="b">
            <v>0</v>
          </cell>
          <cell r="CX55" t="b">
            <v>0</v>
          </cell>
          <cell r="CY55" t="b">
            <v>0</v>
          </cell>
          <cell r="CZ55" t="b">
            <v>0</v>
          </cell>
          <cell r="DA55" t="b">
            <v>0</v>
          </cell>
          <cell r="DB55" t="b">
            <v>0</v>
          </cell>
          <cell r="DC55" t="b">
            <v>0</v>
          </cell>
          <cell r="DD55" t="b">
            <v>0</v>
          </cell>
          <cell r="DE55" t="b">
            <v>0</v>
          </cell>
          <cell r="DF55" t="b">
            <v>0</v>
          </cell>
          <cell r="DG55" t="b">
            <v>0</v>
          </cell>
          <cell r="DH55" t="b">
            <v>0</v>
          </cell>
          <cell r="DI55" t="b">
            <v>0</v>
          </cell>
          <cell r="DJ55" t="b">
            <v>0</v>
          </cell>
          <cell r="DK55" t="b">
            <v>0</v>
          </cell>
          <cell r="DL55" t="b">
            <v>0</v>
          </cell>
          <cell r="DM55" t="b">
            <v>0</v>
          </cell>
          <cell r="DN55" t="b">
            <v>0</v>
          </cell>
          <cell r="DO55" t="b">
            <v>0</v>
          </cell>
          <cell r="DP55" t="b">
            <v>0</v>
          </cell>
          <cell r="DQ55" t="b">
            <v>0</v>
          </cell>
          <cell r="DR55" t="b">
            <v>0</v>
          </cell>
          <cell r="DS55" t="b">
            <v>0</v>
          </cell>
          <cell r="DT55" t="b">
            <v>0</v>
          </cell>
        </row>
        <row r="56">
          <cell r="E56" t="b">
            <v>0</v>
          </cell>
          <cell r="F56" t="b">
            <v>0</v>
          </cell>
          <cell r="G56" t="b">
            <v>0</v>
          </cell>
          <cell r="H56" t="b">
            <v>0</v>
          </cell>
          <cell r="I56" t="b">
            <v>0</v>
          </cell>
          <cell r="J56" t="b">
            <v>0</v>
          </cell>
          <cell r="K56" t="b">
            <v>0</v>
          </cell>
          <cell r="L56" t="b">
            <v>0</v>
          </cell>
          <cell r="M56" t="b">
            <v>0</v>
          </cell>
          <cell r="N56" t="b">
            <v>0</v>
          </cell>
          <cell r="O56" t="b">
            <v>0</v>
          </cell>
          <cell r="P56" t="b">
            <v>0</v>
          </cell>
          <cell r="Q56" t="b">
            <v>0</v>
          </cell>
          <cell r="R56" t="b">
            <v>0</v>
          </cell>
          <cell r="S56" t="b">
            <v>0</v>
          </cell>
          <cell r="T56" t="b">
            <v>0</v>
          </cell>
          <cell r="U56" t="b">
            <v>0</v>
          </cell>
          <cell r="V56" t="b">
            <v>0</v>
          </cell>
          <cell r="W56" t="b">
            <v>0</v>
          </cell>
          <cell r="X56" t="b">
            <v>0</v>
          </cell>
          <cell r="Y56" t="b">
            <v>0</v>
          </cell>
          <cell r="Z56" t="b">
            <v>0</v>
          </cell>
          <cell r="AA56" t="b">
            <v>0</v>
          </cell>
          <cell r="AB56" t="b">
            <v>0</v>
          </cell>
          <cell r="AC56" t="b">
            <v>0</v>
          </cell>
          <cell r="AD56" t="b">
            <v>0</v>
          </cell>
          <cell r="AE56" t="b">
            <v>0</v>
          </cell>
          <cell r="AF56" t="b">
            <v>0</v>
          </cell>
          <cell r="AG56" t="b">
            <v>0</v>
          </cell>
          <cell r="AH56" t="b">
            <v>0</v>
          </cell>
          <cell r="AI56" t="b">
            <v>0</v>
          </cell>
          <cell r="AJ56" t="b">
            <v>0</v>
          </cell>
          <cell r="AK56" t="b">
            <v>0</v>
          </cell>
          <cell r="AL56" t="b">
            <v>0</v>
          </cell>
          <cell r="AM56" t="b">
            <v>0</v>
          </cell>
          <cell r="AN56" t="b">
            <v>0</v>
          </cell>
          <cell r="AO56" t="b">
            <v>0</v>
          </cell>
          <cell r="AP56" t="b">
            <v>0</v>
          </cell>
          <cell r="AQ56" t="b">
            <v>0</v>
          </cell>
          <cell r="AR56" t="b">
            <v>0</v>
          </cell>
          <cell r="AS56" t="b">
            <v>0</v>
          </cell>
          <cell r="AT56" t="b">
            <v>0</v>
          </cell>
          <cell r="AU56" t="b">
            <v>0</v>
          </cell>
          <cell r="AV56" t="b">
            <v>0</v>
          </cell>
          <cell r="AW56" t="b">
            <v>0</v>
          </cell>
          <cell r="AX56" t="b">
            <v>0</v>
          </cell>
          <cell r="AY56" t="b">
            <v>0</v>
          </cell>
          <cell r="AZ56" t="b">
            <v>0</v>
          </cell>
          <cell r="BA56" t="b">
            <v>0</v>
          </cell>
          <cell r="BB56" t="b">
            <v>0</v>
          </cell>
          <cell r="BC56" t="b">
            <v>0</v>
          </cell>
          <cell r="BD56" t="b">
            <v>0</v>
          </cell>
          <cell r="BE56" t="b">
            <v>0</v>
          </cell>
          <cell r="BF56" t="b">
            <v>0</v>
          </cell>
          <cell r="BG56" t="b">
            <v>0</v>
          </cell>
          <cell r="BH56" t="b">
            <v>0</v>
          </cell>
          <cell r="BI56" t="b">
            <v>0</v>
          </cell>
          <cell r="BJ56" t="b">
            <v>0</v>
          </cell>
          <cell r="BK56" t="b">
            <v>0</v>
          </cell>
          <cell r="BL56" t="b">
            <v>0</v>
          </cell>
          <cell r="BM56" t="b">
            <v>0</v>
          </cell>
          <cell r="BN56" t="b">
            <v>0</v>
          </cell>
          <cell r="BO56" t="b">
            <v>0</v>
          </cell>
          <cell r="BP56" t="b">
            <v>0</v>
          </cell>
          <cell r="BQ56" t="b">
            <v>0</v>
          </cell>
          <cell r="BR56" t="b">
            <v>0</v>
          </cell>
          <cell r="BS56" t="b">
            <v>0</v>
          </cell>
          <cell r="BT56" t="b">
            <v>0</v>
          </cell>
          <cell r="BU56" t="b">
            <v>0</v>
          </cell>
          <cell r="BV56" t="b">
            <v>0</v>
          </cell>
          <cell r="BW56" t="b">
            <v>0</v>
          </cell>
          <cell r="BX56" t="b">
            <v>0</v>
          </cell>
          <cell r="BY56" t="b">
            <v>0</v>
          </cell>
          <cell r="BZ56" t="b">
            <v>0</v>
          </cell>
          <cell r="CA56" t="b">
            <v>0</v>
          </cell>
          <cell r="CB56" t="b">
            <v>0</v>
          </cell>
          <cell r="CC56" t="b">
            <v>0</v>
          </cell>
          <cell r="CD56" t="b">
            <v>0</v>
          </cell>
          <cell r="CE56" t="b">
            <v>0</v>
          </cell>
          <cell r="CF56" t="b">
            <v>0</v>
          </cell>
          <cell r="CG56" t="b">
            <v>0</v>
          </cell>
          <cell r="CH56" t="b">
            <v>0</v>
          </cell>
          <cell r="CI56" t="b">
            <v>0</v>
          </cell>
          <cell r="CJ56" t="b">
            <v>0</v>
          </cell>
          <cell r="CK56" t="b">
            <v>0</v>
          </cell>
          <cell r="CL56" t="b">
            <v>0</v>
          </cell>
          <cell r="CM56" t="b">
            <v>0</v>
          </cell>
          <cell r="CN56" t="b">
            <v>0</v>
          </cell>
          <cell r="CO56" t="b">
            <v>0</v>
          </cell>
          <cell r="CP56" t="b">
            <v>0</v>
          </cell>
          <cell r="CQ56" t="b">
            <v>0</v>
          </cell>
          <cell r="CR56" t="b">
            <v>0</v>
          </cell>
          <cell r="CS56" t="b">
            <v>0</v>
          </cell>
          <cell r="CT56" t="b">
            <v>0</v>
          </cell>
          <cell r="CU56" t="b">
            <v>0</v>
          </cell>
          <cell r="CV56" t="b">
            <v>0</v>
          </cell>
          <cell r="CW56" t="b">
            <v>0</v>
          </cell>
          <cell r="CX56" t="b">
            <v>0</v>
          </cell>
          <cell r="CY56" t="b">
            <v>0</v>
          </cell>
          <cell r="CZ56" t="b">
            <v>0</v>
          </cell>
          <cell r="DA56" t="b">
            <v>0</v>
          </cell>
          <cell r="DB56" t="b">
            <v>0</v>
          </cell>
          <cell r="DC56" t="b">
            <v>0</v>
          </cell>
          <cell r="DD56" t="b">
            <v>0</v>
          </cell>
          <cell r="DE56" t="b">
            <v>0</v>
          </cell>
          <cell r="DF56" t="b">
            <v>0</v>
          </cell>
          <cell r="DG56" t="b">
            <v>0</v>
          </cell>
          <cell r="DH56" t="b">
            <v>0</v>
          </cell>
          <cell r="DI56" t="b">
            <v>0</v>
          </cell>
          <cell r="DJ56" t="b">
            <v>0</v>
          </cell>
          <cell r="DK56" t="b">
            <v>0</v>
          </cell>
          <cell r="DL56" t="b">
            <v>0</v>
          </cell>
          <cell r="DM56" t="b">
            <v>0</v>
          </cell>
          <cell r="DN56" t="b">
            <v>0</v>
          </cell>
          <cell r="DO56" t="b">
            <v>0</v>
          </cell>
          <cell r="DP56" t="b">
            <v>0</v>
          </cell>
          <cell r="DQ56" t="b">
            <v>0</v>
          </cell>
          <cell r="DR56" t="b">
            <v>0</v>
          </cell>
          <cell r="DS56" t="b">
            <v>0</v>
          </cell>
          <cell r="DT56" t="b">
            <v>0</v>
          </cell>
        </row>
        <row r="57">
          <cell r="E57" t="b">
            <v>1</v>
          </cell>
          <cell r="F57" t="b">
            <v>1</v>
          </cell>
          <cell r="G57" t="b">
            <v>1</v>
          </cell>
          <cell r="H57" t="b">
            <v>1</v>
          </cell>
          <cell r="I57" t="b">
            <v>1</v>
          </cell>
          <cell r="J57" t="b">
            <v>1</v>
          </cell>
          <cell r="K57" t="b">
            <v>1</v>
          </cell>
          <cell r="L57" t="b">
            <v>1</v>
          </cell>
          <cell r="M57" t="b">
            <v>1</v>
          </cell>
          <cell r="N57" t="b">
            <v>1</v>
          </cell>
          <cell r="O57" t="b">
            <v>1</v>
          </cell>
          <cell r="P57" t="b">
            <v>1</v>
          </cell>
          <cell r="Q57" t="b">
            <v>1</v>
          </cell>
          <cell r="R57" t="b">
            <v>1</v>
          </cell>
          <cell r="S57" t="b">
            <v>1</v>
          </cell>
          <cell r="T57" t="b">
            <v>1</v>
          </cell>
          <cell r="U57" t="b">
            <v>1</v>
          </cell>
          <cell r="V57" t="b">
            <v>1</v>
          </cell>
          <cell r="W57" t="b">
            <v>1</v>
          </cell>
          <cell r="X57" t="b">
            <v>1</v>
          </cell>
          <cell r="Y57" t="b">
            <v>1</v>
          </cell>
          <cell r="Z57" t="b">
            <v>1</v>
          </cell>
          <cell r="AA57" t="b">
            <v>1</v>
          </cell>
          <cell r="AB57" t="b">
            <v>1</v>
          </cell>
          <cell r="AC57" t="b">
            <v>1</v>
          </cell>
          <cell r="AD57" t="b">
            <v>1</v>
          </cell>
          <cell r="AE57" t="b">
            <v>1</v>
          </cell>
          <cell r="AF57" t="b">
            <v>1</v>
          </cell>
          <cell r="AG57" t="b">
            <v>1</v>
          </cell>
          <cell r="AH57" t="b">
            <v>1</v>
          </cell>
          <cell r="AI57" t="b">
            <v>1</v>
          </cell>
          <cell r="AJ57" t="b">
            <v>1</v>
          </cell>
          <cell r="AK57" t="b">
            <v>1</v>
          </cell>
          <cell r="AL57" t="b">
            <v>1</v>
          </cell>
          <cell r="AM57" t="b">
            <v>1</v>
          </cell>
          <cell r="AN57" t="b">
            <v>1</v>
          </cell>
          <cell r="AO57" t="b">
            <v>1</v>
          </cell>
          <cell r="AP57" t="b">
            <v>1</v>
          </cell>
          <cell r="AQ57" t="b">
            <v>1</v>
          </cell>
          <cell r="AR57" t="b">
            <v>1</v>
          </cell>
          <cell r="AS57" t="b">
            <v>1</v>
          </cell>
          <cell r="AT57" t="b">
            <v>1</v>
          </cell>
          <cell r="AU57" t="b">
            <v>1</v>
          </cell>
          <cell r="AV57" t="b">
            <v>1</v>
          </cell>
          <cell r="AW57" t="b">
            <v>1</v>
          </cell>
          <cell r="AX57" t="b">
            <v>1</v>
          </cell>
          <cell r="AY57" t="b">
            <v>1</v>
          </cell>
          <cell r="AZ57" t="b">
            <v>1</v>
          </cell>
          <cell r="BA57" t="b">
            <v>1</v>
          </cell>
          <cell r="BB57" t="b">
            <v>1</v>
          </cell>
          <cell r="BC57" t="b">
            <v>1</v>
          </cell>
          <cell r="BD57" t="b">
            <v>1</v>
          </cell>
          <cell r="BE57" t="b">
            <v>1</v>
          </cell>
          <cell r="BF57" t="b">
            <v>1</v>
          </cell>
          <cell r="BG57" t="b">
            <v>1</v>
          </cell>
          <cell r="BH57" t="b">
            <v>1</v>
          </cell>
          <cell r="BI57" t="b">
            <v>1</v>
          </cell>
          <cell r="BJ57" t="b">
            <v>1</v>
          </cell>
          <cell r="BK57" t="b">
            <v>1</v>
          </cell>
          <cell r="BL57" t="b">
            <v>1</v>
          </cell>
          <cell r="BM57" t="b">
            <v>1</v>
          </cell>
          <cell r="BN57" t="b">
            <v>1</v>
          </cell>
          <cell r="BO57" t="b">
            <v>1</v>
          </cell>
          <cell r="BP57" t="b">
            <v>1</v>
          </cell>
          <cell r="BQ57" t="b">
            <v>1</v>
          </cell>
          <cell r="BR57" t="b">
            <v>1</v>
          </cell>
          <cell r="BS57" t="b">
            <v>1</v>
          </cell>
          <cell r="BT57" t="b">
            <v>1</v>
          </cell>
          <cell r="BU57" t="b">
            <v>1</v>
          </cell>
          <cell r="BV57" t="b">
            <v>1</v>
          </cell>
          <cell r="BW57" t="b">
            <v>1</v>
          </cell>
          <cell r="BX57" t="b">
            <v>1</v>
          </cell>
          <cell r="BY57" t="b">
            <v>1</v>
          </cell>
          <cell r="BZ57" t="b">
            <v>1</v>
          </cell>
          <cell r="CA57" t="b">
            <v>1</v>
          </cell>
          <cell r="CB57" t="b">
            <v>1</v>
          </cell>
          <cell r="CC57" t="b">
            <v>1</v>
          </cell>
          <cell r="CD57" t="b">
            <v>1</v>
          </cell>
          <cell r="CE57" t="b">
            <v>1</v>
          </cell>
          <cell r="CF57" t="b">
            <v>1</v>
          </cell>
          <cell r="CG57" t="b">
            <v>1</v>
          </cell>
          <cell r="CH57" t="b">
            <v>1</v>
          </cell>
          <cell r="CI57" t="b">
            <v>1</v>
          </cell>
          <cell r="CJ57" t="b">
            <v>1</v>
          </cell>
          <cell r="CK57" t="b">
            <v>1</v>
          </cell>
          <cell r="CL57" t="b">
            <v>1</v>
          </cell>
          <cell r="CM57" t="b">
            <v>1</v>
          </cell>
          <cell r="CN57" t="b">
            <v>1</v>
          </cell>
          <cell r="CO57" t="b">
            <v>1</v>
          </cell>
          <cell r="CP57" t="b">
            <v>1</v>
          </cell>
          <cell r="CQ57" t="b">
            <v>1</v>
          </cell>
          <cell r="CR57" t="b">
            <v>1</v>
          </cell>
          <cell r="CS57" t="b">
            <v>1</v>
          </cell>
          <cell r="CT57" t="b">
            <v>1</v>
          </cell>
          <cell r="CU57" t="b">
            <v>1</v>
          </cell>
          <cell r="CV57" t="b">
            <v>1</v>
          </cell>
          <cell r="CW57" t="b">
            <v>1</v>
          </cell>
          <cell r="CX57" t="b">
            <v>1</v>
          </cell>
          <cell r="CY57" t="b">
            <v>1</v>
          </cell>
          <cell r="CZ57" t="b">
            <v>1</v>
          </cell>
          <cell r="DA57" t="b">
            <v>1</v>
          </cell>
          <cell r="DB57" t="b">
            <v>1</v>
          </cell>
          <cell r="DC57" t="b">
            <v>1</v>
          </cell>
          <cell r="DD57" t="b">
            <v>1</v>
          </cell>
          <cell r="DE57" t="b">
            <v>1</v>
          </cell>
          <cell r="DF57" t="b">
            <v>1</v>
          </cell>
          <cell r="DG57" t="b">
            <v>1</v>
          </cell>
          <cell r="DH57" t="b">
            <v>1</v>
          </cell>
          <cell r="DI57" t="b">
            <v>1</v>
          </cell>
          <cell r="DJ57" t="b">
            <v>1</v>
          </cell>
          <cell r="DK57" t="b">
            <v>1</v>
          </cell>
          <cell r="DL57" t="b">
            <v>1</v>
          </cell>
          <cell r="DM57" t="b">
            <v>1</v>
          </cell>
          <cell r="DN57" t="b">
            <v>1</v>
          </cell>
          <cell r="DO57" t="b">
            <v>1</v>
          </cell>
          <cell r="DP57" t="b">
            <v>1</v>
          </cell>
          <cell r="DQ57" t="b">
            <v>1</v>
          </cell>
          <cell r="DR57" t="b">
            <v>1</v>
          </cell>
          <cell r="DS57" t="b">
            <v>1</v>
          </cell>
          <cell r="DT57" t="b">
            <v>1</v>
          </cell>
        </row>
        <row r="58">
          <cell r="E58">
            <v>7</v>
          </cell>
          <cell r="F58">
            <v>7</v>
          </cell>
          <cell r="G58">
            <v>7</v>
          </cell>
          <cell r="H58">
            <v>7</v>
          </cell>
          <cell r="I58">
            <v>7</v>
          </cell>
          <cell r="J58">
            <v>7</v>
          </cell>
          <cell r="K58">
            <v>7</v>
          </cell>
          <cell r="L58">
            <v>7</v>
          </cell>
          <cell r="M58">
            <v>7</v>
          </cell>
          <cell r="N58">
            <v>7</v>
          </cell>
          <cell r="O58">
            <v>7</v>
          </cell>
          <cell r="P58">
            <v>7</v>
          </cell>
          <cell r="Q58">
            <v>7</v>
          </cell>
          <cell r="R58">
            <v>7</v>
          </cell>
          <cell r="S58">
            <v>7</v>
          </cell>
          <cell r="T58">
            <v>7</v>
          </cell>
          <cell r="U58">
            <v>7</v>
          </cell>
          <cell r="V58">
            <v>7</v>
          </cell>
          <cell r="W58">
            <v>7</v>
          </cell>
          <cell r="X58">
            <v>7</v>
          </cell>
          <cell r="Y58">
            <v>7</v>
          </cell>
          <cell r="Z58">
            <v>7</v>
          </cell>
          <cell r="AA58">
            <v>7</v>
          </cell>
          <cell r="AB58">
            <v>7</v>
          </cell>
          <cell r="AC58">
            <v>7</v>
          </cell>
          <cell r="AD58">
            <v>7</v>
          </cell>
          <cell r="AE58">
            <v>7</v>
          </cell>
          <cell r="AF58">
            <v>7</v>
          </cell>
          <cell r="AG58">
            <v>7</v>
          </cell>
          <cell r="AH58">
            <v>7</v>
          </cell>
          <cell r="AI58">
            <v>7</v>
          </cell>
          <cell r="AJ58">
            <v>7</v>
          </cell>
          <cell r="AK58">
            <v>7</v>
          </cell>
          <cell r="AL58">
            <v>7</v>
          </cell>
          <cell r="AM58">
            <v>7</v>
          </cell>
          <cell r="AN58">
            <v>7</v>
          </cell>
          <cell r="AO58">
            <v>7</v>
          </cell>
          <cell r="AP58">
            <v>7</v>
          </cell>
          <cell r="AQ58">
            <v>7</v>
          </cell>
          <cell r="AR58">
            <v>7</v>
          </cell>
          <cell r="AS58">
            <v>7</v>
          </cell>
          <cell r="AT58">
            <v>7</v>
          </cell>
          <cell r="AU58">
            <v>7</v>
          </cell>
          <cell r="AV58">
            <v>7</v>
          </cell>
          <cell r="AW58">
            <v>7</v>
          </cell>
          <cell r="AX58">
            <v>7</v>
          </cell>
          <cell r="AY58">
            <v>7</v>
          </cell>
          <cell r="AZ58">
            <v>7</v>
          </cell>
          <cell r="BA58">
            <v>7</v>
          </cell>
          <cell r="BB58">
            <v>7</v>
          </cell>
          <cell r="BC58">
            <v>7</v>
          </cell>
          <cell r="BD58">
            <v>7</v>
          </cell>
          <cell r="BE58">
            <v>7</v>
          </cell>
          <cell r="BF58">
            <v>7</v>
          </cell>
          <cell r="BG58">
            <v>7</v>
          </cell>
          <cell r="BH58">
            <v>7</v>
          </cell>
          <cell r="BI58">
            <v>7</v>
          </cell>
          <cell r="BJ58">
            <v>7</v>
          </cell>
          <cell r="BK58">
            <v>7</v>
          </cell>
          <cell r="BL58">
            <v>7</v>
          </cell>
          <cell r="BM58">
            <v>7</v>
          </cell>
          <cell r="BN58">
            <v>7</v>
          </cell>
          <cell r="BO58">
            <v>7</v>
          </cell>
          <cell r="BP58">
            <v>7</v>
          </cell>
          <cell r="BQ58">
            <v>7</v>
          </cell>
          <cell r="BR58">
            <v>7</v>
          </cell>
          <cell r="BS58">
            <v>7</v>
          </cell>
          <cell r="BT58">
            <v>7</v>
          </cell>
          <cell r="BU58">
            <v>7</v>
          </cell>
          <cell r="BV58">
            <v>7</v>
          </cell>
          <cell r="BW58">
            <v>7</v>
          </cell>
          <cell r="BX58">
            <v>7</v>
          </cell>
          <cell r="BY58">
            <v>7</v>
          </cell>
          <cell r="BZ58">
            <v>7</v>
          </cell>
          <cell r="CA58">
            <v>7</v>
          </cell>
          <cell r="CB58">
            <v>7</v>
          </cell>
          <cell r="CC58">
            <v>7</v>
          </cell>
          <cell r="CD58">
            <v>7</v>
          </cell>
          <cell r="CE58">
            <v>7</v>
          </cell>
          <cell r="CF58">
            <v>7</v>
          </cell>
          <cell r="CG58">
            <v>7</v>
          </cell>
          <cell r="CH58">
            <v>7</v>
          </cell>
          <cell r="CI58">
            <v>7</v>
          </cell>
          <cell r="CJ58">
            <v>7</v>
          </cell>
          <cell r="CK58">
            <v>7</v>
          </cell>
          <cell r="CL58">
            <v>7</v>
          </cell>
          <cell r="CM58">
            <v>7</v>
          </cell>
          <cell r="CN58">
            <v>7</v>
          </cell>
          <cell r="CO58">
            <v>7</v>
          </cell>
          <cell r="CP58">
            <v>7</v>
          </cell>
          <cell r="CQ58">
            <v>7</v>
          </cell>
          <cell r="CR58">
            <v>7</v>
          </cell>
          <cell r="CS58">
            <v>7</v>
          </cell>
          <cell r="CT58">
            <v>7</v>
          </cell>
          <cell r="CU58">
            <v>7</v>
          </cell>
          <cell r="CV58">
            <v>7</v>
          </cell>
          <cell r="CW58">
            <v>7</v>
          </cell>
          <cell r="CX58">
            <v>7</v>
          </cell>
          <cell r="CY58">
            <v>7</v>
          </cell>
          <cell r="CZ58">
            <v>7</v>
          </cell>
          <cell r="DA58">
            <v>7</v>
          </cell>
          <cell r="DB58">
            <v>7</v>
          </cell>
          <cell r="DC58">
            <v>7</v>
          </cell>
          <cell r="DD58">
            <v>7</v>
          </cell>
          <cell r="DE58">
            <v>7</v>
          </cell>
          <cell r="DF58">
            <v>7</v>
          </cell>
          <cell r="DG58">
            <v>7</v>
          </cell>
          <cell r="DH58">
            <v>7</v>
          </cell>
          <cell r="DI58">
            <v>7</v>
          </cell>
          <cell r="DJ58">
            <v>7</v>
          </cell>
          <cell r="DK58">
            <v>7</v>
          </cell>
          <cell r="DL58">
            <v>7</v>
          </cell>
          <cell r="DM58">
            <v>7</v>
          </cell>
          <cell r="DN58">
            <v>7</v>
          </cell>
          <cell r="DO58">
            <v>7</v>
          </cell>
          <cell r="DP58">
            <v>7</v>
          </cell>
          <cell r="DQ58">
            <v>7</v>
          </cell>
          <cell r="DR58">
            <v>7</v>
          </cell>
          <cell r="DS58">
            <v>7</v>
          </cell>
          <cell r="DT58">
            <v>7</v>
          </cell>
        </row>
        <row r="144">
          <cell r="E144">
            <v>1000000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row>
      </sheetData>
      <sheetData sheetId="4" refreshError="1">
        <row r="2">
          <cell r="E2">
            <v>2.9199999999999999E-3</v>
          </cell>
        </row>
        <row r="12">
          <cell r="E12">
            <v>1000000</v>
          </cell>
          <cell r="F12">
            <v>1000000</v>
          </cell>
          <cell r="G12">
            <v>1000000</v>
          </cell>
          <cell r="H12">
            <v>1000000</v>
          </cell>
          <cell r="I12">
            <v>1000000</v>
          </cell>
          <cell r="J12">
            <v>1000000</v>
          </cell>
          <cell r="K12">
            <v>1000000</v>
          </cell>
          <cell r="L12">
            <v>1000000</v>
          </cell>
          <cell r="M12">
            <v>1000000</v>
          </cell>
          <cell r="N12">
            <v>1000000</v>
          </cell>
          <cell r="O12">
            <v>1000000</v>
          </cell>
          <cell r="P12">
            <v>1000000</v>
          </cell>
          <cell r="Q12">
            <v>1000000</v>
          </cell>
          <cell r="R12">
            <v>1000000</v>
          </cell>
          <cell r="S12">
            <v>1000000</v>
          </cell>
          <cell r="T12">
            <v>1000000</v>
          </cell>
          <cell r="U12">
            <v>1000000</v>
          </cell>
          <cell r="V12">
            <v>1000000</v>
          </cell>
          <cell r="W12">
            <v>1000000</v>
          </cell>
          <cell r="X12">
            <v>1000000</v>
          </cell>
          <cell r="Y12">
            <v>1000000</v>
          </cell>
          <cell r="Z12">
            <v>1000000</v>
          </cell>
          <cell r="AA12">
            <v>1000000</v>
          </cell>
          <cell r="AB12">
            <v>1000000</v>
          </cell>
          <cell r="AC12">
            <v>1000000</v>
          </cell>
          <cell r="AD12">
            <v>1000000</v>
          </cell>
          <cell r="AE12">
            <v>1000000</v>
          </cell>
          <cell r="AF12">
            <v>1000000</v>
          </cell>
          <cell r="AG12">
            <v>1000000</v>
          </cell>
          <cell r="AH12">
            <v>1000000</v>
          </cell>
          <cell r="AI12">
            <v>1000000</v>
          </cell>
          <cell r="AJ12">
            <v>1000000</v>
          </cell>
          <cell r="AK12">
            <v>1000000</v>
          </cell>
          <cell r="AL12">
            <v>1000000</v>
          </cell>
          <cell r="AM12">
            <v>1000000</v>
          </cell>
          <cell r="AN12">
            <v>1000000</v>
          </cell>
          <cell r="AO12">
            <v>1000000</v>
          </cell>
          <cell r="AP12">
            <v>1000000</v>
          </cell>
          <cell r="AQ12">
            <v>1000000</v>
          </cell>
          <cell r="AR12">
            <v>1000000</v>
          </cell>
          <cell r="AS12">
            <v>1000000</v>
          </cell>
          <cell r="AT12">
            <v>1000000</v>
          </cell>
          <cell r="AU12">
            <v>1000000</v>
          </cell>
          <cell r="AV12">
            <v>1000000</v>
          </cell>
          <cell r="AW12">
            <v>1000000</v>
          </cell>
          <cell r="AX12">
            <v>1000000</v>
          </cell>
          <cell r="AY12">
            <v>1000000</v>
          </cell>
          <cell r="AZ12">
            <v>1000000</v>
          </cell>
          <cell r="BA12">
            <v>1000000</v>
          </cell>
          <cell r="BB12">
            <v>1000000</v>
          </cell>
          <cell r="BC12">
            <v>1000000</v>
          </cell>
          <cell r="BD12">
            <v>1000000</v>
          </cell>
          <cell r="BE12">
            <v>1000000</v>
          </cell>
          <cell r="BF12">
            <v>1000000</v>
          </cell>
          <cell r="BG12">
            <v>1000000</v>
          </cell>
          <cell r="BH12">
            <v>1000000</v>
          </cell>
          <cell r="BI12">
            <v>1000000</v>
          </cell>
          <cell r="BJ12">
            <v>1000000</v>
          </cell>
          <cell r="BK12">
            <v>1000000</v>
          </cell>
          <cell r="BL12">
            <v>1000000</v>
          </cell>
          <cell r="BM12">
            <v>1000000</v>
          </cell>
          <cell r="BN12">
            <v>1000000</v>
          </cell>
          <cell r="BO12">
            <v>1000000</v>
          </cell>
          <cell r="BP12">
            <v>1000000</v>
          </cell>
          <cell r="BQ12">
            <v>1000000</v>
          </cell>
          <cell r="BR12">
            <v>1000000</v>
          </cell>
          <cell r="BS12">
            <v>1000000</v>
          </cell>
          <cell r="BT12">
            <v>1000000</v>
          </cell>
          <cell r="BU12">
            <v>1000000</v>
          </cell>
          <cell r="BV12">
            <v>1000000</v>
          </cell>
          <cell r="BW12">
            <v>1000000</v>
          </cell>
          <cell r="BX12">
            <v>1000000</v>
          </cell>
          <cell r="BY12">
            <v>1000000</v>
          </cell>
          <cell r="BZ12">
            <v>1000000</v>
          </cell>
          <cell r="CA12">
            <v>1000000</v>
          </cell>
          <cell r="CB12">
            <v>1000000</v>
          </cell>
          <cell r="CC12">
            <v>1000000</v>
          </cell>
          <cell r="CD12">
            <v>1000000</v>
          </cell>
          <cell r="CE12">
            <v>1000000</v>
          </cell>
          <cell r="CF12">
            <v>1000000</v>
          </cell>
          <cell r="CG12">
            <v>1000000</v>
          </cell>
          <cell r="CH12">
            <v>1000000</v>
          </cell>
          <cell r="CI12">
            <v>1000000</v>
          </cell>
          <cell r="CJ12">
            <v>1000000</v>
          </cell>
          <cell r="CK12">
            <v>1000000</v>
          </cell>
          <cell r="CL12">
            <v>1000000</v>
          </cell>
          <cell r="CM12">
            <v>1000000</v>
          </cell>
          <cell r="CN12">
            <v>1000000</v>
          </cell>
          <cell r="CO12">
            <v>1000000</v>
          </cell>
          <cell r="CP12">
            <v>1000000</v>
          </cell>
          <cell r="CQ12">
            <v>1000000</v>
          </cell>
          <cell r="CR12">
            <v>1000000</v>
          </cell>
          <cell r="CS12">
            <v>1000000</v>
          </cell>
          <cell r="CT12">
            <v>1000000</v>
          </cell>
          <cell r="CU12">
            <v>1000000</v>
          </cell>
          <cell r="CV12">
            <v>1000000</v>
          </cell>
          <cell r="CW12">
            <v>1000000</v>
          </cell>
          <cell r="CX12">
            <v>1000000</v>
          </cell>
          <cell r="CY12">
            <v>1000000</v>
          </cell>
          <cell r="CZ12">
            <v>1000000</v>
          </cell>
          <cell r="DA12">
            <v>1000000</v>
          </cell>
          <cell r="DB12">
            <v>1000000</v>
          </cell>
          <cell r="DC12">
            <v>1000000</v>
          </cell>
          <cell r="DD12">
            <v>1000000</v>
          </cell>
          <cell r="DE12">
            <v>1000000</v>
          </cell>
          <cell r="DF12">
            <v>1000000</v>
          </cell>
          <cell r="DG12">
            <v>1000000</v>
          </cell>
          <cell r="DH12">
            <v>1000000</v>
          </cell>
          <cell r="DI12">
            <v>1000000</v>
          </cell>
          <cell r="DJ12">
            <v>1000000</v>
          </cell>
          <cell r="DK12">
            <v>1000000</v>
          </cell>
          <cell r="DL12">
            <v>1000000</v>
          </cell>
          <cell r="DM12">
            <v>1000000</v>
          </cell>
          <cell r="DN12">
            <v>1000000</v>
          </cell>
          <cell r="DO12">
            <v>1000000</v>
          </cell>
          <cell r="DP12">
            <v>1000000</v>
          </cell>
          <cell r="DQ12">
            <v>1000000</v>
          </cell>
          <cell r="DR12">
            <v>1000000</v>
          </cell>
          <cell r="DS12">
            <v>1000000</v>
          </cell>
          <cell r="DT12">
            <v>1000000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row>
        <row r="92">
          <cell r="C92">
            <v>36</v>
          </cell>
        </row>
        <row r="102">
          <cell r="C102">
            <v>36</v>
          </cell>
        </row>
        <row r="108">
          <cell r="C108">
            <v>36</v>
          </cell>
        </row>
        <row r="112">
          <cell r="C112">
            <v>36</v>
          </cell>
        </row>
        <row r="113">
          <cell r="C113">
            <v>120</v>
          </cell>
        </row>
        <row r="114">
          <cell r="C114">
            <v>120</v>
          </cell>
        </row>
        <row r="116">
          <cell r="C116">
            <v>120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row>
        <row r="218">
          <cell r="E218">
            <v>507163.04552196711</v>
          </cell>
          <cell r="F218">
            <v>0</v>
          </cell>
          <cell r="G218">
            <v>0</v>
          </cell>
          <cell r="H218">
            <v>0</v>
          </cell>
          <cell r="I218">
            <v>0</v>
          </cell>
          <cell r="J218">
            <v>0</v>
          </cell>
          <cell r="K218">
            <v>0</v>
          </cell>
          <cell r="L218">
            <v>0</v>
          </cell>
          <cell r="M218">
            <v>0</v>
          </cell>
          <cell r="N218">
            <v>448964.28608708485</v>
          </cell>
          <cell r="O218">
            <v>0</v>
          </cell>
          <cell r="P218">
            <v>0</v>
          </cell>
          <cell r="Q218">
            <v>0</v>
          </cell>
          <cell r="R218">
            <v>0</v>
          </cell>
          <cell r="S218">
            <v>0</v>
          </cell>
          <cell r="T218">
            <v>413924.61953166401</v>
          </cell>
          <cell r="U218">
            <v>0</v>
          </cell>
          <cell r="V218">
            <v>0</v>
          </cell>
          <cell r="W218">
            <v>0</v>
          </cell>
          <cell r="X218">
            <v>0</v>
          </cell>
          <cell r="Y218">
            <v>386823.16793200665</v>
          </cell>
          <cell r="Z218">
            <v>0</v>
          </cell>
          <cell r="AA218">
            <v>0</v>
          </cell>
          <cell r="AB218">
            <v>0</v>
          </cell>
          <cell r="AC218">
            <v>0</v>
          </cell>
          <cell r="AD218">
            <v>361496.16666497156</v>
          </cell>
          <cell r="AE218">
            <v>0</v>
          </cell>
          <cell r="AF218">
            <v>0</v>
          </cell>
          <cell r="AG218">
            <v>0</v>
          </cell>
          <cell r="AH218">
            <v>0</v>
          </cell>
          <cell r="AI218">
            <v>337827.43472190102</v>
          </cell>
          <cell r="AJ218">
            <v>0</v>
          </cell>
          <cell r="AK218">
            <v>0</v>
          </cell>
          <cell r="AL218">
            <v>0</v>
          </cell>
          <cell r="AM218">
            <v>0</v>
          </cell>
          <cell r="AN218">
            <v>0</v>
          </cell>
          <cell r="AO218">
            <v>0</v>
          </cell>
          <cell r="AP218">
            <v>0</v>
          </cell>
          <cell r="AQ218">
            <v>303138.33847810049</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169326.66303066767</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row>
        <row r="220">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row>
        <row r="246">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row>
        <row r="247">
          <cell r="E247">
            <v>0</v>
          </cell>
          <cell r="F247">
            <v>0</v>
          </cell>
          <cell r="G247">
            <v>0</v>
          </cell>
          <cell r="H247">
            <v>0</v>
          </cell>
          <cell r="I247">
            <v>0</v>
          </cell>
          <cell r="J247">
            <v>0</v>
          </cell>
          <cell r="K247">
            <v>0</v>
          </cell>
          <cell r="L247">
            <v>0</v>
          </cell>
          <cell r="M247">
            <v>0</v>
          </cell>
          <cell r="N247">
            <v>0</v>
          </cell>
          <cell r="O247">
            <v>0</v>
          </cell>
          <cell r="P247">
            <v>0</v>
          </cell>
          <cell r="Q247">
            <v>76074.456825000001</v>
          </cell>
          <cell r="R247">
            <v>0</v>
          </cell>
          <cell r="S247">
            <v>0</v>
          </cell>
          <cell r="T247">
            <v>0</v>
          </cell>
          <cell r="U247">
            <v>0</v>
          </cell>
          <cell r="V247">
            <v>0</v>
          </cell>
          <cell r="W247">
            <v>0</v>
          </cell>
          <cell r="X247">
            <v>0</v>
          </cell>
          <cell r="Y247">
            <v>0</v>
          </cell>
          <cell r="Z247">
            <v>67344.642915000004</v>
          </cell>
          <cell r="AA247">
            <v>0</v>
          </cell>
          <cell r="AB247">
            <v>0</v>
          </cell>
          <cell r="AC247">
            <v>76074.456825000001</v>
          </cell>
          <cell r="AD247">
            <v>0</v>
          </cell>
          <cell r="AE247">
            <v>0</v>
          </cell>
          <cell r="AF247">
            <v>62088.692924999996</v>
          </cell>
          <cell r="AG247">
            <v>0</v>
          </cell>
          <cell r="AH247">
            <v>0</v>
          </cell>
          <cell r="AI247">
            <v>0</v>
          </cell>
          <cell r="AJ247">
            <v>0</v>
          </cell>
          <cell r="AK247">
            <v>58023.475184999996</v>
          </cell>
          <cell r="AL247">
            <v>67344.642915000004</v>
          </cell>
          <cell r="AM247">
            <v>0</v>
          </cell>
          <cell r="AN247">
            <v>0</v>
          </cell>
          <cell r="AO247">
            <v>76074.456825000001</v>
          </cell>
          <cell r="AP247">
            <v>54224.425004999997</v>
          </cell>
          <cell r="AQ247">
            <v>0</v>
          </cell>
          <cell r="AR247">
            <v>62088.692924999996</v>
          </cell>
          <cell r="AS247">
            <v>0</v>
          </cell>
          <cell r="AT247">
            <v>0</v>
          </cell>
          <cell r="AU247">
            <v>50674.115204999995</v>
          </cell>
          <cell r="AV247">
            <v>0</v>
          </cell>
          <cell r="AW247">
            <v>58023.475184999996</v>
          </cell>
          <cell r="AX247">
            <v>67344.642915000004</v>
          </cell>
          <cell r="AY247">
            <v>0</v>
          </cell>
          <cell r="AZ247">
            <v>0</v>
          </cell>
          <cell r="BA247">
            <v>76074.456825000001</v>
          </cell>
          <cell r="BB247">
            <v>54224.425004999997</v>
          </cell>
          <cell r="BC247">
            <v>45470.750775</v>
          </cell>
          <cell r="BD247">
            <v>62088.692924999996</v>
          </cell>
          <cell r="BE247">
            <v>0</v>
          </cell>
          <cell r="BF247">
            <v>0</v>
          </cell>
          <cell r="BG247">
            <v>50674.115204999995</v>
          </cell>
          <cell r="BH247">
            <v>0</v>
          </cell>
          <cell r="BI247">
            <v>58023.475184999996</v>
          </cell>
          <cell r="BJ247">
            <v>67344.642915000004</v>
          </cell>
          <cell r="BK247">
            <v>0</v>
          </cell>
          <cell r="BL247">
            <v>0</v>
          </cell>
          <cell r="BM247">
            <v>76074.456825000001</v>
          </cell>
          <cell r="BN247">
            <v>54224.425004999997</v>
          </cell>
          <cell r="BO247">
            <v>45470.750775</v>
          </cell>
          <cell r="BP247">
            <v>62088.692924999996</v>
          </cell>
          <cell r="BQ247">
            <v>0</v>
          </cell>
          <cell r="BR247">
            <v>0</v>
          </cell>
          <cell r="BS247">
            <v>50674.115204999995</v>
          </cell>
          <cell r="BT247">
            <v>0</v>
          </cell>
          <cell r="BU247">
            <v>58023.475184999996</v>
          </cell>
          <cell r="BV247">
            <v>67344.642915000004</v>
          </cell>
          <cell r="BW247">
            <v>0</v>
          </cell>
          <cell r="BX247">
            <v>0</v>
          </cell>
          <cell r="BY247">
            <v>76074.456825000001</v>
          </cell>
          <cell r="BZ247">
            <v>54224.425004999997</v>
          </cell>
          <cell r="CA247">
            <v>45470.750775</v>
          </cell>
          <cell r="CB247">
            <v>62088.692924999996</v>
          </cell>
          <cell r="CC247">
            <v>0</v>
          </cell>
          <cell r="CD247">
            <v>0</v>
          </cell>
          <cell r="CE247">
            <v>50674.115204999995</v>
          </cell>
          <cell r="CF247">
            <v>0</v>
          </cell>
          <cell r="CG247">
            <v>58023.475184999996</v>
          </cell>
          <cell r="CH247">
            <v>67344.642915000004</v>
          </cell>
          <cell r="CI247">
            <v>0</v>
          </cell>
          <cell r="CJ247">
            <v>0</v>
          </cell>
          <cell r="CK247">
            <v>76074.456825000001</v>
          </cell>
          <cell r="CL247">
            <v>54224.425004999997</v>
          </cell>
          <cell r="CM247">
            <v>45470.750775</v>
          </cell>
          <cell r="CN247">
            <v>62088.692924999996</v>
          </cell>
          <cell r="CO247">
            <v>0</v>
          </cell>
          <cell r="CP247">
            <v>0</v>
          </cell>
          <cell r="CQ247">
            <v>50674.115204999995</v>
          </cell>
          <cell r="CR247">
            <v>0</v>
          </cell>
          <cell r="CS247">
            <v>58023.475184999996</v>
          </cell>
          <cell r="CT247">
            <v>92743.642365000007</v>
          </cell>
          <cell r="CU247">
            <v>0</v>
          </cell>
          <cell r="CV247">
            <v>0</v>
          </cell>
          <cell r="CW247">
            <v>76074.456825000001</v>
          </cell>
          <cell r="CX247">
            <v>54224.425004999997</v>
          </cell>
          <cell r="CY247">
            <v>45470.750775</v>
          </cell>
          <cell r="CZ247">
            <v>62088.692924999996</v>
          </cell>
          <cell r="DA247">
            <v>0</v>
          </cell>
          <cell r="DB247">
            <v>0</v>
          </cell>
          <cell r="DC247">
            <v>50674.115204999995</v>
          </cell>
          <cell r="DD247">
            <v>0</v>
          </cell>
          <cell r="DE247">
            <v>58023.475184999996</v>
          </cell>
          <cell r="DF247">
            <v>92743.642365000007</v>
          </cell>
          <cell r="DG247">
            <v>0</v>
          </cell>
          <cell r="DH247">
            <v>0</v>
          </cell>
          <cell r="DI247">
            <v>76074.456825000001</v>
          </cell>
          <cell r="DJ247">
            <v>54224.425004999997</v>
          </cell>
          <cell r="DK247">
            <v>45470.750775</v>
          </cell>
          <cell r="DL247">
            <v>62088.692924999996</v>
          </cell>
          <cell r="DM247">
            <v>0</v>
          </cell>
          <cell r="DN247">
            <v>0</v>
          </cell>
          <cell r="DO247">
            <v>50674.115204999995</v>
          </cell>
          <cell r="DP247">
            <v>0</v>
          </cell>
          <cell r="DQ247">
            <v>58023.475184999996</v>
          </cell>
          <cell r="DR247">
            <v>92743.642365000007</v>
          </cell>
          <cell r="DS247">
            <v>0</v>
          </cell>
          <cell r="DT247">
            <v>0</v>
          </cell>
        </row>
        <row r="248">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row>
        <row r="265">
          <cell r="E265">
            <v>0</v>
          </cell>
          <cell r="F265">
            <v>0</v>
          </cell>
          <cell r="G265">
            <v>0</v>
          </cell>
          <cell r="H265">
            <v>0</v>
          </cell>
          <cell r="I265">
            <v>0</v>
          </cell>
          <cell r="J265">
            <v>0</v>
          </cell>
          <cell r="K265">
            <v>0</v>
          </cell>
          <cell r="L265">
            <v>0</v>
          </cell>
          <cell r="M265">
            <v>0</v>
          </cell>
          <cell r="N265">
            <v>775077.53010470665</v>
          </cell>
          <cell r="O265">
            <v>0</v>
          </cell>
          <cell r="P265">
            <v>0</v>
          </cell>
          <cell r="Q265">
            <v>1208317.4999999998</v>
          </cell>
          <cell r="R265">
            <v>0</v>
          </cell>
          <cell r="S265">
            <v>0</v>
          </cell>
          <cell r="T265">
            <v>0</v>
          </cell>
          <cell r="U265">
            <v>3543709.1617771508</v>
          </cell>
          <cell r="V265">
            <v>0</v>
          </cell>
          <cell r="W265">
            <v>0</v>
          </cell>
          <cell r="X265">
            <v>0</v>
          </cell>
          <cell r="Y265">
            <v>0</v>
          </cell>
          <cell r="Z265">
            <v>0</v>
          </cell>
          <cell r="AA265">
            <v>0</v>
          </cell>
          <cell r="AB265">
            <v>0</v>
          </cell>
          <cell r="AC265">
            <v>0</v>
          </cell>
          <cell r="AD265">
            <v>0</v>
          </cell>
          <cell r="AE265">
            <v>6189712.8960698768</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469591.43554267334</v>
          </cell>
          <cell r="AZ265">
            <v>0</v>
          </cell>
          <cell r="BA265">
            <v>0</v>
          </cell>
          <cell r="BB265">
            <v>732075.8599977484</v>
          </cell>
          <cell r="BC265">
            <v>0</v>
          </cell>
          <cell r="BD265">
            <v>0</v>
          </cell>
          <cell r="BE265">
            <v>0</v>
          </cell>
          <cell r="BF265">
            <v>2147005.1805009097</v>
          </cell>
          <cell r="BG265">
            <v>0</v>
          </cell>
          <cell r="BH265">
            <v>0</v>
          </cell>
          <cell r="BI265">
            <v>0</v>
          </cell>
          <cell r="BJ265">
            <v>0</v>
          </cell>
          <cell r="BK265">
            <v>0</v>
          </cell>
          <cell r="BL265">
            <v>0</v>
          </cell>
          <cell r="BM265">
            <v>0</v>
          </cell>
          <cell r="BN265">
            <v>0</v>
          </cell>
          <cell r="BO265">
            <v>0</v>
          </cell>
          <cell r="BP265">
            <v>3750123.1187411514</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284508.46240535285</v>
          </cell>
          <cell r="CK265">
            <v>0</v>
          </cell>
          <cell r="CL265">
            <v>0</v>
          </cell>
          <cell r="CM265">
            <v>443538.27929450932</v>
          </cell>
          <cell r="CN265">
            <v>0</v>
          </cell>
          <cell r="CO265">
            <v>0</v>
          </cell>
          <cell r="CP265">
            <v>0</v>
          </cell>
          <cell r="CQ265">
            <v>1300792.7667478337</v>
          </cell>
          <cell r="CR265">
            <v>0</v>
          </cell>
          <cell r="CS265">
            <v>0</v>
          </cell>
          <cell r="CT265">
            <v>0</v>
          </cell>
          <cell r="CU265">
            <v>0</v>
          </cell>
          <cell r="CV265">
            <v>0</v>
          </cell>
          <cell r="CW265">
            <v>0</v>
          </cell>
          <cell r="CX265">
            <v>0</v>
          </cell>
          <cell r="CY265">
            <v>0</v>
          </cell>
          <cell r="CZ265">
            <v>0</v>
          </cell>
          <cell r="DA265">
            <v>2272063.9295962104</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row>
        <row r="266">
          <cell r="E266">
            <v>164400</v>
          </cell>
          <cell r="F266">
            <v>0</v>
          </cell>
          <cell r="G266">
            <v>0</v>
          </cell>
          <cell r="H266">
            <v>0</v>
          </cell>
          <cell r="I266">
            <v>0</v>
          </cell>
          <cell r="J266">
            <v>0</v>
          </cell>
          <cell r="K266">
            <v>0</v>
          </cell>
          <cell r="L266">
            <v>0</v>
          </cell>
          <cell r="M266">
            <v>0</v>
          </cell>
          <cell r="N266">
            <v>0</v>
          </cell>
          <cell r="O266">
            <v>0</v>
          </cell>
          <cell r="P266">
            <v>82712.646132992479</v>
          </cell>
          <cell r="Q266">
            <v>0</v>
          </cell>
          <cell r="R266">
            <v>0</v>
          </cell>
          <cell r="S266">
            <v>0</v>
          </cell>
          <cell r="T266">
            <v>0</v>
          </cell>
          <cell r="U266">
            <v>132371.26346435893</v>
          </cell>
          <cell r="V266">
            <v>0</v>
          </cell>
          <cell r="W266">
            <v>0</v>
          </cell>
          <cell r="X266">
            <v>0</v>
          </cell>
          <cell r="Y266">
            <v>0</v>
          </cell>
          <cell r="Z266">
            <v>0</v>
          </cell>
          <cell r="AA266">
            <v>0</v>
          </cell>
          <cell r="AB266">
            <v>197734.91966168501</v>
          </cell>
          <cell r="AC266">
            <v>0</v>
          </cell>
          <cell r="AD266">
            <v>0</v>
          </cell>
          <cell r="AE266">
            <v>115604.87601125702</v>
          </cell>
          <cell r="AF266">
            <v>0</v>
          </cell>
          <cell r="AG266">
            <v>0</v>
          </cell>
          <cell r="AH266">
            <v>0</v>
          </cell>
          <cell r="AI266">
            <v>0</v>
          </cell>
          <cell r="AJ266">
            <v>0</v>
          </cell>
          <cell r="AK266">
            <v>0</v>
          </cell>
          <cell r="AL266">
            <v>0</v>
          </cell>
          <cell r="AM266">
            <v>0</v>
          </cell>
          <cell r="AN266">
            <v>0</v>
          </cell>
          <cell r="AO266">
            <v>0</v>
          </cell>
          <cell r="AP266">
            <v>99604.012507995474</v>
          </cell>
          <cell r="AQ266">
            <v>0</v>
          </cell>
          <cell r="AR266">
            <v>0</v>
          </cell>
          <cell r="AS266">
            <v>0</v>
          </cell>
          <cell r="AT266">
            <v>0</v>
          </cell>
          <cell r="AU266">
            <v>0</v>
          </cell>
          <cell r="AV266">
            <v>0</v>
          </cell>
          <cell r="AW266">
            <v>0</v>
          </cell>
          <cell r="AX266">
            <v>0</v>
          </cell>
          <cell r="AY266">
            <v>0</v>
          </cell>
          <cell r="AZ266">
            <v>86987.985268500983</v>
          </cell>
          <cell r="BA266">
            <v>50112.599999999962</v>
          </cell>
          <cell r="BB266">
            <v>0</v>
          </cell>
          <cell r="BC266">
            <v>0</v>
          </cell>
          <cell r="BD266">
            <v>0</v>
          </cell>
          <cell r="BE266">
            <v>0</v>
          </cell>
          <cell r="BF266">
            <v>80198.959743328349</v>
          </cell>
          <cell r="BG266">
            <v>0</v>
          </cell>
          <cell r="BH266">
            <v>0</v>
          </cell>
          <cell r="BI266">
            <v>0</v>
          </cell>
          <cell r="BJ266">
            <v>0</v>
          </cell>
          <cell r="BK266">
            <v>0</v>
          </cell>
          <cell r="BL266">
            <v>0</v>
          </cell>
          <cell r="BM266">
            <v>119800.43437499978</v>
          </cell>
          <cell r="BN266">
            <v>0</v>
          </cell>
          <cell r="BO266">
            <v>0</v>
          </cell>
          <cell r="BP266">
            <v>70040.812142399765</v>
          </cell>
          <cell r="BQ266">
            <v>0</v>
          </cell>
          <cell r="BR266">
            <v>0</v>
          </cell>
          <cell r="BS266">
            <v>0</v>
          </cell>
          <cell r="BT266">
            <v>0</v>
          </cell>
          <cell r="BU266">
            <v>0</v>
          </cell>
          <cell r="BV266">
            <v>0</v>
          </cell>
          <cell r="BW266">
            <v>0</v>
          </cell>
          <cell r="BX266">
            <v>0</v>
          </cell>
          <cell r="BY266">
            <v>0</v>
          </cell>
          <cell r="BZ266">
            <v>0</v>
          </cell>
          <cell r="CA266">
            <v>60346.467808351183</v>
          </cell>
          <cell r="CB266">
            <v>0</v>
          </cell>
          <cell r="CC266">
            <v>0</v>
          </cell>
          <cell r="CD266">
            <v>0</v>
          </cell>
          <cell r="CE266">
            <v>0</v>
          </cell>
          <cell r="CF266">
            <v>0</v>
          </cell>
          <cell r="CG266">
            <v>0</v>
          </cell>
          <cell r="CH266">
            <v>0</v>
          </cell>
          <cell r="CI266">
            <v>0</v>
          </cell>
          <cell r="CJ266">
            <v>0</v>
          </cell>
          <cell r="CK266">
            <v>52702.873313437376</v>
          </cell>
          <cell r="CL266">
            <v>30361.411418541204</v>
          </cell>
          <cell r="CM266">
            <v>0</v>
          </cell>
          <cell r="CN266">
            <v>0</v>
          </cell>
          <cell r="CO266">
            <v>0</v>
          </cell>
          <cell r="CP266">
            <v>0</v>
          </cell>
          <cell r="CQ266">
            <v>48589.648354031073</v>
          </cell>
          <cell r="CR266">
            <v>0</v>
          </cell>
          <cell r="CS266">
            <v>0</v>
          </cell>
          <cell r="CT266">
            <v>0</v>
          </cell>
          <cell r="CU266">
            <v>0</v>
          </cell>
          <cell r="CV266">
            <v>0</v>
          </cell>
          <cell r="CW266">
            <v>0</v>
          </cell>
          <cell r="CX266">
            <v>72582.749172449985</v>
          </cell>
          <cell r="CY266">
            <v>0</v>
          </cell>
          <cell r="CZ266">
            <v>0</v>
          </cell>
          <cell r="DA266">
            <v>42435.194213514304</v>
          </cell>
          <cell r="DB266">
            <v>0</v>
          </cell>
          <cell r="DC266">
            <v>0</v>
          </cell>
          <cell r="DD266">
            <v>0</v>
          </cell>
          <cell r="DE266">
            <v>0</v>
          </cell>
          <cell r="DF266">
            <v>0</v>
          </cell>
          <cell r="DG266">
            <v>0</v>
          </cell>
          <cell r="DH266">
            <v>0</v>
          </cell>
          <cell r="DI266">
            <v>0</v>
          </cell>
          <cell r="DJ266">
            <v>0</v>
          </cell>
          <cell r="DK266">
            <v>0</v>
          </cell>
          <cell r="DL266">
            <v>36561.741693408519</v>
          </cell>
          <cell r="DM266">
            <v>0</v>
          </cell>
          <cell r="DN266">
            <v>0</v>
          </cell>
          <cell r="DO266">
            <v>0</v>
          </cell>
          <cell r="DP266">
            <v>0</v>
          </cell>
          <cell r="DQ266">
            <v>0</v>
          </cell>
          <cell r="DR266">
            <v>0</v>
          </cell>
          <cell r="DS266">
            <v>0</v>
          </cell>
          <cell r="DT266">
            <v>0</v>
          </cell>
        </row>
        <row r="267">
          <cell r="E267">
            <v>174035.25</v>
          </cell>
          <cell r="F267">
            <v>51053.861742135778</v>
          </cell>
          <cell r="G267">
            <v>67156.117198972381</v>
          </cell>
          <cell r="H267">
            <v>66252.736668888945</v>
          </cell>
          <cell r="I267">
            <v>65361.508365827751</v>
          </cell>
          <cell r="J267">
            <v>178760.96973257122</v>
          </cell>
          <cell r="K267">
            <v>79518.570944151128</v>
          </cell>
          <cell r="L267">
            <v>94138.669609621036</v>
          </cell>
          <cell r="M267">
            <v>77393.601011887149</v>
          </cell>
          <cell r="N267">
            <v>184605.08995461999</v>
          </cell>
          <cell r="O267">
            <v>90390.499826170475</v>
          </cell>
          <cell r="P267">
            <v>104037.00021415456</v>
          </cell>
          <cell r="Q267">
            <v>102637.49999999994</v>
          </cell>
          <cell r="R267">
            <v>189335.79896379757</v>
          </cell>
          <cell r="S267">
            <v>114165.399238253</v>
          </cell>
          <cell r="T267">
            <v>98550.945794972271</v>
          </cell>
          <cell r="U267">
            <v>209575.95744304458</v>
          </cell>
          <cell r="V267">
            <v>109619.85699174713</v>
          </cell>
          <cell r="W267">
            <v>203975.47188597033</v>
          </cell>
          <cell r="X267">
            <v>93354.180696207506</v>
          </cell>
          <cell r="Y267">
            <v>118412.2095481873</v>
          </cell>
          <cell r="Z267">
            <v>195854.10472135583</v>
          </cell>
          <cell r="AA267">
            <v>115247.88727836731</v>
          </cell>
          <cell r="AB267">
            <v>177987.24308780563</v>
          </cell>
          <cell r="AC267">
            <v>99704.999999999927</v>
          </cell>
          <cell r="AD267">
            <v>98363.773623181551</v>
          </cell>
          <cell r="AE267">
            <v>170900.607923448</v>
          </cell>
          <cell r="AF267">
            <v>83768.303925726417</v>
          </cell>
          <cell r="AG267">
            <v>82641.457140043422</v>
          </cell>
          <cell r="AH267">
            <v>152449.02024252887</v>
          </cell>
          <cell r="AI267">
            <v>68942.601008578989</v>
          </cell>
          <cell r="AJ267">
            <v>79351.053591776363</v>
          </cell>
          <cell r="AK267">
            <v>55916.87673108845</v>
          </cell>
          <cell r="AL267">
            <v>133377.17749221285</v>
          </cell>
          <cell r="AM267">
            <v>43538.090749605421</v>
          </cell>
          <cell r="AN267">
            <v>53690.523324804744</v>
          </cell>
          <cell r="AO267">
            <v>42374.624999999964</v>
          </cell>
          <cell r="AP267">
            <v>147246.2656988067</v>
          </cell>
          <cell r="AQ267">
            <v>134954.95411622606</v>
          </cell>
          <cell r="AR267">
            <v>71203.058336867442</v>
          </cell>
          <cell r="AS267">
            <v>70245.238569036897</v>
          </cell>
          <cell r="AT267">
            <v>69300.30334197011</v>
          </cell>
          <cell r="AU267">
            <v>127838.54148518277</v>
          </cell>
          <cell r="AV267">
            <v>67448.395553009905</v>
          </cell>
          <cell r="AW267">
            <v>76046.952354280278</v>
          </cell>
          <cell r="AX267">
            <v>65645.976183196835</v>
          </cell>
          <cell r="AY267">
            <v>121097.38983708684</v>
          </cell>
          <cell r="AZ267">
            <v>137723.17209615631</v>
          </cell>
          <cell r="BA267">
            <v>72036.862499999916</v>
          </cell>
          <cell r="BB267">
            <v>71067.826442748643</v>
          </cell>
          <cell r="BC267">
            <v>123475.68922469113</v>
          </cell>
          <cell r="BD267">
            <v>77814.770896719405</v>
          </cell>
          <cell r="BE267">
            <v>68238.23175277868</v>
          </cell>
          <cell r="BF267">
            <v>126974.49079399124</v>
          </cell>
          <cell r="BG267">
            <v>74716.543843047446</v>
          </cell>
          <cell r="BH267">
            <v>131771.52152064562</v>
          </cell>
          <cell r="BI267">
            <v>56559.920813495926</v>
          </cell>
          <cell r="BJ267">
            <v>79712.971079596115</v>
          </cell>
          <cell r="BK267">
            <v>118660.91664481872</v>
          </cell>
          <cell r="BL267">
            <v>69824.525583908529</v>
          </cell>
          <cell r="BM267">
            <v>123143.86483101544</v>
          </cell>
          <cell r="BN267">
            <v>60407.652476336312</v>
          </cell>
          <cell r="BO267">
            <v>59595.051936113246</v>
          </cell>
          <cell r="BP267">
            <v>103542.49567658857</v>
          </cell>
          <cell r="BQ267">
            <v>58002.496989861844</v>
          </cell>
          <cell r="BR267">
            <v>50069.469164573369</v>
          </cell>
          <cell r="BS267">
            <v>92363.346223044471</v>
          </cell>
          <cell r="BT267">
            <v>41769.827817471101</v>
          </cell>
          <cell r="BU267">
            <v>48075.932691471528</v>
          </cell>
          <cell r="BV267">
            <v>33878.012708828333</v>
          </cell>
          <cell r="BW267">
            <v>80808.406661894813</v>
          </cell>
          <cell r="BX267">
            <v>32972.692636845677</v>
          </cell>
          <cell r="BY267">
            <v>32529.145722656183</v>
          </cell>
          <cell r="BZ267">
            <v>25673.252302442925</v>
          </cell>
          <cell r="CA267">
            <v>89211.185464839276</v>
          </cell>
          <cell r="CB267">
            <v>81764.324439224729</v>
          </cell>
          <cell r="CC267">
            <v>43139.357136209728</v>
          </cell>
          <cell r="CD267">
            <v>42559.048789887347</v>
          </cell>
          <cell r="CE267">
            <v>41986.546720690247</v>
          </cell>
          <cell r="CF267">
            <v>77452.747476241173</v>
          </cell>
          <cell r="CG267">
            <v>40864.542787750775</v>
          </cell>
          <cell r="CH267">
            <v>46074.097284006522</v>
          </cell>
          <cell r="CI267">
            <v>39772.522097632063</v>
          </cell>
          <cell r="CJ267">
            <v>73368.527567024372</v>
          </cell>
          <cell r="CK267">
            <v>83441.487567557022</v>
          </cell>
          <cell r="CL267">
            <v>43644.52891415295</v>
          </cell>
          <cell r="CM267">
            <v>43057.425023841781</v>
          </cell>
          <cell r="CN267">
            <v>74809.453126335182</v>
          </cell>
          <cell r="CO267">
            <v>47145.154584572032</v>
          </cell>
          <cell r="CP267">
            <v>41343.075967319121</v>
          </cell>
          <cell r="CQ267">
            <v>76929.250421174365</v>
          </cell>
          <cell r="CR267">
            <v>45268.050897184265</v>
          </cell>
          <cell r="CS267">
            <v>79835.597796471964</v>
          </cell>
          <cell r="CT267">
            <v>34267.609854979833</v>
          </cell>
          <cell r="CU267">
            <v>48295.205404267501</v>
          </cell>
          <cell r="CV267">
            <v>71892.356604019093</v>
          </cell>
          <cell r="CW267">
            <v>42304.154012314342</v>
          </cell>
          <cell r="CX267">
            <v>74608.412730604439</v>
          </cell>
          <cell r="CY267">
            <v>36598.811270265498</v>
          </cell>
          <cell r="CZ267">
            <v>36106.486000360499</v>
          </cell>
          <cell r="DA267">
            <v>62732.652277858877</v>
          </cell>
          <cell r="DB267">
            <v>35141.614572221231</v>
          </cell>
          <cell r="DC267">
            <v>30335.280005698667</v>
          </cell>
          <cell r="DD267">
            <v>55959.610051584212</v>
          </cell>
          <cell r="DE267">
            <v>25306.827569271354</v>
          </cell>
          <cell r="DF267">
            <v>29127.46837673285</v>
          </cell>
          <cell r="DG267">
            <v>20525.462296813675</v>
          </cell>
          <cell r="DH267">
            <v>48958.890194054518</v>
          </cell>
          <cell r="DI267">
            <v>19976.961616926204</v>
          </cell>
          <cell r="DJ267">
            <v>19708.232587797174</v>
          </cell>
          <cell r="DK267">
            <v>15554.494789862829</v>
          </cell>
          <cell r="DL267">
            <v>54049.829883777129</v>
          </cell>
          <cell r="DM267">
            <v>49538.046193140777</v>
          </cell>
          <cell r="DN267">
            <v>26136.575838089531</v>
          </cell>
          <cell r="DO267">
            <v>25784.988004843861</v>
          </cell>
          <cell r="DP267">
            <v>25438.129712501024</v>
          </cell>
          <cell r="DQ267">
            <v>46925.817691010627</v>
          </cell>
          <cell r="DR267">
            <v>24758.348120222905</v>
          </cell>
          <cell r="DS267">
            <v>27914.628723666592</v>
          </cell>
          <cell r="DT267">
            <v>24096.732290067353</v>
          </cell>
        </row>
        <row r="268">
          <cell r="E268">
            <v>1035000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305510.34956742846</v>
          </cell>
          <cell r="X268">
            <v>0</v>
          </cell>
          <cell r="Y268">
            <v>0</v>
          </cell>
          <cell r="Z268">
            <v>0</v>
          </cell>
          <cell r="AA268">
            <v>0</v>
          </cell>
          <cell r="AB268">
            <v>0</v>
          </cell>
          <cell r="AC268">
            <v>0</v>
          </cell>
          <cell r="AD268">
            <v>0</v>
          </cell>
          <cell r="AE268">
            <v>0</v>
          </cell>
          <cell r="AF268">
            <v>0</v>
          </cell>
          <cell r="AG268">
            <v>0</v>
          </cell>
          <cell r="AH268">
            <v>0</v>
          </cell>
          <cell r="AI268">
            <v>0</v>
          </cell>
          <cell r="AJ268">
            <v>256190.54445344934</v>
          </cell>
          <cell r="AK268">
            <v>0</v>
          </cell>
          <cell r="AL268">
            <v>0</v>
          </cell>
          <cell r="AM268">
            <v>0</v>
          </cell>
          <cell r="AN268">
            <v>0</v>
          </cell>
          <cell r="AO268">
            <v>0</v>
          </cell>
          <cell r="AP268">
            <v>236196.01141266455</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185097.66836761692</v>
          </cell>
          <cell r="BI268">
            <v>0</v>
          </cell>
          <cell r="BJ268">
            <v>0</v>
          </cell>
          <cell r="BK268">
            <v>0</v>
          </cell>
          <cell r="BL268">
            <v>0</v>
          </cell>
          <cell r="BM268">
            <v>0</v>
          </cell>
          <cell r="BN268">
            <v>0</v>
          </cell>
          <cell r="BO268">
            <v>0</v>
          </cell>
          <cell r="BP268">
            <v>0</v>
          </cell>
          <cell r="BQ268">
            <v>0</v>
          </cell>
          <cell r="BR268">
            <v>0</v>
          </cell>
          <cell r="BS268">
            <v>0</v>
          </cell>
          <cell r="BT268">
            <v>0</v>
          </cell>
          <cell r="BU268">
            <v>155216.58268960798</v>
          </cell>
          <cell r="BV268">
            <v>0</v>
          </cell>
          <cell r="BW268">
            <v>0</v>
          </cell>
          <cell r="BX268">
            <v>0</v>
          </cell>
          <cell r="BY268">
            <v>0</v>
          </cell>
          <cell r="BZ268">
            <v>0</v>
          </cell>
          <cell r="CA268">
            <v>143102.61846159183</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112143.98099324165</v>
          </cell>
          <cell r="CT268">
            <v>0</v>
          </cell>
          <cell r="CU268">
            <v>0</v>
          </cell>
          <cell r="CV268">
            <v>0</v>
          </cell>
          <cell r="CW268">
            <v>0</v>
          </cell>
          <cell r="CX268">
            <v>0</v>
          </cell>
          <cell r="CY268">
            <v>0</v>
          </cell>
          <cell r="CZ268">
            <v>0</v>
          </cell>
          <cell r="DA268">
            <v>0</v>
          </cell>
          <cell r="DB268">
            <v>0</v>
          </cell>
          <cell r="DC268">
            <v>0</v>
          </cell>
          <cell r="DD268">
            <v>0</v>
          </cell>
          <cell r="DE268">
            <v>0</v>
          </cell>
          <cell r="DF268">
            <v>94040.112187737424</v>
          </cell>
          <cell r="DG268">
            <v>0</v>
          </cell>
          <cell r="DH268">
            <v>0</v>
          </cell>
          <cell r="DI268">
            <v>0</v>
          </cell>
          <cell r="DJ268">
            <v>0</v>
          </cell>
          <cell r="DK268">
            <v>0</v>
          </cell>
          <cell r="DL268">
            <v>86700.699508365549</v>
          </cell>
          <cell r="DM268">
            <v>0</v>
          </cell>
          <cell r="DN268">
            <v>0</v>
          </cell>
          <cell r="DO268">
            <v>0</v>
          </cell>
          <cell r="DP268">
            <v>0</v>
          </cell>
          <cell r="DQ268">
            <v>0</v>
          </cell>
          <cell r="DR268">
            <v>0</v>
          </cell>
          <cell r="DS268">
            <v>0</v>
          </cell>
          <cell r="DT268">
            <v>0</v>
          </cell>
        </row>
        <row r="290">
          <cell r="E290">
            <v>0</v>
          </cell>
          <cell r="F290">
            <v>0</v>
          </cell>
          <cell r="G290">
            <v>0</v>
          </cell>
          <cell r="H290">
            <v>0</v>
          </cell>
          <cell r="I290">
            <v>0</v>
          </cell>
          <cell r="J290">
            <v>0</v>
          </cell>
          <cell r="K290">
            <v>0</v>
          </cell>
          <cell r="L290">
            <v>0</v>
          </cell>
          <cell r="M290">
            <v>0</v>
          </cell>
          <cell r="N290">
            <v>3875.3876505000003</v>
          </cell>
          <cell r="O290">
            <v>3875.3876505000003</v>
          </cell>
          <cell r="P290">
            <v>3875.3876505000003</v>
          </cell>
          <cell r="Q290">
            <v>9916.9751505000004</v>
          </cell>
          <cell r="R290">
            <v>9916.9751505000004</v>
          </cell>
          <cell r="S290">
            <v>9916.9751505000004</v>
          </cell>
          <cell r="T290">
            <v>9916.9751505000004</v>
          </cell>
          <cell r="U290">
            <v>27635.520959499998</v>
          </cell>
          <cell r="V290">
            <v>27635.520959499998</v>
          </cell>
          <cell r="W290">
            <v>27635.520959499998</v>
          </cell>
          <cell r="X290">
            <v>27635.520959499998</v>
          </cell>
          <cell r="Y290">
            <v>27635.520959499998</v>
          </cell>
          <cell r="Z290">
            <v>27635.520959499998</v>
          </cell>
          <cell r="AA290">
            <v>27635.520959499998</v>
          </cell>
          <cell r="AB290">
            <v>27635.520959499998</v>
          </cell>
          <cell r="AC290">
            <v>27635.520959499998</v>
          </cell>
          <cell r="AD290">
            <v>27635.520959499998</v>
          </cell>
          <cell r="AE290">
            <v>58584.085439999995</v>
          </cell>
          <cell r="AF290">
            <v>58584.085439999995</v>
          </cell>
          <cell r="AG290">
            <v>58584.085439999995</v>
          </cell>
          <cell r="AH290">
            <v>58584.085439999995</v>
          </cell>
          <cell r="AI290">
            <v>58584.085439999995</v>
          </cell>
          <cell r="AJ290">
            <v>58584.085439999995</v>
          </cell>
          <cell r="AK290">
            <v>58584.085439999995</v>
          </cell>
          <cell r="AL290">
            <v>58584.085439999995</v>
          </cell>
          <cell r="AM290">
            <v>58584.085439999995</v>
          </cell>
          <cell r="AN290">
            <v>58584.085439999995</v>
          </cell>
          <cell r="AO290">
            <v>58584.085439999995</v>
          </cell>
          <cell r="AP290">
            <v>58584.085439999995</v>
          </cell>
          <cell r="AQ290">
            <v>58584.085439999995</v>
          </cell>
          <cell r="AR290">
            <v>58584.085439999995</v>
          </cell>
          <cell r="AS290">
            <v>58584.085439999995</v>
          </cell>
          <cell r="AT290">
            <v>58584.085439999995</v>
          </cell>
          <cell r="AU290">
            <v>58584.085439999995</v>
          </cell>
          <cell r="AV290">
            <v>58584.085439999995</v>
          </cell>
          <cell r="AW290">
            <v>58584.085439999995</v>
          </cell>
          <cell r="AX290">
            <v>54708.697789500002</v>
          </cell>
          <cell r="AY290">
            <v>57056.654967000002</v>
          </cell>
          <cell r="AZ290">
            <v>57056.654967000002</v>
          </cell>
          <cell r="BA290">
            <v>51015.067467000001</v>
          </cell>
          <cell r="BB290">
            <v>54675.446767000001</v>
          </cell>
          <cell r="BC290">
            <v>54675.446767000001</v>
          </cell>
          <cell r="BD290">
            <v>54675.446767000001</v>
          </cell>
          <cell r="BE290">
            <v>36956.900957999998</v>
          </cell>
          <cell r="BF290">
            <v>47691.926860499996</v>
          </cell>
          <cell r="BG290">
            <v>47691.926860499996</v>
          </cell>
          <cell r="BH290">
            <v>47691.926860499996</v>
          </cell>
          <cell r="BI290">
            <v>47691.926860499996</v>
          </cell>
          <cell r="BJ290">
            <v>47691.926860499996</v>
          </cell>
          <cell r="BK290">
            <v>47691.926860499996</v>
          </cell>
          <cell r="BL290">
            <v>47691.926860499996</v>
          </cell>
          <cell r="BM290">
            <v>47691.926860499996</v>
          </cell>
          <cell r="BN290">
            <v>47691.926860499996</v>
          </cell>
          <cell r="BO290">
            <v>16743.362379999999</v>
          </cell>
          <cell r="BP290">
            <v>35493.977973499997</v>
          </cell>
          <cell r="BQ290">
            <v>35493.977973499997</v>
          </cell>
          <cell r="BR290">
            <v>35493.977973499997</v>
          </cell>
          <cell r="BS290">
            <v>35493.977973499997</v>
          </cell>
          <cell r="BT290">
            <v>35493.977973499997</v>
          </cell>
          <cell r="BU290">
            <v>35493.977973499997</v>
          </cell>
          <cell r="BV290">
            <v>35493.977973499997</v>
          </cell>
          <cell r="BW290">
            <v>35493.977973499997</v>
          </cell>
          <cell r="BX290">
            <v>35493.977973499997</v>
          </cell>
          <cell r="BY290">
            <v>35493.977973499997</v>
          </cell>
          <cell r="BZ290">
            <v>35493.977973499997</v>
          </cell>
          <cell r="CA290">
            <v>35493.977973499997</v>
          </cell>
          <cell r="CB290">
            <v>35493.977973499997</v>
          </cell>
          <cell r="CC290">
            <v>35493.977973499997</v>
          </cell>
          <cell r="CD290">
            <v>35493.977973499997</v>
          </cell>
          <cell r="CE290">
            <v>35493.977973499997</v>
          </cell>
          <cell r="CF290">
            <v>35493.977973499997</v>
          </cell>
          <cell r="CG290">
            <v>35493.977973499997</v>
          </cell>
          <cell r="CH290">
            <v>35493.977973499997</v>
          </cell>
          <cell r="CI290">
            <v>33146.020795999997</v>
          </cell>
          <cell r="CJ290">
            <v>34568.563107999995</v>
          </cell>
          <cell r="CK290">
            <v>34568.563107999995</v>
          </cell>
          <cell r="CL290">
            <v>30908.183807999998</v>
          </cell>
          <cell r="CM290">
            <v>33125.8752045</v>
          </cell>
          <cell r="CN290">
            <v>33125.8752045</v>
          </cell>
          <cell r="CO290">
            <v>33125.8752045</v>
          </cell>
          <cell r="CP290">
            <v>22390.849301999999</v>
          </cell>
          <cell r="CQ290">
            <v>28894.8131355</v>
          </cell>
          <cell r="CR290">
            <v>28894.8131355</v>
          </cell>
          <cell r="CS290">
            <v>28894.8131355</v>
          </cell>
          <cell r="CT290">
            <v>28894.8131355</v>
          </cell>
          <cell r="CU290">
            <v>28894.8131355</v>
          </cell>
          <cell r="CV290">
            <v>28894.8131355</v>
          </cell>
          <cell r="CW290">
            <v>28894.8131355</v>
          </cell>
          <cell r="CX290">
            <v>28894.8131355</v>
          </cell>
          <cell r="CY290">
            <v>28894.8131355</v>
          </cell>
          <cell r="CZ290">
            <v>10144.197542</v>
          </cell>
          <cell r="DA290">
            <v>21504.517189999999</v>
          </cell>
          <cell r="DB290">
            <v>21504.517189999999</v>
          </cell>
          <cell r="DC290">
            <v>21504.517189999999</v>
          </cell>
          <cell r="DD290">
            <v>21504.517189999999</v>
          </cell>
          <cell r="DE290">
            <v>21504.517189999999</v>
          </cell>
          <cell r="DF290">
            <v>21504.517189999999</v>
          </cell>
          <cell r="DG290">
            <v>21504.517189999999</v>
          </cell>
          <cell r="DH290">
            <v>21504.517189999999</v>
          </cell>
          <cell r="DI290">
            <v>21504.517189999999</v>
          </cell>
          <cell r="DJ290">
            <v>21504.517189999999</v>
          </cell>
          <cell r="DK290">
            <v>21504.517189999999</v>
          </cell>
          <cell r="DL290">
            <v>21504.517189999999</v>
          </cell>
          <cell r="DM290">
            <v>21504.517189999999</v>
          </cell>
          <cell r="DN290">
            <v>21504.517189999999</v>
          </cell>
          <cell r="DO290">
            <v>21504.517189999999</v>
          </cell>
          <cell r="DP290">
            <v>21504.517189999999</v>
          </cell>
          <cell r="DQ290">
            <v>21504.517189999999</v>
          </cell>
          <cell r="DR290">
            <v>21504.517189999999</v>
          </cell>
          <cell r="DS290">
            <v>21504.517189999999</v>
          </cell>
          <cell r="DT290">
            <v>20081.974878000001</v>
          </cell>
        </row>
        <row r="291">
          <cell r="E291">
            <v>822</v>
          </cell>
          <cell r="F291">
            <v>822</v>
          </cell>
          <cell r="G291">
            <v>822</v>
          </cell>
          <cell r="H291">
            <v>822</v>
          </cell>
          <cell r="I291">
            <v>822</v>
          </cell>
          <cell r="J291">
            <v>822</v>
          </cell>
          <cell r="K291">
            <v>822</v>
          </cell>
          <cell r="L291">
            <v>822</v>
          </cell>
          <cell r="M291">
            <v>822</v>
          </cell>
          <cell r="N291">
            <v>822</v>
          </cell>
          <cell r="O291">
            <v>822</v>
          </cell>
          <cell r="P291">
            <v>1235.5632304999999</v>
          </cell>
          <cell r="Q291">
            <v>1235.5632304999999</v>
          </cell>
          <cell r="R291">
            <v>1235.5632304999999</v>
          </cell>
          <cell r="S291">
            <v>1235.5632304999999</v>
          </cell>
          <cell r="T291">
            <v>1235.5632304999999</v>
          </cell>
          <cell r="U291">
            <v>1897.4195479999998</v>
          </cell>
          <cell r="V291">
            <v>1897.4195479999998</v>
          </cell>
          <cell r="W291">
            <v>1897.4195479999998</v>
          </cell>
          <cell r="X291">
            <v>1897.4195479999998</v>
          </cell>
          <cell r="Y291">
            <v>1897.4195479999998</v>
          </cell>
          <cell r="Z291">
            <v>1897.4195479999998</v>
          </cell>
          <cell r="AA291">
            <v>1897.4195479999998</v>
          </cell>
          <cell r="AB291">
            <v>2886.0941464999996</v>
          </cell>
          <cell r="AC291">
            <v>2886.0941464999996</v>
          </cell>
          <cell r="AD291">
            <v>2886.0941464999996</v>
          </cell>
          <cell r="AE291">
            <v>3464.1185264999995</v>
          </cell>
          <cell r="AF291">
            <v>3464.1185264999995</v>
          </cell>
          <cell r="AG291">
            <v>3464.1185264999995</v>
          </cell>
          <cell r="AH291">
            <v>3464.1185264999995</v>
          </cell>
          <cell r="AI291">
            <v>3464.1185264999995</v>
          </cell>
          <cell r="AJ291">
            <v>3464.1185264999995</v>
          </cell>
          <cell r="AK291">
            <v>3464.1185264999995</v>
          </cell>
          <cell r="AL291">
            <v>3464.1185264999995</v>
          </cell>
          <cell r="AM291">
            <v>3464.1185264999995</v>
          </cell>
          <cell r="AN291">
            <v>3464.1185264999995</v>
          </cell>
          <cell r="AO291">
            <v>2642.1185265000004</v>
          </cell>
          <cell r="AP291">
            <v>3140.1385890000001</v>
          </cell>
          <cell r="AQ291">
            <v>3140.1385890000001</v>
          </cell>
          <cell r="AR291">
            <v>3140.1385890000001</v>
          </cell>
          <cell r="AS291">
            <v>3140.1385890000001</v>
          </cell>
          <cell r="AT291">
            <v>3140.1385890000001</v>
          </cell>
          <cell r="AU291">
            <v>3140.1385890000001</v>
          </cell>
          <cell r="AV291">
            <v>3140.1385890000001</v>
          </cell>
          <cell r="AW291">
            <v>3140.1385890000001</v>
          </cell>
          <cell r="AX291">
            <v>3140.1385890000001</v>
          </cell>
          <cell r="AY291">
            <v>3140.1385890000001</v>
          </cell>
          <cell r="AZ291">
            <v>3161.5152850000004</v>
          </cell>
          <cell r="BA291">
            <v>3412.0782850000005</v>
          </cell>
          <cell r="BB291">
            <v>3412.0782850000005</v>
          </cell>
          <cell r="BC291">
            <v>3412.0782850000005</v>
          </cell>
          <cell r="BD291">
            <v>3412.0782850000005</v>
          </cell>
          <cell r="BE291">
            <v>2750.2219675000006</v>
          </cell>
          <cell r="BF291">
            <v>3151.2167660000005</v>
          </cell>
          <cell r="BG291">
            <v>3151.2167660000005</v>
          </cell>
          <cell r="BH291">
            <v>3151.2167660000005</v>
          </cell>
          <cell r="BI291">
            <v>3151.2167660000005</v>
          </cell>
          <cell r="BJ291">
            <v>3151.2167660000005</v>
          </cell>
          <cell r="BK291">
            <v>3151.2167660000005</v>
          </cell>
          <cell r="BL291">
            <v>2162.5421675000002</v>
          </cell>
          <cell r="BM291">
            <v>2761.5443395000002</v>
          </cell>
          <cell r="BN291">
            <v>2761.5443395000002</v>
          </cell>
          <cell r="BO291">
            <v>2183.5199594999999</v>
          </cell>
          <cell r="BP291">
            <v>2533.7240200000001</v>
          </cell>
          <cell r="BQ291">
            <v>2533.7240200000001</v>
          </cell>
          <cell r="BR291">
            <v>2533.7240200000001</v>
          </cell>
          <cell r="BS291">
            <v>2533.7240200000001</v>
          </cell>
          <cell r="BT291">
            <v>2533.7240200000001</v>
          </cell>
          <cell r="BU291">
            <v>2533.7240200000001</v>
          </cell>
          <cell r="BV291">
            <v>2533.7240200000001</v>
          </cell>
          <cell r="BW291">
            <v>2533.7240200000001</v>
          </cell>
          <cell r="BX291">
            <v>2533.7240200000001</v>
          </cell>
          <cell r="BY291">
            <v>2533.7240200000001</v>
          </cell>
          <cell r="BZ291">
            <v>2035.7039575000001</v>
          </cell>
          <cell r="CA291">
            <v>2337.4362965</v>
          </cell>
          <cell r="CB291">
            <v>2337.4362965</v>
          </cell>
          <cell r="CC291">
            <v>2337.4362965</v>
          </cell>
          <cell r="CD291">
            <v>2337.4362965</v>
          </cell>
          <cell r="CE291">
            <v>2337.4362965</v>
          </cell>
          <cell r="CF291">
            <v>2337.4362965</v>
          </cell>
          <cell r="CG291">
            <v>2337.4362965</v>
          </cell>
          <cell r="CH291">
            <v>2337.4362965</v>
          </cell>
          <cell r="CI291">
            <v>2337.4362965</v>
          </cell>
          <cell r="CJ291">
            <v>1902.4963699999998</v>
          </cell>
          <cell r="CK291">
            <v>1915.4477365000002</v>
          </cell>
          <cell r="CL291">
            <v>2067.2547935000002</v>
          </cell>
          <cell r="CM291">
            <v>2067.2547935000002</v>
          </cell>
          <cell r="CN291">
            <v>2067.2547935000002</v>
          </cell>
          <cell r="CO291">
            <v>2067.2547935000002</v>
          </cell>
          <cell r="CP291">
            <v>1666.2599949999999</v>
          </cell>
          <cell r="CQ291">
            <v>1909.2082369999998</v>
          </cell>
          <cell r="CR291">
            <v>1909.2082369999998</v>
          </cell>
          <cell r="CS291">
            <v>1909.2082369999998</v>
          </cell>
          <cell r="CT291">
            <v>1909.2082369999998</v>
          </cell>
          <cell r="CU291">
            <v>1909.2082369999998</v>
          </cell>
          <cell r="CV291">
            <v>1909.2082369999998</v>
          </cell>
          <cell r="CW291">
            <v>1310.2060650000001</v>
          </cell>
          <cell r="CX291">
            <v>1673.119811</v>
          </cell>
          <cell r="CY291">
            <v>1673.119811</v>
          </cell>
          <cell r="CZ291">
            <v>1322.9157504999998</v>
          </cell>
          <cell r="DA291">
            <v>1535.0917214999999</v>
          </cell>
          <cell r="DB291">
            <v>1535.0917214999999</v>
          </cell>
          <cell r="DC291">
            <v>1535.0917214999999</v>
          </cell>
          <cell r="DD291">
            <v>1535.0917214999999</v>
          </cell>
          <cell r="DE291">
            <v>1535.0917214999999</v>
          </cell>
          <cell r="DF291">
            <v>1535.0917214999999</v>
          </cell>
          <cell r="DG291">
            <v>1535.0917214999999</v>
          </cell>
          <cell r="DH291">
            <v>1535.0917214999999</v>
          </cell>
          <cell r="DI291">
            <v>1535.0917214999999</v>
          </cell>
          <cell r="DJ291">
            <v>1535.0917214999999</v>
          </cell>
          <cell r="DK291">
            <v>1233.3593824999998</v>
          </cell>
          <cell r="DL291">
            <v>1416.1680909999998</v>
          </cell>
          <cell r="DM291">
            <v>1416.1680909999998</v>
          </cell>
          <cell r="DN291">
            <v>1416.1680909999998</v>
          </cell>
          <cell r="DO291">
            <v>1416.1680909999998</v>
          </cell>
          <cell r="DP291">
            <v>1416.1680909999998</v>
          </cell>
          <cell r="DQ291">
            <v>1416.1680909999998</v>
          </cell>
          <cell r="DR291">
            <v>1416.1680909999998</v>
          </cell>
          <cell r="DS291">
            <v>1416.1680909999998</v>
          </cell>
          <cell r="DT291">
            <v>1416.1680909999998</v>
          </cell>
        </row>
        <row r="292">
          <cell r="E292">
            <v>870.17624999999998</v>
          </cell>
          <cell r="F292">
            <v>1125.4455585000001</v>
          </cell>
          <cell r="G292">
            <v>1461.2261445000001</v>
          </cell>
          <cell r="H292">
            <v>1792.4898280000002</v>
          </cell>
          <cell r="I292">
            <v>2119.2973700000002</v>
          </cell>
          <cell r="J292">
            <v>3013.1022185000002</v>
          </cell>
          <cell r="K292">
            <v>3410.6950730000003</v>
          </cell>
          <cell r="L292">
            <v>3881.3884210000006</v>
          </cell>
          <cell r="M292">
            <v>4268.3564260000003</v>
          </cell>
          <cell r="N292">
            <v>5191.3818760000004</v>
          </cell>
          <cell r="O292">
            <v>5643.3343750000004</v>
          </cell>
          <cell r="P292">
            <v>6163.5193760000002</v>
          </cell>
          <cell r="Q292">
            <v>6676.7068760000002</v>
          </cell>
          <cell r="R292">
            <v>7623.3858710000004</v>
          </cell>
          <cell r="S292">
            <v>8194.2128670000002</v>
          </cell>
          <cell r="T292">
            <v>8686.9675960000004</v>
          </cell>
          <cell r="U292">
            <v>9734.8473830000003</v>
          </cell>
          <cell r="V292">
            <v>10282.946668</v>
          </cell>
          <cell r="W292">
            <v>11302.824027500001</v>
          </cell>
          <cell r="X292">
            <v>11769.594931000001</v>
          </cell>
          <cell r="Y292">
            <v>12361.655978500001</v>
          </cell>
          <cell r="Z292">
            <v>13340.926502</v>
          </cell>
          <cell r="AA292">
            <v>13917.1659385</v>
          </cell>
          <cell r="AB292">
            <v>14807.102154</v>
          </cell>
          <cell r="AC292">
            <v>15305.627154</v>
          </cell>
          <cell r="AD292">
            <v>15797.446022</v>
          </cell>
          <cell r="AE292">
            <v>16651.9490615</v>
          </cell>
          <cell r="AF292">
            <v>17070.790581000001</v>
          </cell>
          <cell r="AG292">
            <v>17483.997866500002</v>
          </cell>
          <cell r="AH292">
            <v>18246.242967500002</v>
          </cell>
          <cell r="AI292">
            <v>18590.955972500004</v>
          </cell>
          <cell r="AJ292">
            <v>18987.711240500004</v>
          </cell>
          <cell r="AK292">
            <v>19267.295624000006</v>
          </cell>
          <cell r="AL292">
            <v>19934.181511500006</v>
          </cell>
          <cell r="AM292">
            <v>20151.871965000006</v>
          </cell>
          <cell r="AN292">
            <v>20420.324581500005</v>
          </cell>
          <cell r="AO292">
            <v>19762.021456499999</v>
          </cell>
          <cell r="AP292">
            <v>20242.983476499998</v>
          </cell>
          <cell r="AQ292">
            <v>20581.977660999997</v>
          </cell>
          <cell r="AR292">
            <v>20606.729269000003</v>
          </cell>
          <cell r="AS292">
            <v>20631.147919999999</v>
          </cell>
          <cell r="AT292">
            <v>20083.844587999996</v>
          </cell>
          <cell r="AU292">
            <v>20325.444440999996</v>
          </cell>
          <cell r="AV292">
            <v>20191.993070999997</v>
          </cell>
          <cell r="AW292">
            <v>20185.259828000002</v>
          </cell>
          <cell r="AX292">
            <v>19590.464259</v>
          </cell>
          <cell r="AY292">
            <v>19743.998708999992</v>
          </cell>
          <cell r="AZ292">
            <v>19912.429568500003</v>
          </cell>
          <cell r="BA292">
            <v>19759.426381000005</v>
          </cell>
          <cell r="BB292">
            <v>19168.086518000004</v>
          </cell>
          <cell r="BC292">
            <v>19214.637968000006</v>
          </cell>
          <cell r="BD292">
            <v>19110.957093500005</v>
          </cell>
          <cell r="BE292">
            <v>18404.268465500001</v>
          </cell>
          <cell r="BF292">
            <v>18491.041634500001</v>
          </cell>
          <cell r="BG292">
            <v>17844.746994000001</v>
          </cell>
          <cell r="BH292">
            <v>18036.833697999999</v>
          </cell>
          <cell r="BI292">
            <v>17727.572254499999</v>
          </cell>
          <cell r="BJ292">
            <v>17146.8665865</v>
          </cell>
          <cell r="BK292">
            <v>17163.931733000001</v>
          </cell>
          <cell r="BL292">
            <v>16623.118145500001</v>
          </cell>
          <cell r="BM292">
            <v>16740.312469500001</v>
          </cell>
          <cell r="BN292">
            <v>16550.531863999997</v>
          </cell>
          <cell r="BO292">
            <v>15994.004084</v>
          </cell>
          <cell r="BP292">
            <v>16092.875042999998</v>
          </cell>
          <cell r="BQ292">
            <v>15969.680242500001</v>
          </cell>
          <cell r="BR292">
            <v>15457.782487500001</v>
          </cell>
          <cell r="BS292">
            <v>15574.8862135</v>
          </cell>
          <cell r="BT292">
            <v>15386.980084499999</v>
          </cell>
          <cell r="BU292">
            <v>15347.775364500001</v>
          </cell>
          <cell r="BV292">
            <v>14850.2795405</v>
          </cell>
          <cell r="BW292">
            <v>15036.631120499997</v>
          </cell>
          <cell r="BX292">
            <v>14933.041966999997</v>
          </cell>
          <cell r="BY292">
            <v>14883.814570499999</v>
          </cell>
          <cell r="BZ292">
            <v>14275.949503499996</v>
          </cell>
          <cell r="CA292">
            <v>14047.230660499996</v>
          </cell>
          <cell r="CB292">
            <v>14100.036990999995</v>
          </cell>
          <cell r="CC292">
            <v>13964.507583499997</v>
          </cell>
          <cell r="CD292">
            <v>13830.801310999997</v>
          </cell>
          <cell r="CE292">
            <v>13401.541336999999</v>
          </cell>
          <cell r="CF292">
            <v>13451.563096499996</v>
          </cell>
          <cell r="CG292">
            <v>13275.651048499996</v>
          </cell>
          <cell r="CH292">
            <v>13177.791653999997</v>
          </cell>
          <cell r="CI292">
            <v>12771.167315499999</v>
          </cell>
          <cell r="CJ292">
            <v>12449.394092999997</v>
          </cell>
          <cell r="CK292">
            <v>12506.417218499997</v>
          </cell>
          <cell r="CL292">
            <v>12369.300730999998</v>
          </cell>
          <cell r="CM292">
            <v>11967.209409999998</v>
          </cell>
          <cell r="CN292">
            <v>11952.182820999999</v>
          </cell>
          <cell r="CO292">
            <v>11846.717434999999</v>
          </cell>
          <cell r="CP292">
            <v>11418.560361</v>
          </cell>
          <cell r="CQ292">
            <v>11429.623894</v>
          </cell>
          <cell r="CR292">
            <v>10997.106541000001</v>
          </cell>
          <cell r="CS292">
            <v>11113.484926000001</v>
          </cell>
          <cell r="CT292">
            <v>10886.25812</v>
          </cell>
          <cell r="CU292">
            <v>10534.429564000002</v>
          </cell>
          <cell r="CV292">
            <v>10544.768719000003</v>
          </cell>
          <cell r="CW292">
            <v>10140.570165000001</v>
          </cell>
          <cell r="CX292">
            <v>10211.573966000002</v>
          </cell>
          <cell r="CY292">
            <v>10096.592763000001</v>
          </cell>
          <cell r="CZ292">
            <v>9759.4127144999966</v>
          </cell>
          <cell r="DA292">
            <v>9783.0634909999972</v>
          </cell>
          <cell r="DB292">
            <v>9708.4242179999965</v>
          </cell>
          <cell r="DC292">
            <v>9398.283886999996</v>
          </cell>
          <cell r="DD292">
            <v>9469.2327984999974</v>
          </cell>
          <cell r="DE292">
            <v>9355.3872729999985</v>
          </cell>
          <cell r="DF292">
            <v>9331.6345514999994</v>
          </cell>
          <cell r="DG292">
            <v>9030.2198294999998</v>
          </cell>
          <cell r="DH292">
            <v>9110.1508174999999</v>
          </cell>
          <cell r="DI292">
            <v>9047.3898970000009</v>
          </cell>
          <cell r="DJ292">
            <v>9017.5647984999996</v>
          </cell>
          <cell r="DK292">
            <v>8649.2813449999994</v>
          </cell>
          <cell r="DL292">
            <v>8510.7088724999976</v>
          </cell>
          <cell r="DM292">
            <v>8542.7023179999997</v>
          </cell>
          <cell r="DN292">
            <v>8460.5899530000006</v>
          </cell>
          <cell r="DO292">
            <v>8379.5821594999998</v>
          </cell>
          <cell r="DP292">
            <v>8119.5090705000002</v>
          </cell>
          <cell r="DQ292">
            <v>8149.8154450000002</v>
          </cell>
          <cell r="DR292">
            <v>8043.236699</v>
          </cell>
          <cell r="DS292">
            <v>7983.9472319999995</v>
          </cell>
          <cell r="DT292">
            <v>7737.5882554999998</v>
          </cell>
        </row>
        <row r="293">
          <cell r="E293">
            <v>5175</v>
          </cell>
          <cell r="F293">
            <v>5175</v>
          </cell>
          <cell r="G293">
            <v>5175</v>
          </cell>
          <cell r="H293">
            <v>5175</v>
          </cell>
          <cell r="I293">
            <v>5175</v>
          </cell>
          <cell r="J293">
            <v>5175</v>
          </cell>
          <cell r="K293">
            <v>5175</v>
          </cell>
          <cell r="L293">
            <v>5175</v>
          </cell>
          <cell r="M293">
            <v>5175</v>
          </cell>
          <cell r="N293">
            <v>5175</v>
          </cell>
          <cell r="O293">
            <v>5175</v>
          </cell>
          <cell r="P293">
            <v>5175</v>
          </cell>
          <cell r="Q293">
            <v>5175</v>
          </cell>
          <cell r="R293">
            <v>5175</v>
          </cell>
          <cell r="S293">
            <v>5175</v>
          </cell>
          <cell r="T293">
            <v>5175</v>
          </cell>
          <cell r="U293">
            <v>5175</v>
          </cell>
          <cell r="V293">
            <v>5175</v>
          </cell>
          <cell r="W293">
            <v>6702.5517479999999</v>
          </cell>
          <cell r="X293">
            <v>6702.5517479999999</v>
          </cell>
          <cell r="Y293">
            <v>6702.5517479999999</v>
          </cell>
          <cell r="Z293">
            <v>6702.5517479999999</v>
          </cell>
          <cell r="AA293">
            <v>6702.5517479999999</v>
          </cell>
          <cell r="AB293">
            <v>6702.5517479999999</v>
          </cell>
          <cell r="AC293">
            <v>6702.5517479999999</v>
          </cell>
          <cell r="AD293">
            <v>6702.5517479999999</v>
          </cell>
          <cell r="AE293">
            <v>6702.5517479999999</v>
          </cell>
          <cell r="AF293">
            <v>6702.5517479999999</v>
          </cell>
          <cell r="AG293">
            <v>6702.5517479999999</v>
          </cell>
          <cell r="AH293">
            <v>6702.5517479999999</v>
          </cell>
          <cell r="AI293">
            <v>6702.5517479999999</v>
          </cell>
          <cell r="AJ293">
            <v>7983.5044705</v>
          </cell>
          <cell r="AK293">
            <v>7983.5044705</v>
          </cell>
          <cell r="AL293">
            <v>7983.5044705</v>
          </cell>
          <cell r="AM293">
            <v>7983.5044705</v>
          </cell>
          <cell r="AN293">
            <v>7983.5044705</v>
          </cell>
          <cell r="AO293">
            <v>2808.5044705</v>
          </cell>
          <cell r="AP293">
            <v>3989.4845274999998</v>
          </cell>
          <cell r="AQ293">
            <v>3989.4845274999998</v>
          </cell>
          <cell r="AR293">
            <v>3989.4845274999998</v>
          </cell>
          <cell r="AS293">
            <v>3989.4845274999998</v>
          </cell>
          <cell r="AT293">
            <v>3989.4845274999998</v>
          </cell>
          <cell r="AU293">
            <v>3989.4845274999998</v>
          </cell>
          <cell r="AV293">
            <v>3989.4845274999998</v>
          </cell>
          <cell r="AW293">
            <v>3989.4845274999998</v>
          </cell>
          <cell r="AX293">
            <v>3989.4845274999998</v>
          </cell>
          <cell r="AY293">
            <v>3989.4845274999998</v>
          </cell>
          <cell r="AZ293">
            <v>3989.4845274999998</v>
          </cell>
          <cell r="BA293">
            <v>3989.4845274999998</v>
          </cell>
          <cell r="BB293">
            <v>3989.4845274999998</v>
          </cell>
          <cell r="BC293">
            <v>3989.4845274999998</v>
          </cell>
          <cell r="BD293">
            <v>3989.4845274999998</v>
          </cell>
          <cell r="BE293">
            <v>3989.4845274999998</v>
          </cell>
          <cell r="BF293">
            <v>3989.4845274999998</v>
          </cell>
          <cell r="BG293">
            <v>2461.9327794999999</v>
          </cell>
          <cell r="BH293">
            <v>3387.4211215</v>
          </cell>
          <cell r="BI293">
            <v>3387.4211215</v>
          </cell>
          <cell r="BJ293">
            <v>3387.4211215</v>
          </cell>
          <cell r="BK293">
            <v>3387.4211215</v>
          </cell>
          <cell r="BL293">
            <v>3387.4211215</v>
          </cell>
          <cell r="BM293">
            <v>3387.4211215</v>
          </cell>
          <cell r="BN293">
            <v>3387.4211215</v>
          </cell>
          <cell r="BO293">
            <v>3387.4211215</v>
          </cell>
          <cell r="BP293">
            <v>3387.4211215</v>
          </cell>
          <cell r="BQ293">
            <v>3387.4211215</v>
          </cell>
          <cell r="BR293">
            <v>3387.4211215</v>
          </cell>
          <cell r="BS293">
            <v>3387.4211215</v>
          </cell>
          <cell r="BT293">
            <v>2106.4683989999999</v>
          </cell>
          <cell r="BU293">
            <v>2882.5513124999998</v>
          </cell>
          <cell r="BV293">
            <v>2882.5513124999998</v>
          </cell>
          <cell r="BW293">
            <v>2882.5513124999998</v>
          </cell>
          <cell r="BX293">
            <v>2882.5513124999998</v>
          </cell>
          <cell r="BY293">
            <v>2882.5513124999998</v>
          </cell>
          <cell r="BZ293">
            <v>1701.5712555</v>
          </cell>
          <cell r="CA293">
            <v>2417.0843479999999</v>
          </cell>
          <cell r="CB293">
            <v>2417.0843479999999</v>
          </cell>
          <cell r="CC293">
            <v>2417.0843479999999</v>
          </cell>
          <cell r="CD293">
            <v>2417.0843479999999</v>
          </cell>
          <cell r="CE293">
            <v>2417.0843479999999</v>
          </cell>
          <cell r="CF293">
            <v>2417.0843479999999</v>
          </cell>
          <cell r="CG293">
            <v>2417.0843479999999</v>
          </cell>
          <cell r="CH293">
            <v>2417.0843479999999</v>
          </cell>
          <cell r="CI293">
            <v>2417.0843479999999</v>
          </cell>
          <cell r="CJ293">
            <v>2417.0843479999999</v>
          </cell>
          <cell r="CK293">
            <v>2417.0843479999999</v>
          </cell>
          <cell r="CL293">
            <v>2417.0843479999999</v>
          </cell>
          <cell r="CM293">
            <v>2417.0843479999999</v>
          </cell>
          <cell r="CN293">
            <v>2417.0843479999999</v>
          </cell>
          <cell r="CO293">
            <v>2417.0843479999999</v>
          </cell>
          <cell r="CP293">
            <v>2417.0843479999999</v>
          </cell>
          <cell r="CQ293">
            <v>2417.0843479999999</v>
          </cell>
          <cell r="CR293">
            <v>1491.596006</v>
          </cell>
          <cell r="CS293">
            <v>2052.3159110000001</v>
          </cell>
          <cell r="CT293">
            <v>2052.3159110000001</v>
          </cell>
          <cell r="CU293">
            <v>2052.3159110000001</v>
          </cell>
          <cell r="CV293">
            <v>2052.3159110000001</v>
          </cell>
          <cell r="CW293">
            <v>2052.3159110000001</v>
          </cell>
          <cell r="CX293">
            <v>2052.3159110000001</v>
          </cell>
          <cell r="CY293">
            <v>2052.3159110000001</v>
          </cell>
          <cell r="CZ293">
            <v>2052.3159110000001</v>
          </cell>
          <cell r="DA293">
            <v>2052.3159110000001</v>
          </cell>
          <cell r="DB293">
            <v>2052.3159110000001</v>
          </cell>
          <cell r="DC293">
            <v>2052.3159110000001</v>
          </cell>
          <cell r="DD293">
            <v>2052.3159110000001</v>
          </cell>
          <cell r="DE293">
            <v>1276.2329975</v>
          </cell>
          <cell r="DF293">
            <v>1746.4335584999999</v>
          </cell>
          <cell r="DG293">
            <v>1746.4335584999999</v>
          </cell>
          <cell r="DH293">
            <v>1746.4335584999999</v>
          </cell>
          <cell r="DI293">
            <v>1746.4335584999999</v>
          </cell>
          <cell r="DJ293">
            <v>1746.4335584999999</v>
          </cell>
          <cell r="DK293">
            <v>1030.920466</v>
          </cell>
          <cell r="DL293">
            <v>1464.4239635000001</v>
          </cell>
          <cell r="DM293">
            <v>1464.4239635000001</v>
          </cell>
          <cell r="DN293">
            <v>1464.4239635000001</v>
          </cell>
          <cell r="DO293">
            <v>1464.4239635000001</v>
          </cell>
          <cell r="DP293">
            <v>1464.4239635000001</v>
          </cell>
          <cell r="DQ293">
            <v>1464.4239635000001</v>
          </cell>
          <cell r="DR293">
            <v>1464.4239635000001</v>
          </cell>
          <cell r="DS293">
            <v>1464.4239635000001</v>
          </cell>
          <cell r="DT293">
            <v>1464.4239635000001</v>
          </cell>
        </row>
      </sheetData>
      <sheetData sheetId="5" refreshError="1">
        <row r="2">
          <cell r="E2">
            <v>2.9199999999999999E-3</v>
          </cell>
        </row>
        <row r="3">
          <cell r="A3">
            <v>600</v>
          </cell>
          <cell r="B3">
            <v>1777500</v>
          </cell>
        </row>
        <row r="4">
          <cell r="A4">
            <v>575</v>
          </cell>
          <cell r="B4">
            <v>1755000</v>
          </cell>
        </row>
        <row r="5">
          <cell r="A5">
            <v>550</v>
          </cell>
          <cell r="B5">
            <v>1732500</v>
          </cell>
        </row>
        <row r="6">
          <cell r="A6">
            <v>525</v>
          </cell>
          <cell r="B6">
            <v>1710000</v>
          </cell>
        </row>
        <row r="7">
          <cell r="A7">
            <v>500</v>
          </cell>
          <cell r="B7">
            <v>1687500</v>
          </cell>
        </row>
        <row r="8">
          <cell r="A8">
            <v>475</v>
          </cell>
          <cell r="B8">
            <v>1665000</v>
          </cell>
        </row>
        <row r="9">
          <cell r="A9">
            <v>450</v>
          </cell>
          <cell r="B9">
            <v>1642500</v>
          </cell>
        </row>
        <row r="10">
          <cell r="A10">
            <v>425</v>
          </cell>
          <cell r="B10">
            <v>1620000</v>
          </cell>
        </row>
        <row r="11">
          <cell r="A11">
            <v>400</v>
          </cell>
          <cell r="B11">
            <v>1597500</v>
          </cell>
        </row>
        <row r="12">
          <cell r="A12">
            <v>375</v>
          </cell>
          <cell r="B12">
            <v>1584000</v>
          </cell>
        </row>
        <row r="13">
          <cell r="A13">
            <v>350</v>
          </cell>
          <cell r="B13">
            <v>1575000</v>
          </cell>
        </row>
        <row r="14">
          <cell r="A14">
            <v>325</v>
          </cell>
          <cell r="B14">
            <v>1552500</v>
          </cell>
        </row>
        <row r="15">
          <cell r="A15">
            <v>300</v>
          </cell>
          <cell r="B15">
            <v>1530000</v>
          </cell>
        </row>
        <row r="16">
          <cell r="A16">
            <v>275</v>
          </cell>
          <cell r="B16">
            <v>1498500</v>
          </cell>
        </row>
        <row r="17">
          <cell r="A17">
            <v>250</v>
          </cell>
          <cell r="B17">
            <v>1458000</v>
          </cell>
        </row>
        <row r="18">
          <cell r="A18">
            <v>225</v>
          </cell>
          <cell r="B18">
            <v>1395000</v>
          </cell>
        </row>
        <row r="19">
          <cell r="A19">
            <v>200</v>
          </cell>
          <cell r="B19">
            <v>1305000</v>
          </cell>
        </row>
        <row r="20">
          <cell r="A20">
            <v>175</v>
          </cell>
          <cell r="B20">
            <v>1215000</v>
          </cell>
        </row>
        <row r="21">
          <cell r="A21">
            <v>150</v>
          </cell>
          <cell r="B21">
            <v>1125000</v>
          </cell>
        </row>
        <row r="22">
          <cell r="A22">
            <v>125</v>
          </cell>
          <cell r="B22">
            <v>1035000</v>
          </cell>
        </row>
        <row r="23">
          <cell r="A23">
            <v>100</v>
          </cell>
          <cell r="B23">
            <v>900000</v>
          </cell>
        </row>
        <row r="24">
          <cell r="A24">
            <v>75</v>
          </cell>
          <cell r="B24">
            <v>765000</v>
          </cell>
        </row>
        <row r="25">
          <cell r="A25">
            <v>50</v>
          </cell>
          <cell r="B25">
            <v>585000</v>
          </cell>
        </row>
        <row r="26">
          <cell r="A26">
            <v>25</v>
          </cell>
          <cell r="B26">
            <v>405000</v>
          </cell>
        </row>
        <row r="27">
          <cell r="A27">
            <v>10</v>
          </cell>
          <cell r="B27">
            <v>270000</v>
          </cell>
        </row>
        <row r="30">
          <cell r="A30">
            <v>500000</v>
          </cell>
          <cell r="B30">
            <v>3751580</v>
          </cell>
        </row>
        <row r="31">
          <cell r="A31">
            <v>490000</v>
          </cell>
          <cell r="B31">
            <v>3719972.2</v>
          </cell>
        </row>
        <row r="32">
          <cell r="A32">
            <v>480000</v>
          </cell>
          <cell r="B32">
            <v>3686592</v>
          </cell>
        </row>
        <row r="33">
          <cell r="A33">
            <v>470000</v>
          </cell>
          <cell r="B33">
            <v>3651439.4</v>
          </cell>
        </row>
        <row r="34">
          <cell r="A34">
            <v>460000</v>
          </cell>
          <cell r="B34">
            <v>3614514.4</v>
          </cell>
        </row>
        <row r="35">
          <cell r="A35">
            <v>450000</v>
          </cell>
          <cell r="B35">
            <v>3575817</v>
          </cell>
        </row>
        <row r="36">
          <cell r="A36">
            <v>440000</v>
          </cell>
          <cell r="B36">
            <v>3535347.2</v>
          </cell>
        </row>
        <row r="37">
          <cell r="A37">
            <v>430000</v>
          </cell>
          <cell r="B37">
            <v>3493105</v>
          </cell>
        </row>
        <row r="38">
          <cell r="A38">
            <v>420000</v>
          </cell>
          <cell r="B38">
            <v>3449090.4</v>
          </cell>
        </row>
        <row r="39">
          <cell r="A39">
            <v>410000</v>
          </cell>
          <cell r="B39">
            <v>3403303.4</v>
          </cell>
        </row>
        <row r="40">
          <cell r="A40">
            <v>400000</v>
          </cell>
          <cell r="B40">
            <v>3355744</v>
          </cell>
        </row>
        <row r="41">
          <cell r="A41">
            <v>390000</v>
          </cell>
          <cell r="B41">
            <v>3306412.2</v>
          </cell>
        </row>
        <row r="42">
          <cell r="A42">
            <v>380000</v>
          </cell>
          <cell r="B42">
            <v>3255308</v>
          </cell>
        </row>
        <row r="43">
          <cell r="A43">
            <v>370000</v>
          </cell>
          <cell r="B43">
            <v>3202431.4</v>
          </cell>
        </row>
        <row r="44">
          <cell r="A44">
            <v>360000</v>
          </cell>
          <cell r="B44">
            <v>3147782.4</v>
          </cell>
        </row>
        <row r="45">
          <cell r="A45">
            <v>350000</v>
          </cell>
          <cell r="B45">
            <v>3091361</v>
          </cell>
        </row>
        <row r="46">
          <cell r="A46">
            <v>340000</v>
          </cell>
          <cell r="B46">
            <v>3033167.2</v>
          </cell>
        </row>
        <row r="47">
          <cell r="A47">
            <v>330000</v>
          </cell>
          <cell r="B47">
            <v>2973201</v>
          </cell>
        </row>
        <row r="48">
          <cell r="A48">
            <v>320000</v>
          </cell>
          <cell r="B48">
            <v>2911462.4</v>
          </cell>
        </row>
        <row r="49">
          <cell r="A49">
            <v>310000</v>
          </cell>
          <cell r="B49">
            <v>2838794</v>
          </cell>
        </row>
        <row r="50">
          <cell r="A50">
            <v>300000</v>
          </cell>
          <cell r="B50">
            <v>2835840</v>
          </cell>
        </row>
        <row r="51">
          <cell r="A51">
            <v>290000</v>
          </cell>
          <cell r="B51">
            <v>2826978</v>
          </cell>
        </row>
        <row r="52">
          <cell r="A52">
            <v>280000</v>
          </cell>
          <cell r="B52">
            <v>2746038.4</v>
          </cell>
        </row>
        <row r="53">
          <cell r="A53">
            <v>270000</v>
          </cell>
          <cell r="B53">
            <v>2711772</v>
          </cell>
        </row>
        <row r="54">
          <cell r="A54">
            <v>260000</v>
          </cell>
          <cell r="B54">
            <v>2703500.8</v>
          </cell>
        </row>
        <row r="55">
          <cell r="A55">
            <v>250000</v>
          </cell>
          <cell r="B55">
            <v>2658600</v>
          </cell>
        </row>
        <row r="56">
          <cell r="A56">
            <v>240000</v>
          </cell>
          <cell r="B56">
            <v>2592119.8079999997</v>
          </cell>
        </row>
        <row r="57">
          <cell r="A57">
            <v>230000</v>
          </cell>
          <cell r="B57">
            <v>2504613.8879999998</v>
          </cell>
        </row>
        <row r="58">
          <cell r="A58">
            <v>220000</v>
          </cell>
          <cell r="B58">
            <v>2426466.2400000002</v>
          </cell>
        </row>
        <row r="59">
          <cell r="A59">
            <v>210000</v>
          </cell>
          <cell r="B59">
            <v>2357433.7919999994</v>
          </cell>
        </row>
        <row r="60">
          <cell r="A60">
            <v>200000</v>
          </cell>
          <cell r="B60">
            <v>2353747.2000000002</v>
          </cell>
        </row>
        <row r="61">
          <cell r="A61">
            <v>190000</v>
          </cell>
          <cell r="B61">
            <v>2286092.16</v>
          </cell>
        </row>
        <row r="62">
          <cell r="A62">
            <v>180000</v>
          </cell>
          <cell r="B62">
            <v>2304322.5600000001</v>
          </cell>
        </row>
        <row r="63">
          <cell r="A63">
            <v>170000</v>
          </cell>
          <cell r="B63">
            <v>2221070.4</v>
          </cell>
        </row>
        <row r="64">
          <cell r="A64">
            <v>160000</v>
          </cell>
          <cell r="B64">
            <v>2153888</v>
          </cell>
        </row>
        <row r="65">
          <cell r="A65">
            <v>150000</v>
          </cell>
          <cell r="B65">
            <v>2196003.6</v>
          </cell>
        </row>
        <row r="66">
          <cell r="A66">
            <v>140000</v>
          </cell>
          <cell r="B66">
            <v>2114118.7200000002</v>
          </cell>
        </row>
        <row r="67">
          <cell r="A67">
            <v>130000</v>
          </cell>
          <cell r="B67">
            <v>2115950.2000000002</v>
          </cell>
        </row>
        <row r="68">
          <cell r="A68">
            <v>120000</v>
          </cell>
          <cell r="B68">
            <v>2013446.4</v>
          </cell>
        </row>
        <row r="69">
          <cell r="A69">
            <v>110000</v>
          </cell>
          <cell r="B69">
            <v>1977492</v>
          </cell>
        </row>
        <row r="70">
          <cell r="A70">
            <v>100000</v>
          </cell>
          <cell r="B70">
            <v>1863552</v>
          </cell>
        </row>
        <row r="71">
          <cell r="A71">
            <v>90000</v>
          </cell>
          <cell r="B71">
            <v>1833674.4</v>
          </cell>
        </row>
        <row r="72">
          <cell r="A72">
            <v>80000</v>
          </cell>
          <cell r="B72">
            <v>1795896.96</v>
          </cell>
        </row>
        <row r="73">
          <cell r="A73">
            <v>70000</v>
          </cell>
          <cell r="B73">
            <v>1654240</v>
          </cell>
        </row>
        <row r="74">
          <cell r="A74">
            <v>60000</v>
          </cell>
          <cell r="B74">
            <v>1581993.6</v>
          </cell>
        </row>
        <row r="75">
          <cell r="A75">
            <v>50000</v>
          </cell>
          <cell r="B75">
            <v>1455900</v>
          </cell>
        </row>
        <row r="76">
          <cell r="A76">
            <v>40000</v>
          </cell>
          <cell r="B76">
            <v>1285580.8</v>
          </cell>
        </row>
        <row r="77">
          <cell r="A77">
            <v>30000</v>
          </cell>
          <cell r="B77">
            <v>1051792.8</v>
          </cell>
        </row>
        <row r="78">
          <cell r="A78">
            <v>20000</v>
          </cell>
          <cell r="B78">
            <v>780531.19999999995</v>
          </cell>
        </row>
        <row r="79">
          <cell r="A79">
            <v>10000</v>
          </cell>
          <cell r="B79">
            <v>459051.6</v>
          </cell>
        </row>
        <row r="80">
          <cell r="A80">
            <v>5000</v>
          </cell>
          <cell r="B80">
            <v>320720</v>
          </cell>
        </row>
        <row r="81">
          <cell r="A81">
            <v>1000</v>
          </cell>
          <cell r="B81">
            <v>116134.39999999999</v>
          </cell>
        </row>
      </sheetData>
      <sheetData sheetId="6" refreshError="1">
        <row r="2">
          <cell r="E2">
            <v>2.9199999999999999E-3</v>
          </cell>
          <cell r="F2">
            <v>6.0998799999999994E-3</v>
          </cell>
          <cell r="G2">
            <v>9.5561265506799997E-3</v>
          </cell>
          <cell r="H2">
            <v>1.3304904120154689E-2</v>
          </cell>
          <cell r="I2">
            <v>1.7361722041089669E-2</v>
          </cell>
          <cell r="J2">
            <v>2.1741047780872651E-2</v>
          </cell>
          <cell r="K2">
            <v>2.6455867711764142E-2</v>
          </cell>
          <cell r="L2">
            <v>3.1517199594733064E-2</v>
          </cell>
          <cell r="M2">
            <v>3.6933564725966497E-2</v>
          </cell>
          <cell r="N2">
            <v>4.2710432056999661E-2</v>
          </cell>
          <cell r="O2">
            <v>4.8849651419357168E-2</v>
          </cell>
          <cell r="P2">
            <v>5.5348897977307292E-2</v>
          </cell>
          <cell r="Q2">
            <v>6.2201154785914821E-2</v>
          </cell>
          <cell r="R2">
            <v>6.9394264313667242E-2</v>
          </cell>
          <cell r="S2">
            <v>7.6910582375994865E-2</v>
          </cell>
          <cell r="T2">
            <v>8.4726768460582802E-2</v>
          </cell>
          <cell r="U2">
            <v>9.2813744302249909E-2</v>
          </cell>
          <cell r="V2">
            <v>0.10113684734034165</v>
          </cell>
          <cell r="W2">
            <v>0.10965619720030678</v>
          </cell>
          <cell r="X2">
            <v>0.11832728180298077</v>
          </cell>
          <cell r="Y2">
            <v>0.12710175578891958</v>
          </cell>
          <cell r="Z2">
            <v>0.13592842876724215</v>
          </cell>
          <cell r="AA2">
            <v>0.14475440593604352</v>
          </cell>
          <cell r="AB2">
            <v>0.15352633053950085</v>
          </cell>
          <cell r="AC2">
            <v>0.16219166803842439</v>
          </cell>
          <cell r="AD2">
            <v>0.1706999670724694</v>
          </cell>
          <cell r="AE2">
            <v>0.17900403302729911</v>
          </cell>
          <cell r="AF2">
            <v>0.18706095632851</v>
          </cell>
          <cell r="AG2">
            <v>0.19483294877391949</v>
          </cell>
          <cell r="AH2">
            <v>0.20228795596907198</v>
          </cell>
          <cell r="AI2">
            <v>0.20940003052336204</v>
          </cell>
          <cell r="AJ2">
            <v>0.21614946724882594</v>
          </cell>
          <cell r="AK2">
            <v>0.2225227164957575</v>
          </cell>
          <cell r="AL2">
            <v>0.22851210366645403</v>
          </cell>
          <cell r="AM2">
            <v>0.23411539110531565</v>
          </cell>
          <cell r="AN2">
            <v>0.23933522275945335</v>
          </cell>
          <cell r="AO2">
            <v>0.24417849251557225</v>
          </cell>
          <cell r="AP2">
            <v>0.24865567457924176</v>
          </cell>
          <cell r="AQ2">
            <v>0.25278014950354549</v>
          </cell>
          <cell r="AR2">
            <v>0.25656755337563347</v>
          </cell>
          <cell r="AS2">
            <v>0.26003517104068757</v>
          </cell>
          <cell r="AT2">
            <v>0.2632013877431989</v>
          </cell>
          <cell r="AU2">
            <v>0.2660852076709273</v>
          </cell>
          <cell r="AV2">
            <v>0.26870584288826949</v>
          </cell>
          <cell r="AW2">
            <v>0.2710823721720852</v>
          </cell>
          <cell r="AX2">
            <v>0.27323346631742051</v>
          </cell>
          <cell r="AY2">
            <v>0.27517717447919626</v>
          </cell>
          <cell r="AZ2">
            <v>0.2769307649239835</v>
          </cell>
          <cell r="BA2">
            <v>0.27851061302694247</v>
          </cell>
          <cell r="BB2">
            <v>0.27993212930599631</v>
          </cell>
          <cell r="BC2">
            <v>0.28120972059497812</v>
          </cell>
          <cell r="BD2">
            <v>0.28235677799746256</v>
          </cell>
          <cell r="BE2">
            <v>0.28338568593466285</v>
          </cell>
          <cell r="BF2">
            <v>0.28430784732883063</v>
          </cell>
          <cell r="BG2">
            <v>0.28513372069364673</v>
          </cell>
          <cell r="BH2">
            <v>0.28587286559833436</v>
          </cell>
          <cell r="BI2">
            <v>0.28653399360992304</v>
          </cell>
          <cell r="BJ2">
            <v>0.28712502238616838</v>
          </cell>
          <cell r="BK2">
            <v>0.28765313108576679</v>
          </cell>
          <cell r="BL2">
            <v>0.28812481568367576</v>
          </cell>
          <cell r="BM2">
            <v>0.28854594313193532</v>
          </cell>
          <cell r="BN2">
            <v>0.28892180359672109</v>
          </cell>
          <cell r="BO2">
            <v>0.28925716023769232</v>
          </cell>
          <cell r="BP2">
            <v>0.28955629618347711</v>
          </cell>
          <cell r="BQ2">
            <v>0.28982305850454709</v>
          </cell>
          <cell r="BR2">
            <v>0.29006089909840493</v>
          </cell>
          <cell r="BS2">
            <v>0.29027291248788634</v>
          </cell>
          <cell r="BT2">
            <v>0.29046187059665912</v>
          </cell>
          <cell r="BU2">
            <v>0.29063025461114256</v>
          </cell>
          <cell r="BV2">
            <v>0.29078028406883799</v>
          </cell>
          <cell r="BW2">
            <v>0.29091394333258336</v>
          </cell>
          <cell r="BX2">
            <v>0.29103300562110712</v>
          </cell>
          <cell r="BY2">
            <v>0.29113905477054947</v>
          </cell>
          <cell r="BZ2">
            <v>0.29123350490103284</v>
          </cell>
          <cell r="CA2">
            <v>0.29131761815824225</v>
          </cell>
          <cell r="CB2">
            <v>0.2913925206933774</v>
          </cell>
          <cell r="CC2">
            <v>0.2914592170365895</v>
          </cell>
          <cell r="CD2">
            <v>0.2915186030097518</v>
          </cell>
          <cell r="CE2">
            <v>0.29157147731461669</v>
          </cell>
          <cell r="CF2">
            <v>0.29161855192244313</v>
          </cell>
          <cell r="CG2">
            <v>0.29166046138130458</v>
          </cell>
          <cell r="CH2">
            <v>0.29169777114769202</v>
          </cell>
          <cell r="CI2">
            <v>0.2917309850398434</v>
          </cell>
          <cell r="CJ2">
            <v>0.29176055190153982</v>
          </cell>
          <cell r="CK2">
            <v>0.29178687155696226</v>
          </cell>
          <cell r="CL2">
            <v>0.29181030012962339</v>
          </cell>
          <cell r="CM2">
            <v>0.29183115479137828</v>
          </cell>
          <cell r="CN2">
            <v>0.29184971800107168</v>
          </cell>
          <cell r="CO2">
            <v>0.29186624128647459</v>
          </cell>
          <cell r="CP2">
            <v>0.29188094861777286</v>
          </cell>
          <cell r="CQ2">
            <v>0.29189403941597136</v>
          </cell>
          <cell r="CR2">
            <v>0.29190569123513049</v>
          </cell>
          <cell r="CS2">
            <v>0.29191606215332672</v>
          </cell>
          <cell r="CT2">
            <v>0.29192529290359703</v>
          </cell>
          <cell r="CU2">
            <v>0.29193350877284852</v>
          </cell>
          <cell r="CV2">
            <v>0.29194082129376558</v>
          </cell>
          <cell r="CW2">
            <v>0.29194732975209547</v>
          </cell>
          <cell r="CX2">
            <v>0.29195312252931188</v>
          </cell>
          <cell r="CY2">
            <v>0.29195827829852</v>
          </cell>
          <cell r="CZ2">
            <v>0.29196286708955255</v>
          </cell>
          <cell r="DA2">
            <v>0.29196695123749183</v>
          </cell>
          <cell r="DB2">
            <v>0.29197058622731958</v>
          </cell>
          <cell r="DC2">
            <v>0.2919738214460233</v>
          </cell>
          <cell r="DD2">
            <v>0.29197670085226324</v>
          </cell>
          <cell r="DE2">
            <v>0.29197926357260667</v>
          </cell>
          <cell r="DF2">
            <v>0.29198154443235985</v>
          </cell>
          <cell r="DG2">
            <v>0.2919835744281537</v>
          </cell>
          <cell r="DH2">
            <v>0.29198538114865974</v>
          </cell>
          <cell r="DI2">
            <v>0.29198698914911853</v>
          </cell>
          <cell r="DJ2">
            <v>0.29198842028474209</v>
          </cell>
          <cell r="DK2">
            <v>0.2919896940074993</v>
          </cell>
          <cell r="DL2">
            <v>0.29199082763029988</v>
          </cell>
          <cell r="DM2">
            <v>0.29199183656215444</v>
          </cell>
          <cell r="DN2">
            <v>0.29199273451749497</v>
          </cell>
          <cell r="DO2">
            <v>0.2919935337024927</v>
          </cell>
          <cell r="DP2">
            <v>0.29199424498089899</v>
          </cell>
          <cell r="DQ2">
            <v>0.29199487802165752</v>
          </cell>
          <cell r="DR2">
            <v>0.29199544143029071</v>
          </cell>
          <cell r="DS2">
            <v>0.29199594286584213</v>
          </cell>
          <cell r="DT2">
            <v>0.2919963891449624</v>
          </cell>
        </row>
        <row r="4">
          <cell r="E4">
            <v>1.01E-3</v>
          </cell>
          <cell r="F4">
            <v>1.0088899999999999E-3</v>
          </cell>
          <cell r="G4">
            <v>1.0079041967899999E-3</v>
          </cell>
          <cell r="H4">
            <v>1.0070284875104104E-3</v>
          </cell>
          <cell r="I4">
            <v>1.0062504139205968E-3</v>
          </cell>
          <cell r="J4">
            <v>1.0055589616219133E-3</v>
          </cell>
          <cell r="K4">
            <v>1.0049443856380714E-3</v>
          </cell>
          <cell r="L4">
            <v>1.0043980585229498E-3</v>
          </cell>
          <cell r="M4">
            <v>1.0039123377935482E-3</v>
          </cell>
          <cell r="N4">
            <v>1.0034804499975567E-3</v>
          </cell>
          <cell r="O4">
            <v>1.0030963891446069E-3</v>
          </cell>
          <cell r="P4">
            <v>1.0027548275761266E-3</v>
          </cell>
          <cell r="Q4">
            <v>1.0024510376352553E-3</v>
          </cell>
          <cell r="R4">
            <v>1.0021808227368284E-3</v>
          </cell>
          <cell r="S4">
            <v>1.0019404566369964E-3</v>
          </cell>
          <cell r="T4">
            <v>1.0017266298697309E-3</v>
          </cell>
          <cell r="U4">
            <v>1.0015364024589899E-3</v>
          </cell>
          <cell r="V4">
            <v>1.0013671621352494E-3</v>
          </cell>
          <cell r="W4">
            <v>1.0012165873871414E-3</v>
          </cell>
          <cell r="X4">
            <v>1.0010826147660687E-3</v>
          </cell>
          <cell r="Y4">
            <v>1.0009634099363281E-3</v>
          </cell>
          <cell r="Z4">
            <v>1.0008573420274614E-3</v>
          </cell>
          <cell r="AA4">
            <v>1.0007629609009054E-3</v>
          </cell>
          <cell r="AB4">
            <v>1.0006789769908722E-3</v>
          </cell>
          <cell r="AC4">
            <v>1.0006042434209008E-3</v>
          </cell>
          <cell r="AD4">
            <v>1.0005377401335906E-3</v>
          </cell>
          <cell r="AE4">
            <v>1.0004785598024507E-3</v>
          </cell>
          <cell r="AF4">
            <v>1.0004258953222327E-3</v>
          </cell>
          <cell r="AG4">
            <v>1.0003790286981045E-3</v>
          </cell>
          <cell r="AH4">
            <v>1.0003373211750378E-3</v>
          </cell>
          <cell r="AI4">
            <v>1.0003002044672261E-3</v>
          </cell>
          <cell r="AJ4">
            <v>1.0002671729635591E-3</v>
          </cell>
          <cell r="AK4">
            <v>1.0002377767994283E-3</v>
          </cell>
          <cell r="AL4">
            <v>1.0002116156977107E-3</v>
          </cell>
          <cell r="AM4">
            <v>1.0001883334928422E-3</v>
          </cell>
          <cell r="AN4">
            <v>1.0001676132616792E-3</v>
          </cell>
          <cell r="AO4">
            <v>1.000149172993474E-3</v>
          </cell>
          <cell r="AP4">
            <v>1.0001327617389338E-3</v>
          </cell>
          <cell r="AQ4">
            <v>1.0001181561850832E-3</v>
          </cell>
          <cell r="AR4">
            <v>1.0001051576086358E-3</v>
          </cell>
          <cell r="AS4">
            <v>1.0000935891658735E-3</v>
          </cell>
          <cell r="AT4">
            <v>1.0000832934817343E-3</v>
          </cell>
          <cell r="AU4">
            <v>1.0000741305049633E-3</v>
          </cell>
          <cell r="AV4">
            <v>1.0000659755998842E-3</v>
          </cell>
          <cell r="AW4">
            <v>1.0000587178486189E-3</v>
          </cell>
          <cell r="AX4">
            <v>1.0000522585404924E-3</v>
          </cell>
          <cell r="AY4">
            <v>1.0000465098279428E-3</v>
          </cell>
          <cell r="AZ4">
            <v>1.0000413935305527E-3</v>
          </cell>
          <cell r="BA4">
            <v>1.0000368400708494E-3</v>
          </cell>
          <cell r="BB4">
            <v>1.0000327875273368E-3</v>
          </cell>
          <cell r="BC4">
            <v>1.0000291807918276E-3</v>
          </cell>
          <cell r="BD4">
            <v>1.0000259708195748E-3</v>
          </cell>
          <cell r="BE4">
            <v>1.0000231139619732E-3</v>
          </cell>
          <cell r="BF4">
            <v>1.0000205713727305E-3</v>
          </cell>
          <cell r="BG4">
            <v>1.000018308479412E-3</v>
          </cell>
          <cell r="BH4">
            <v>1.0000162945131568E-3</v>
          </cell>
          <cell r="BI4">
            <v>1.0000145020901583E-3</v>
          </cell>
          <cell r="BJ4">
            <v>1.0000129068392098E-3</v>
          </cell>
          <cell r="BK4">
            <v>1.0000114870702382E-3</v>
          </cell>
          <cell r="BL4">
            <v>1.0000102234793168E-3</v>
          </cell>
          <cell r="BM4">
            <v>1.00000909888614E-3</v>
          </cell>
          <cell r="BN4">
            <v>1.0000080980003855E-3</v>
          </cell>
          <cell r="BO4">
            <v>1.0000072072137852E-3</v>
          </cell>
          <cell r="BP4">
            <v>1.0000064144150746E-3</v>
          </cell>
          <cell r="BQ4">
            <v>1.000005708825302E-3</v>
          </cell>
          <cell r="BR4">
            <v>1.0000050808512597E-3</v>
          </cell>
          <cell r="BS4">
            <v>1.0000045219550396E-3</v>
          </cell>
          <cell r="BT4">
            <v>1.0000040245379406E-3</v>
          </cell>
          <cell r="BU4">
            <v>1.0000035818371472E-3</v>
          </cell>
          <cell r="BV4">
            <v>1.000003187833778E-3</v>
          </cell>
          <cell r="BW4">
            <v>1.0000028371710461E-3</v>
          </cell>
          <cell r="BX4">
            <v>1.0000025250814261E-3</v>
          </cell>
          <cell r="BY4">
            <v>1.0000022473218317E-3</v>
          </cell>
          <cell r="BZ4">
            <v>1.0000020001159251E-3</v>
          </cell>
          <cell r="CA4">
            <v>1.0000017801027733E-3</v>
          </cell>
          <cell r="CB4">
            <v>1.0000015842911514E-3</v>
          </cell>
          <cell r="CC4">
            <v>1.0000014100188736E-3</v>
          </cell>
          <cell r="CD4">
            <v>1.0000012549165988E-3</v>
          </cell>
          <cell r="CE4">
            <v>1.0000011168756155E-3</v>
          </cell>
          <cell r="CF4">
            <v>1.000000994019173E-3</v>
          </cell>
          <cell r="CG4">
            <v>1.0000008846769652E-3</v>
          </cell>
          <cell r="CH4">
            <v>1.0000007873624207E-3</v>
          </cell>
          <cell r="CI4">
            <v>1.0000007007524923E-3</v>
          </cell>
          <cell r="CJ4">
            <v>1.0000006236696689E-3</v>
          </cell>
          <cell r="CK4">
            <v>1.0000005550659663E-3</v>
          </cell>
          <cell r="CL4">
            <v>1.000000494008679E-3</v>
          </cell>
          <cell r="CM4">
            <v>1.0000004396677001E-3</v>
          </cell>
          <cell r="CN4">
            <v>1.0000003913042336E-3</v>
          </cell>
          <cell r="CO4">
            <v>1.0000003482607525E-3</v>
          </cell>
          <cell r="CP4">
            <v>1.0000003099520577E-3</v>
          </cell>
          <cell r="CQ4">
            <v>1.0000002758573218E-3</v>
          </cell>
          <cell r="CR4">
            <v>1.0000002455130088E-3</v>
          </cell>
          <cell r="CS4">
            <v>1.0000002185065718E-3</v>
          </cell>
          <cell r="CT4">
            <v>1.0000001944708442E-3</v>
          </cell>
          <cell r="CU4">
            <v>1.0000001730790474E-3</v>
          </cell>
          <cell r="CV4">
            <v>1.0000001540403493E-3</v>
          </cell>
          <cell r="CW4">
            <v>1.0000001370959086E-3</v>
          </cell>
          <cell r="CX4">
            <v>1.0000001220153568E-3</v>
          </cell>
          <cell r="CY4">
            <v>1.0000001085936662E-3</v>
          </cell>
          <cell r="CZ4">
            <v>1.0000000966483616E-3</v>
          </cell>
          <cell r="DA4">
            <v>1.000000086017041E-3</v>
          </cell>
          <cell r="DB4">
            <v>1.0000000765551657E-3</v>
          </cell>
          <cell r="DC4">
            <v>1.0000000681340969E-3</v>
          </cell>
          <cell r="DD4">
            <v>1.0000000606393458E-3</v>
          </cell>
          <cell r="DE4">
            <v>1.0000000539690174E-3</v>
          </cell>
          <cell r="DF4">
            <v>1.0000000480324251E-3</v>
          </cell>
          <cell r="DG4">
            <v>1.0000000427488581E-3</v>
          </cell>
          <cell r="DH4">
            <v>1.0000000380464835E-3</v>
          </cell>
          <cell r="DI4">
            <v>1.0000000338613703E-3</v>
          </cell>
          <cell r="DJ4">
            <v>1.0000000301366196E-3</v>
          </cell>
          <cell r="DK4">
            <v>1.0000000268215914E-3</v>
          </cell>
          <cell r="DL4">
            <v>1.0000000238712162E-3</v>
          </cell>
          <cell r="DM4">
            <v>1.0000000212453822E-3</v>
          </cell>
          <cell r="DN4">
            <v>1.0000000189083903E-3</v>
          </cell>
          <cell r="DO4">
            <v>1.0000000168284672E-3</v>
          </cell>
          <cell r="DP4">
            <v>1.0000000149773358E-3</v>
          </cell>
          <cell r="DQ4">
            <v>1.0000000133298288E-3</v>
          </cell>
          <cell r="DR4">
            <v>1.0000000118635475E-3</v>
          </cell>
          <cell r="DS4">
            <v>1.0000000105585571E-3</v>
          </cell>
          <cell r="DT4">
            <v>1.0000000093971157E-3</v>
          </cell>
        </row>
        <row r="10">
          <cell r="B10" t="str">
            <v>Auto</v>
          </cell>
        </row>
        <row r="11">
          <cell r="B11">
            <v>120</v>
          </cell>
        </row>
        <row r="14">
          <cell r="E14">
            <v>500</v>
          </cell>
          <cell r="F14">
            <v>500</v>
          </cell>
          <cell r="G14">
            <v>500</v>
          </cell>
          <cell r="H14">
            <v>500</v>
          </cell>
          <cell r="I14">
            <v>500</v>
          </cell>
          <cell r="J14">
            <v>500</v>
          </cell>
          <cell r="K14">
            <v>500</v>
          </cell>
          <cell r="L14">
            <v>500</v>
          </cell>
          <cell r="M14">
            <v>500</v>
          </cell>
          <cell r="N14">
            <v>500</v>
          </cell>
          <cell r="O14">
            <v>500</v>
          </cell>
          <cell r="P14">
            <v>500</v>
          </cell>
          <cell r="Q14">
            <v>500</v>
          </cell>
          <cell r="R14">
            <v>500</v>
          </cell>
          <cell r="S14">
            <v>500</v>
          </cell>
          <cell r="T14">
            <v>500</v>
          </cell>
          <cell r="U14">
            <v>500</v>
          </cell>
          <cell r="V14">
            <v>500</v>
          </cell>
          <cell r="W14">
            <v>500</v>
          </cell>
          <cell r="X14">
            <v>500</v>
          </cell>
          <cell r="Y14">
            <v>500</v>
          </cell>
          <cell r="Z14">
            <v>500</v>
          </cell>
          <cell r="AA14">
            <v>500</v>
          </cell>
          <cell r="AB14">
            <v>500</v>
          </cell>
          <cell r="AC14">
            <v>500</v>
          </cell>
          <cell r="AD14">
            <v>500</v>
          </cell>
          <cell r="AE14">
            <v>500</v>
          </cell>
          <cell r="AF14">
            <v>500</v>
          </cell>
          <cell r="AG14">
            <v>500</v>
          </cell>
          <cell r="AH14">
            <v>500</v>
          </cell>
          <cell r="AI14">
            <v>500</v>
          </cell>
          <cell r="AJ14">
            <v>500</v>
          </cell>
          <cell r="AK14">
            <v>500</v>
          </cell>
          <cell r="AL14">
            <v>500</v>
          </cell>
          <cell r="AM14">
            <v>500</v>
          </cell>
          <cell r="AN14">
            <v>500</v>
          </cell>
          <cell r="AO14">
            <v>500</v>
          </cell>
          <cell r="AP14">
            <v>500</v>
          </cell>
          <cell r="AQ14">
            <v>500</v>
          </cell>
          <cell r="AR14">
            <v>500</v>
          </cell>
          <cell r="AS14">
            <v>500</v>
          </cell>
          <cell r="AT14">
            <v>500</v>
          </cell>
          <cell r="AU14">
            <v>500</v>
          </cell>
          <cell r="AV14">
            <v>500</v>
          </cell>
          <cell r="AW14">
            <v>500</v>
          </cell>
          <cell r="AX14">
            <v>500</v>
          </cell>
          <cell r="AY14">
            <v>500</v>
          </cell>
          <cell r="AZ14">
            <v>500</v>
          </cell>
          <cell r="BA14">
            <v>500</v>
          </cell>
          <cell r="BB14">
            <v>500</v>
          </cell>
          <cell r="BC14">
            <v>500</v>
          </cell>
          <cell r="BD14">
            <v>500</v>
          </cell>
          <cell r="BE14">
            <v>500</v>
          </cell>
          <cell r="BF14">
            <v>500</v>
          </cell>
          <cell r="BG14">
            <v>500</v>
          </cell>
          <cell r="BH14">
            <v>500</v>
          </cell>
          <cell r="BI14">
            <v>500</v>
          </cell>
          <cell r="BJ14">
            <v>500</v>
          </cell>
          <cell r="BK14">
            <v>500</v>
          </cell>
          <cell r="BL14">
            <v>500</v>
          </cell>
          <cell r="BM14">
            <v>500</v>
          </cell>
          <cell r="BN14">
            <v>500</v>
          </cell>
          <cell r="BO14">
            <v>500</v>
          </cell>
          <cell r="BP14">
            <v>500</v>
          </cell>
          <cell r="BQ14">
            <v>500</v>
          </cell>
          <cell r="BR14">
            <v>500</v>
          </cell>
          <cell r="BS14">
            <v>500</v>
          </cell>
          <cell r="BT14">
            <v>500</v>
          </cell>
          <cell r="BU14">
            <v>500</v>
          </cell>
          <cell r="BV14">
            <v>500</v>
          </cell>
          <cell r="BW14">
            <v>500</v>
          </cell>
          <cell r="BX14">
            <v>500</v>
          </cell>
          <cell r="BY14">
            <v>500</v>
          </cell>
          <cell r="BZ14">
            <v>500</v>
          </cell>
          <cell r="CA14">
            <v>500</v>
          </cell>
          <cell r="CB14">
            <v>500</v>
          </cell>
          <cell r="CC14">
            <v>500</v>
          </cell>
          <cell r="CD14">
            <v>500</v>
          </cell>
          <cell r="CE14">
            <v>500</v>
          </cell>
          <cell r="CF14">
            <v>500</v>
          </cell>
          <cell r="CG14">
            <v>500</v>
          </cell>
          <cell r="CH14">
            <v>500</v>
          </cell>
          <cell r="CI14">
            <v>500</v>
          </cell>
          <cell r="CJ14">
            <v>500</v>
          </cell>
          <cell r="CK14">
            <v>500</v>
          </cell>
          <cell r="CL14">
            <v>500</v>
          </cell>
          <cell r="CM14">
            <v>500</v>
          </cell>
          <cell r="CN14">
            <v>500</v>
          </cell>
          <cell r="CO14">
            <v>500</v>
          </cell>
          <cell r="CP14">
            <v>500</v>
          </cell>
          <cell r="CQ14">
            <v>500</v>
          </cell>
          <cell r="CR14">
            <v>500</v>
          </cell>
          <cell r="CS14">
            <v>500</v>
          </cell>
          <cell r="CT14">
            <v>500</v>
          </cell>
          <cell r="CU14">
            <v>500</v>
          </cell>
          <cell r="CV14">
            <v>500</v>
          </cell>
          <cell r="CW14">
            <v>500</v>
          </cell>
          <cell r="CX14">
            <v>500</v>
          </cell>
          <cell r="CY14">
            <v>500</v>
          </cell>
          <cell r="CZ14">
            <v>500</v>
          </cell>
          <cell r="DA14">
            <v>500</v>
          </cell>
          <cell r="DB14">
            <v>500</v>
          </cell>
          <cell r="DC14">
            <v>500</v>
          </cell>
          <cell r="DD14">
            <v>500</v>
          </cell>
          <cell r="DE14">
            <v>500</v>
          </cell>
          <cell r="DF14">
            <v>500</v>
          </cell>
          <cell r="DG14">
            <v>500</v>
          </cell>
          <cell r="DH14">
            <v>500</v>
          </cell>
          <cell r="DI14">
            <v>500</v>
          </cell>
          <cell r="DJ14">
            <v>500</v>
          </cell>
          <cell r="DK14">
            <v>500</v>
          </cell>
          <cell r="DL14">
            <v>500</v>
          </cell>
          <cell r="DM14">
            <v>500</v>
          </cell>
          <cell r="DN14">
            <v>500</v>
          </cell>
          <cell r="DO14">
            <v>500</v>
          </cell>
          <cell r="DP14">
            <v>500</v>
          </cell>
          <cell r="DQ14">
            <v>500</v>
          </cell>
          <cell r="DR14">
            <v>500</v>
          </cell>
          <cell r="DS14">
            <v>500</v>
          </cell>
          <cell r="DT14">
            <v>500</v>
          </cell>
        </row>
        <row r="15">
          <cell r="E15">
            <v>2</v>
          </cell>
          <cell r="F15">
            <v>4</v>
          </cell>
          <cell r="G15">
            <v>6</v>
          </cell>
          <cell r="H15">
            <v>8</v>
          </cell>
          <cell r="I15">
            <v>11</v>
          </cell>
          <cell r="J15">
            <v>14</v>
          </cell>
          <cell r="K15">
            <v>16</v>
          </cell>
          <cell r="L15">
            <v>19</v>
          </cell>
          <cell r="M15">
            <v>23</v>
          </cell>
          <cell r="N15">
            <v>26</v>
          </cell>
          <cell r="O15">
            <v>30</v>
          </cell>
          <cell r="P15">
            <v>34</v>
          </cell>
          <cell r="Q15">
            <v>38</v>
          </cell>
          <cell r="R15">
            <v>42</v>
          </cell>
          <cell r="S15">
            <v>47</v>
          </cell>
          <cell r="T15">
            <v>51</v>
          </cell>
          <cell r="U15">
            <v>56</v>
          </cell>
          <cell r="V15">
            <v>61</v>
          </cell>
          <cell r="W15">
            <v>66</v>
          </cell>
          <cell r="X15">
            <v>71</v>
          </cell>
          <cell r="Y15">
            <v>77</v>
          </cell>
          <cell r="Z15">
            <v>82</v>
          </cell>
          <cell r="AA15">
            <v>87</v>
          </cell>
          <cell r="AB15">
            <v>93</v>
          </cell>
          <cell r="AC15">
            <v>98</v>
          </cell>
          <cell r="AD15">
            <v>103</v>
          </cell>
          <cell r="AE15">
            <v>108</v>
          </cell>
          <cell r="AF15">
            <v>113</v>
          </cell>
          <cell r="AG15">
            <v>117</v>
          </cell>
          <cell r="AH15">
            <v>122</v>
          </cell>
          <cell r="AI15">
            <v>126</v>
          </cell>
          <cell r="AJ15">
            <v>130</v>
          </cell>
          <cell r="AK15">
            <v>134</v>
          </cell>
          <cell r="AL15">
            <v>138</v>
          </cell>
          <cell r="AM15">
            <v>141</v>
          </cell>
          <cell r="AN15">
            <v>144</v>
          </cell>
          <cell r="AO15">
            <v>147</v>
          </cell>
          <cell r="AP15">
            <v>150</v>
          </cell>
          <cell r="AQ15">
            <v>152</v>
          </cell>
          <cell r="AR15">
            <v>154</v>
          </cell>
          <cell r="AS15">
            <v>157</v>
          </cell>
          <cell r="AT15">
            <v>158</v>
          </cell>
          <cell r="AU15">
            <v>160</v>
          </cell>
          <cell r="AV15">
            <v>162</v>
          </cell>
          <cell r="AW15">
            <v>163</v>
          </cell>
          <cell r="AX15">
            <v>164</v>
          </cell>
          <cell r="AY15">
            <v>166</v>
          </cell>
          <cell r="AZ15">
            <v>167</v>
          </cell>
          <cell r="BA15">
            <v>168</v>
          </cell>
          <cell r="BB15">
            <v>168</v>
          </cell>
          <cell r="BC15">
            <v>169</v>
          </cell>
          <cell r="BD15">
            <v>170</v>
          </cell>
          <cell r="BE15">
            <v>171</v>
          </cell>
          <cell r="BF15">
            <v>171</v>
          </cell>
          <cell r="BG15">
            <v>172</v>
          </cell>
          <cell r="BH15">
            <v>172</v>
          </cell>
          <cell r="BI15">
            <v>172</v>
          </cell>
          <cell r="BJ15">
            <v>173</v>
          </cell>
          <cell r="BK15">
            <v>173</v>
          </cell>
          <cell r="BL15">
            <v>173</v>
          </cell>
          <cell r="BM15">
            <v>174</v>
          </cell>
          <cell r="BN15">
            <v>174</v>
          </cell>
          <cell r="BO15">
            <v>174</v>
          </cell>
          <cell r="BP15">
            <v>174</v>
          </cell>
          <cell r="BQ15">
            <v>174</v>
          </cell>
          <cell r="BR15">
            <v>175</v>
          </cell>
          <cell r="BS15">
            <v>175</v>
          </cell>
          <cell r="BT15">
            <v>175</v>
          </cell>
          <cell r="BU15">
            <v>175</v>
          </cell>
          <cell r="BV15">
            <v>175</v>
          </cell>
          <cell r="BW15">
            <v>175</v>
          </cell>
          <cell r="BX15">
            <v>175</v>
          </cell>
          <cell r="BY15">
            <v>175</v>
          </cell>
          <cell r="BZ15">
            <v>175</v>
          </cell>
          <cell r="CA15">
            <v>175</v>
          </cell>
          <cell r="CB15">
            <v>175</v>
          </cell>
          <cell r="CC15">
            <v>175</v>
          </cell>
          <cell r="CD15">
            <v>175</v>
          </cell>
          <cell r="CE15">
            <v>175</v>
          </cell>
          <cell r="CF15">
            <v>175</v>
          </cell>
          <cell r="CG15">
            <v>175</v>
          </cell>
          <cell r="CH15">
            <v>176</v>
          </cell>
          <cell r="CI15">
            <v>176</v>
          </cell>
          <cell r="CJ15">
            <v>176</v>
          </cell>
          <cell r="CK15">
            <v>176</v>
          </cell>
          <cell r="CL15">
            <v>176</v>
          </cell>
          <cell r="CM15">
            <v>176</v>
          </cell>
          <cell r="CN15">
            <v>176</v>
          </cell>
          <cell r="CO15">
            <v>176</v>
          </cell>
          <cell r="CP15">
            <v>176</v>
          </cell>
          <cell r="CQ15">
            <v>176</v>
          </cell>
          <cell r="CR15">
            <v>176</v>
          </cell>
          <cell r="CS15">
            <v>176</v>
          </cell>
          <cell r="CT15">
            <v>176</v>
          </cell>
          <cell r="CU15">
            <v>176</v>
          </cell>
          <cell r="CV15">
            <v>176</v>
          </cell>
          <cell r="CW15">
            <v>176</v>
          </cell>
          <cell r="CX15">
            <v>176</v>
          </cell>
          <cell r="CY15">
            <v>176</v>
          </cell>
          <cell r="CZ15">
            <v>176</v>
          </cell>
          <cell r="DA15">
            <v>176</v>
          </cell>
          <cell r="DB15">
            <v>176</v>
          </cell>
          <cell r="DC15">
            <v>176</v>
          </cell>
          <cell r="DD15">
            <v>176</v>
          </cell>
          <cell r="DE15">
            <v>176</v>
          </cell>
          <cell r="DF15">
            <v>176</v>
          </cell>
          <cell r="DG15">
            <v>176</v>
          </cell>
          <cell r="DH15">
            <v>176</v>
          </cell>
          <cell r="DI15">
            <v>176</v>
          </cell>
          <cell r="DJ15">
            <v>176</v>
          </cell>
          <cell r="DK15">
            <v>176</v>
          </cell>
          <cell r="DL15">
            <v>176</v>
          </cell>
          <cell r="DM15">
            <v>176</v>
          </cell>
          <cell r="DN15">
            <v>176</v>
          </cell>
          <cell r="DO15">
            <v>176</v>
          </cell>
          <cell r="DP15">
            <v>176</v>
          </cell>
          <cell r="DQ15">
            <v>176</v>
          </cell>
          <cell r="DR15">
            <v>176</v>
          </cell>
          <cell r="DS15">
            <v>176</v>
          </cell>
          <cell r="DT15">
            <v>176</v>
          </cell>
        </row>
        <row r="16">
          <cell r="E16">
            <v>1</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v>1</v>
          </cell>
          <cell r="BT16">
            <v>1</v>
          </cell>
          <cell r="BU16">
            <v>1</v>
          </cell>
          <cell r="BV16">
            <v>1</v>
          </cell>
          <cell r="BW16">
            <v>1</v>
          </cell>
          <cell r="BX16">
            <v>1</v>
          </cell>
          <cell r="BY16">
            <v>1</v>
          </cell>
          <cell r="BZ16">
            <v>1</v>
          </cell>
          <cell r="CA16">
            <v>1</v>
          </cell>
          <cell r="CB16">
            <v>1</v>
          </cell>
          <cell r="CC16">
            <v>1</v>
          </cell>
          <cell r="CD16">
            <v>1</v>
          </cell>
          <cell r="CE16">
            <v>1</v>
          </cell>
          <cell r="CF16">
            <v>1</v>
          </cell>
          <cell r="CG16">
            <v>1</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v>1</v>
          </cell>
          <cell r="DF16">
            <v>1</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row>
        <row r="17">
          <cell r="E17">
            <v>200000</v>
          </cell>
          <cell r="F17">
            <v>200000</v>
          </cell>
          <cell r="G17">
            <v>200000</v>
          </cell>
          <cell r="H17">
            <v>200000</v>
          </cell>
          <cell r="I17">
            <v>200000</v>
          </cell>
          <cell r="J17">
            <v>200000</v>
          </cell>
          <cell r="K17">
            <v>200000</v>
          </cell>
          <cell r="L17">
            <v>200000</v>
          </cell>
          <cell r="M17">
            <v>200000</v>
          </cell>
          <cell r="N17">
            <v>200000</v>
          </cell>
          <cell r="O17">
            <v>200000</v>
          </cell>
          <cell r="P17">
            <v>200000</v>
          </cell>
          <cell r="Q17">
            <v>200000</v>
          </cell>
          <cell r="R17">
            <v>200000</v>
          </cell>
          <cell r="S17">
            <v>200000</v>
          </cell>
          <cell r="T17">
            <v>200000</v>
          </cell>
          <cell r="U17">
            <v>200000</v>
          </cell>
          <cell r="V17">
            <v>200000</v>
          </cell>
          <cell r="W17">
            <v>200000</v>
          </cell>
          <cell r="X17">
            <v>200000</v>
          </cell>
          <cell r="Y17">
            <v>200000</v>
          </cell>
          <cell r="Z17">
            <v>200000</v>
          </cell>
          <cell r="AA17">
            <v>200000</v>
          </cell>
          <cell r="AB17">
            <v>200000</v>
          </cell>
          <cell r="AC17">
            <v>200000</v>
          </cell>
          <cell r="AD17">
            <v>200000</v>
          </cell>
          <cell r="AE17">
            <v>200000</v>
          </cell>
          <cell r="AF17">
            <v>200000</v>
          </cell>
          <cell r="AG17">
            <v>200000</v>
          </cell>
          <cell r="AH17">
            <v>200000</v>
          </cell>
          <cell r="AI17">
            <v>200000</v>
          </cell>
          <cell r="AJ17">
            <v>200000</v>
          </cell>
          <cell r="AK17">
            <v>200000</v>
          </cell>
          <cell r="AL17">
            <v>200000</v>
          </cell>
          <cell r="AM17">
            <v>200000</v>
          </cell>
          <cell r="AN17">
            <v>200000</v>
          </cell>
          <cell r="AO17">
            <v>200000</v>
          </cell>
          <cell r="AP17">
            <v>200000</v>
          </cell>
          <cell r="AQ17">
            <v>200000</v>
          </cell>
          <cell r="AR17">
            <v>200000</v>
          </cell>
          <cell r="AS17">
            <v>200000</v>
          </cell>
          <cell r="AT17">
            <v>200000</v>
          </cell>
          <cell r="AU17">
            <v>200000</v>
          </cell>
          <cell r="AV17">
            <v>200000</v>
          </cell>
          <cell r="AW17">
            <v>200000</v>
          </cell>
          <cell r="AX17">
            <v>200000</v>
          </cell>
          <cell r="AY17">
            <v>200000</v>
          </cell>
          <cell r="AZ17">
            <v>200000</v>
          </cell>
          <cell r="BA17">
            <v>200000</v>
          </cell>
          <cell r="BB17">
            <v>200000</v>
          </cell>
          <cell r="BC17">
            <v>200000</v>
          </cell>
          <cell r="BD17">
            <v>200000</v>
          </cell>
          <cell r="BE17">
            <v>200000</v>
          </cell>
          <cell r="BF17">
            <v>200000</v>
          </cell>
          <cell r="BG17">
            <v>200000</v>
          </cell>
          <cell r="BH17">
            <v>200000</v>
          </cell>
          <cell r="BI17">
            <v>200000</v>
          </cell>
          <cell r="BJ17">
            <v>200000</v>
          </cell>
          <cell r="BK17">
            <v>200000</v>
          </cell>
          <cell r="BL17">
            <v>200000</v>
          </cell>
          <cell r="BM17">
            <v>200000</v>
          </cell>
          <cell r="BN17">
            <v>200000</v>
          </cell>
          <cell r="BO17">
            <v>200000</v>
          </cell>
          <cell r="BP17">
            <v>200000</v>
          </cell>
          <cell r="BQ17">
            <v>200000</v>
          </cell>
          <cell r="BR17">
            <v>200000</v>
          </cell>
          <cell r="BS17">
            <v>200000</v>
          </cell>
          <cell r="BT17">
            <v>200000</v>
          </cell>
          <cell r="BU17">
            <v>200000</v>
          </cell>
          <cell r="BV17">
            <v>200000</v>
          </cell>
          <cell r="BW17">
            <v>200000</v>
          </cell>
          <cell r="BX17">
            <v>200000</v>
          </cell>
          <cell r="BY17">
            <v>200000</v>
          </cell>
          <cell r="BZ17">
            <v>200000</v>
          </cell>
          <cell r="CA17">
            <v>200000</v>
          </cell>
          <cell r="CB17">
            <v>200000</v>
          </cell>
          <cell r="CC17">
            <v>200000</v>
          </cell>
          <cell r="CD17">
            <v>200000</v>
          </cell>
          <cell r="CE17">
            <v>200000</v>
          </cell>
          <cell r="CF17">
            <v>200000</v>
          </cell>
          <cell r="CG17">
            <v>200000</v>
          </cell>
          <cell r="CH17">
            <v>200000</v>
          </cell>
          <cell r="CI17">
            <v>200000</v>
          </cell>
          <cell r="CJ17">
            <v>200000</v>
          </cell>
          <cell r="CK17">
            <v>200000</v>
          </cell>
          <cell r="CL17">
            <v>200000</v>
          </cell>
          <cell r="CM17">
            <v>200000</v>
          </cell>
          <cell r="CN17">
            <v>200000</v>
          </cell>
          <cell r="CO17">
            <v>200000</v>
          </cell>
          <cell r="CP17">
            <v>200000</v>
          </cell>
          <cell r="CQ17">
            <v>200000</v>
          </cell>
          <cell r="CR17">
            <v>200000</v>
          </cell>
          <cell r="CS17">
            <v>200000</v>
          </cell>
          <cell r="CT17">
            <v>200000</v>
          </cell>
          <cell r="CU17">
            <v>200000</v>
          </cell>
          <cell r="CV17">
            <v>200000</v>
          </cell>
          <cell r="CW17">
            <v>200000</v>
          </cell>
          <cell r="CX17">
            <v>200000</v>
          </cell>
          <cell r="CY17">
            <v>200000</v>
          </cell>
          <cell r="CZ17">
            <v>200000</v>
          </cell>
          <cell r="DA17">
            <v>200000</v>
          </cell>
          <cell r="DB17">
            <v>200000</v>
          </cell>
          <cell r="DC17">
            <v>200000</v>
          </cell>
          <cell r="DD17">
            <v>200000</v>
          </cell>
          <cell r="DE17">
            <v>200000</v>
          </cell>
          <cell r="DF17">
            <v>200000</v>
          </cell>
          <cell r="DG17">
            <v>200000</v>
          </cell>
          <cell r="DH17">
            <v>200000</v>
          </cell>
          <cell r="DI17">
            <v>200000</v>
          </cell>
          <cell r="DJ17">
            <v>200000</v>
          </cell>
          <cell r="DK17">
            <v>200000</v>
          </cell>
          <cell r="DL17">
            <v>200000</v>
          </cell>
          <cell r="DM17">
            <v>200000</v>
          </cell>
          <cell r="DN17">
            <v>200000</v>
          </cell>
          <cell r="DO17">
            <v>200000</v>
          </cell>
          <cell r="DP17">
            <v>200000</v>
          </cell>
          <cell r="DQ17">
            <v>200000</v>
          </cell>
          <cell r="DR17">
            <v>200000</v>
          </cell>
          <cell r="DS17">
            <v>200000</v>
          </cell>
          <cell r="DT17">
            <v>200000</v>
          </cell>
        </row>
        <row r="20">
          <cell r="E20" t="str">
            <v>G.711</v>
          </cell>
          <cell r="F20" t="str">
            <v>G.711</v>
          </cell>
          <cell r="G20" t="str">
            <v>G.711</v>
          </cell>
          <cell r="H20" t="str">
            <v>G.711</v>
          </cell>
          <cell r="I20" t="str">
            <v>G.711</v>
          </cell>
          <cell r="J20" t="str">
            <v>G.711</v>
          </cell>
          <cell r="K20" t="str">
            <v>G.711</v>
          </cell>
          <cell r="L20" t="str">
            <v>G.711</v>
          </cell>
          <cell r="M20" t="str">
            <v>G.711</v>
          </cell>
          <cell r="N20" t="str">
            <v>G.711</v>
          </cell>
          <cell r="O20" t="str">
            <v>G.711</v>
          </cell>
          <cell r="P20" t="str">
            <v>G.711</v>
          </cell>
          <cell r="Q20" t="str">
            <v>G.711</v>
          </cell>
          <cell r="R20" t="str">
            <v>G.711</v>
          </cell>
          <cell r="S20" t="str">
            <v>G.711</v>
          </cell>
          <cell r="T20" t="str">
            <v>G.711</v>
          </cell>
          <cell r="U20" t="str">
            <v>G.711</v>
          </cell>
          <cell r="V20" t="str">
            <v>G.711</v>
          </cell>
          <cell r="W20" t="str">
            <v>G.711</v>
          </cell>
          <cell r="X20" t="str">
            <v>G.711</v>
          </cell>
          <cell r="Y20" t="str">
            <v>G.711</v>
          </cell>
          <cell r="Z20" t="str">
            <v>G.711</v>
          </cell>
          <cell r="AA20" t="str">
            <v>G.711</v>
          </cell>
          <cell r="AB20" t="str">
            <v>G.711</v>
          </cell>
          <cell r="AC20" t="str">
            <v>G.711</v>
          </cell>
          <cell r="AD20" t="str">
            <v>G.711</v>
          </cell>
          <cell r="AE20" t="str">
            <v>G.711</v>
          </cell>
          <cell r="AF20" t="str">
            <v>G.711</v>
          </cell>
          <cell r="AG20" t="str">
            <v>G.711</v>
          </cell>
          <cell r="AH20" t="str">
            <v>G.711</v>
          </cell>
          <cell r="AI20" t="str">
            <v>G.711</v>
          </cell>
          <cell r="AJ20" t="str">
            <v>G.711</v>
          </cell>
          <cell r="AK20" t="str">
            <v>G.711</v>
          </cell>
          <cell r="AL20" t="str">
            <v>G.711</v>
          </cell>
          <cell r="AM20" t="str">
            <v>G.711</v>
          </cell>
          <cell r="AN20" t="str">
            <v>G.711</v>
          </cell>
          <cell r="AO20" t="str">
            <v>G.711</v>
          </cell>
          <cell r="AP20" t="str">
            <v>G.711</v>
          </cell>
          <cell r="AQ20" t="str">
            <v>G.711</v>
          </cell>
          <cell r="AR20" t="str">
            <v>G.711</v>
          </cell>
          <cell r="AS20" t="str">
            <v>G.711</v>
          </cell>
          <cell r="AT20" t="str">
            <v>G.711</v>
          </cell>
          <cell r="AU20" t="str">
            <v>G.711</v>
          </cell>
          <cell r="AV20" t="str">
            <v>G.711</v>
          </cell>
          <cell r="AW20" t="str">
            <v>G.711</v>
          </cell>
          <cell r="AX20" t="str">
            <v>G.711</v>
          </cell>
          <cell r="AY20" t="str">
            <v>G.711</v>
          </cell>
          <cell r="AZ20" t="str">
            <v>G.711</v>
          </cell>
          <cell r="BA20" t="str">
            <v>G.711</v>
          </cell>
          <cell r="BB20" t="str">
            <v>G.711</v>
          </cell>
          <cell r="BC20" t="str">
            <v>G.711</v>
          </cell>
          <cell r="BD20" t="str">
            <v>G.711</v>
          </cell>
          <cell r="BE20" t="str">
            <v>G.711</v>
          </cell>
          <cell r="BF20" t="str">
            <v>G.711</v>
          </cell>
          <cell r="BG20" t="str">
            <v>G.711</v>
          </cell>
          <cell r="BH20" t="str">
            <v>G.711</v>
          </cell>
          <cell r="BI20" t="str">
            <v>G.711</v>
          </cell>
          <cell r="BJ20" t="str">
            <v>G.711</v>
          </cell>
          <cell r="BK20" t="str">
            <v>G.711</v>
          </cell>
          <cell r="BL20" t="str">
            <v>G.711</v>
          </cell>
          <cell r="BM20" t="str">
            <v>G.711</v>
          </cell>
          <cell r="BN20" t="str">
            <v>G.711</v>
          </cell>
          <cell r="BO20" t="str">
            <v>G.711</v>
          </cell>
          <cell r="BP20" t="str">
            <v>G.711</v>
          </cell>
          <cell r="BQ20" t="str">
            <v>G.711</v>
          </cell>
          <cell r="BR20" t="str">
            <v>G.711</v>
          </cell>
          <cell r="BS20" t="str">
            <v>G.711</v>
          </cell>
          <cell r="BT20" t="str">
            <v>G.711</v>
          </cell>
          <cell r="BU20" t="str">
            <v>G.711</v>
          </cell>
          <cell r="BV20" t="str">
            <v>G.711</v>
          </cell>
          <cell r="BW20" t="str">
            <v>G.711</v>
          </cell>
          <cell r="BX20" t="str">
            <v>G.711</v>
          </cell>
          <cell r="BY20" t="str">
            <v>G.711</v>
          </cell>
          <cell r="BZ20" t="str">
            <v>G.711</v>
          </cell>
          <cell r="CA20" t="str">
            <v>G.711</v>
          </cell>
          <cell r="CB20" t="str">
            <v>G.711</v>
          </cell>
          <cell r="CC20" t="str">
            <v>G.711</v>
          </cell>
          <cell r="CD20" t="str">
            <v>G.711</v>
          </cell>
          <cell r="CE20" t="str">
            <v>G.711</v>
          </cell>
          <cell r="CF20" t="str">
            <v>G.711</v>
          </cell>
          <cell r="CG20" t="str">
            <v>G.711</v>
          </cell>
          <cell r="CH20" t="str">
            <v>G.711</v>
          </cell>
          <cell r="CI20" t="str">
            <v>G.711</v>
          </cell>
          <cell r="CJ20" t="str">
            <v>G.711</v>
          </cell>
          <cell r="CK20" t="str">
            <v>G.711</v>
          </cell>
          <cell r="CL20" t="str">
            <v>G.711</v>
          </cell>
          <cell r="CM20" t="str">
            <v>G.711</v>
          </cell>
          <cell r="CN20" t="str">
            <v>G.711</v>
          </cell>
          <cell r="CO20" t="str">
            <v>G.711</v>
          </cell>
          <cell r="CP20" t="str">
            <v>G.711</v>
          </cell>
          <cell r="CQ20" t="str">
            <v>G.711</v>
          </cell>
          <cell r="CR20" t="str">
            <v>G.711</v>
          </cell>
          <cell r="CS20" t="str">
            <v>G.711</v>
          </cell>
          <cell r="CT20" t="str">
            <v>G.711</v>
          </cell>
          <cell r="CU20" t="str">
            <v>G.711</v>
          </cell>
          <cell r="CV20" t="str">
            <v>G.711</v>
          </cell>
          <cell r="CW20" t="str">
            <v>G.711</v>
          </cell>
          <cell r="CX20" t="str">
            <v>G.711</v>
          </cell>
          <cell r="CY20" t="str">
            <v>G.711</v>
          </cell>
          <cell r="CZ20" t="str">
            <v>G.711</v>
          </cell>
          <cell r="DA20" t="str">
            <v>G.711</v>
          </cell>
          <cell r="DB20" t="str">
            <v>G.711</v>
          </cell>
          <cell r="DC20" t="str">
            <v>G.711</v>
          </cell>
          <cell r="DD20" t="str">
            <v>G.711</v>
          </cell>
          <cell r="DE20" t="str">
            <v>G.711</v>
          </cell>
          <cell r="DF20" t="str">
            <v>G.711</v>
          </cell>
          <cell r="DG20" t="str">
            <v>G.711</v>
          </cell>
          <cell r="DH20" t="str">
            <v>G.711</v>
          </cell>
          <cell r="DI20" t="str">
            <v>G.711</v>
          </cell>
          <cell r="DJ20" t="str">
            <v>G.711</v>
          </cell>
          <cell r="DK20" t="str">
            <v>G.711</v>
          </cell>
          <cell r="DL20" t="str">
            <v>G.711</v>
          </cell>
          <cell r="DM20" t="str">
            <v>G.711</v>
          </cell>
          <cell r="DN20" t="str">
            <v>G.711</v>
          </cell>
          <cell r="DO20" t="str">
            <v>G.711</v>
          </cell>
          <cell r="DP20" t="str">
            <v>G.711</v>
          </cell>
          <cell r="DQ20" t="str">
            <v>G.711</v>
          </cell>
          <cell r="DR20" t="str">
            <v>G.711</v>
          </cell>
          <cell r="DS20" t="str">
            <v>G.711</v>
          </cell>
          <cell r="DT20" t="str">
            <v>G.711</v>
          </cell>
        </row>
        <row r="21">
          <cell r="E21">
            <v>20</v>
          </cell>
          <cell r="F21">
            <v>20</v>
          </cell>
          <cell r="G21">
            <v>20</v>
          </cell>
          <cell r="H21">
            <v>20</v>
          </cell>
          <cell r="I21">
            <v>20</v>
          </cell>
          <cell r="J21">
            <v>20</v>
          </cell>
          <cell r="K21">
            <v>20</v>
          </cell>
          <cell r="L21">
            <v>20</v>
          </cell>
          <cell r="M21">
            <v>20</v>
          </cell>
          <cell r="N21">
            <v>20</v>
          </cell>
          <cell r="O21">
            <v>20</v>
          </cell>
          <cell r="P21">
            <v>20</v>
          </cell>
          <cell r="Q21">
            <v>20</v>
          </cell>
          <cell r="R21">
            <v>20</v>
          </cell>
          <cell r="S21">
            <v>20</v>
          </cell>
          <cell r="T21">
            <v>20</v>
          </cell>
          <cell r="U21">
            <v>20</v>
          </cell>
          <cell r="V21">
            <v>20</v>
          </cell>
          <cell r="W21">
            <v>20</v>
          </cell>
          <cell r="X21">
            <v>20</v>
          </cell>
          <cell r="Y21">
            <v>20</v>
          </cell>
          <cell r="Z21">
            <v>20</v>
          </cell>
          <cell r="AA21">
            <v>20</v>
          </cell>
          <cell r="AB21">
            <v>20</v>
          </cell>
          <cell r="AC21">
            <v>20</v>
          </cell>
          <cell r="AD21">
            <v>20</v>
          </cell>
          <cell r="AE21">
            <v>20</v>
          </cell>
          <cell r="AF21">
            <v>20</v>
          </cell>
          <cell r="AG21">
            <v>20</v>
          </cell>
          <cell r="AH21">
            <v>20</v>
          </cell>
          <cell r="AI21">
            <v>20</v>
          </cell>
          <cell r="AJ21">
            <v>20</v>
          </cell>
          <cell r="AK21">
            <v>20</v>
          </cell>
          <cell r="AL21">
            <v>20</v>
          </cell>
          <cell r="AM21">
            <v>20</v>
          </cell>
          <cell r="AN21">
            <v>20</v>
          </cell>
          <cell r="AO21">
            <v>20</v>
          </cell>
          <cell r="AP21">
            <v>20</v>
          </cell>
          <cell r="AQ21">
            <v>20</v>
          </cell>
          <cell r="AR21">
            <v>20</v>
          </cell>
          <cell r="AS21">
            <v>20</v>
          </cell>
          <cell r="AT21">
            <v>20</v>
          </cell>
          <cell r="AU21">
            <v>20</v>
          </cell>
          <cell r="AV21">
            <v>20</v>
          </cell>
          <cell r="AW21">
            <v>20</v>
          </cell>
          <cell r="AX21">
            <v>20</v>
          </cell>
          <cell r="AY21">
            <v>20</v>
          </cell>
          <cell r="AZ21">
            <v>20</v>
          </cell>
          <cell r="BA21">
            <v>20</v>
          </cell>
          <cell r="BB21">
            <v>20</v>
          </cell>
          <cell r="BC21">
            <v>20</v>
          </cell>
          <cell r="BD21">
            <v>20</v>
          </cell>
          <cell r="BE21">
            <v>20</v>
          </cell>
          <cell r="BF21">
            <v>20</v>
          </cell>
          <cell r="BG21">
            <v>20</v>
          </cell>
          <cell r="BH21">
            <v>20</v>
          </cell>
          <cell r="BI21">
            <v>20</v>
          </cell>
          <cell r="BJ21">
            <v>20</v>
          </cell>
          <cell r="BK21">
            <v>20</v>
          </cell>
          <cell r="BL21">
            <v>20</v>
          </cell>
          <cell r="BM21">
            <v>20</v>
          </cell>
          <cell r="BN21">
            <v>20</v>
          </cell>
          <cell r="BO21">
            <v>20</v>
          </cell>
          <cell r="BP21">
            <v>20</v>
          </cell>
          <cell r="BQ21">
            <v>20</v>
          </cell>
          <cell r="BR21">
            <v>20</v>
          </cell>
          <cell r="BS21">
            <v>20</v>
          </cell>
          <cell r="BT21">
            <v>20</v>
          </cell>
          <cell r="BU21">
            <v>20</v>
          </cell>
          <cell r="BV21">
            <v>20</v>
          </cell>
          <cell r="BW21">
            <v>20</v>
          </cell>
          <cell r="BX21">
            <v>20</v>
          </cell>
          <cell r="BY21">
            <v>20</v>
          </cell>
          <cell r="BZ21">
            <v>20</v>
          </cell>
          <cell r="CA21">
            <v>20</v>
          </cell>
          <cell r="CB21">
            <v>20</v>
          </cell>
          <cell r="CC21">
            <v>20</v>
          </cell>
          <cell r="CD21">
            <v>20</v>
          </cell>
          <cell r="CE21">
            <v>20</v>
          </cell>
          <cell r="CF21">
            <v>20</v>
          </cell>
          <cell r="CG21">
            <v>20</v>
          </cell>
          <cell r="CH21">
            <v>20</v>
          </cell>
          <cell r="CI21">
            <v>20</v>
          </cell>
          <cell r="CJ21">
            <v>20</v>
          </cell>
          <cell r="CK21">
            <v>20</v>
          </cell>
          <cell r="CL21">
            <v>20</v>
          </cell>
          <cell r="CM21">
            <v>20</v>
          </cell>
          <cell r="CN21">
            <v>20</v>
          </cell>
          <cell r="CO21">
            <v>20</v>
          </cell>
          <cell r="CP21">
            <v>20</v>
          </cell>
          <cell r="CQ21">
            <v>20</v>
          </cell>
          <cell r="CR21">
            <v>20</v>
          </cell>
          <cell r="CS21">
            <v>20</v>
          </cell>
          <cell r="CT21">
            <v>20</v>
          </cell>
          <cell r="CU21">
            <v>20</v>
          </cell>
          <cell r="CV21">
            <v>20</v>
          </cell>
          <cell r="CW21">
            <v>20</v>
          </cell>
          <cell r="CX21">
            <v>20</v>
          </cell>
          <cell r="CY21">
            <v>20</v>
          </cell>
          <cell r="CZ21">
            <v>20</v>
          </cell>
          <cell r="DA21">
            <v>20</v>
          </cell>
          <cell r="DB21">
            <v>20</v>
          </cell>
          <cell r="DC21">
            <v>20</v>
          </cell>
          <cell r="DD21">
            <v>20</v>
          </cell>
          <cell r="DE21">
            <v>20</v>
          </cell>
          <cell r="DF21">
            <v>20</v>
          </cell>
          <cell r="DG21">
            <v>20</v>
          </cell>
          <cell r="DH21">
            <v>20</v>
          </cell>
          <cell r="DI21">
            <v>20</v>
          </cell>
          <cell r="DJ21">
            <v>20</v>
          </cell>
          <cell r="DK21">
            <v>20</v>
          </cell>
          <cell r="DL21">
            <v>20</v>
          </cell>
          <cell r="DM21">
            <v>20</v>
          </cell>
          <cell r="DN21">
            <v>20</v>
          </cell>
          <cell r="DO21">
            <v>20</v>
          </cell>
          <cell r="DP21">
            <v>20</v>
          </cell>
          <cell r="DQ21">
            <v>20</v>
          </cell>
          <cell r="DR21">
            <v>20</v>
          </cell>
          <cell r="DS21">
            <v>20</v>
          </cell>
          <cell r="DT21">
            <v>20</v>
          </cell>
        </row>
        <row r="22">
          <cell r="E22" t="str">
            <v>not enabled</v>
          </cell>
          <cell r="F22" t="str">
            <v>not enabled</v>
          </cell>
          <cell r="G22" t="str">
            <v>not enabled</v>
          </cell>
          <cell r="H22" t="str">
            <v>not enabled</v>
          </cell>
          <cell r="I22" t="str">
            <v>not enabled</v>
          </cell>
          <cell r="J22" t="str">
            <v>not enabled</v>
          </cell>
          <cell r="K22" t="str">
            <v>not enabled</v>
          </cell>
          <cell r="L22" t="str">
            <v>not enabled</v>
          </cell>
          <cell r="M22" t="str">
            <v>not enabled</v>
          </cell>
          <cell r="N22" t="str">
            <v>not enabled</v>
          </cell>
          <cell r="O22" t="str">
            <v>not enabled</v>
          </cell>
          <cell r="P22" t="str">
            <v>not enabled</v>
          </cell>
          <cell r="Q22" t="str">
            <v>not enabled</v>
          </cell>
          <cell r="R22" t="str">
            <v>not enabled</v>
          </cell>
          <cell r="S22" t="str">
            <v>not enabled</v>
          </cell>
          <cell r="T22" t="str">
            <v>not enabled</v>
          </cell>
          <cell r="U22" t="str">
            <v>not enabled</v>
          </cell>
          <cell r="V22" t="str">
            <v>not enabled</v>
          </cell>
          <cell r="W22" t="str">
            <v>not enabled</v>
          </cell>
          <cell r="X22" t="str">
            <v>not enabled</v>
          </cell>
          <cell r="Y22" t="str">
            <v>not enabled</v>
          </cell>
          <cell r="Z22" t="str">
            <v>not enabled</v>
          </cell>
          <cell r="AA22" t="str">
            <v>not enabled</v>
          </cell>
          <cell r="AB22" t="str">
            <v>not enabled</v>
          </cell>
          <cell r="AC22" t="str">
            <v>not enabled</v>
          </cell>
          <cell r="AD22" t="str">
            <v>not enabled</v>
          </cell>
          <cell r="AE22" t="str">
            <v>not enabled</v>
          </cell>
          <cell r="AF22" t="str">
            <v>not enabled</v>
          </cell>
          <cell r="AG22" t="str">
            <v>not enabled</v>
          </cell>
          <cell r="AH22" t="str">
            <v>not enabled</v>
          </cell>
          <cell r="AI22" t="str">
            <v>not enabled</v>
          </cell>
          <cell r="AJ22" t="str">
            <v>not enabled</v>
          </cell>
          <cell r="AK22" t="str">
            <v>not enabled</v>
          </cell>
          <cell r="AL22" t="str">
            <v>not enabled</v>
          </cell>
          <cell r="AM22" t="str">
            <v>not enabled</v>
          </cell>
          <cell r="AN22" t="str">
            <v>not enabled</v>
          </cell>
          <cell r="AO22" t="str">
            <v>not enabled</v>
          </cell>
          <cell r="AP22" t="str">
            <v>not enabled</v>
          </cell>
          <cell r="AQ22" t="str">
            <v>not enabled</v>
          </cell>
          <cell r="AR22" t="str">
            <v>not enabled</v>
          </cell>
          <cell r="AS22" t="str">
            <v>not enabled</v>
          </cell>
          <cell r="AT22" t="str">
            <v>not enabled</v>
          </cell>
          <cell r="AU22" t="str">
            <v>not enabled</v>
          </cell>
          <cell r="AV22" t="str">
            <v>not enabled</v>
          </cell>
          <cell r="AW22" t="str">
            <v>not enabled</v>
          </cell>
          <cell r="AX22" t="str">
            <v>not enabled</v>
          </cell>
          <cell r="AY22" t="str">
            <v>not enabled</v>
          </cell>
          <cell r="AZ22" t="str">
            <v>not enabled</v>
          </cell>
          <cell r="BA22" t="str">
            <v>not enabled</v>
          </cell>
          <cell r="BB22" t="str">
            <v>not enabled</v>
          </cell>
          <cell r="BC22" t="str">
            <v>not enabled</v>
          </cell>
          <cell r="BD22" t="str">
            <v>not enabled</v>
          </cell>
          <cell r="BE22" t="str">
            <v>not enabled</v>
          </cell>
          <cell r="BF22" t="str">
            <v>not enabled</v>
          </cell>
          <cell r="BG22" t="str">
            <v>not enabled</v>
          </cell>
          <cell r="BH22" t="str">
            <v>not enabled</v>
          </cell>
          <cell r="BI22" t="str">
            <v>not enabled</v>
          </cell>
          <cell r="BJ22" t="str">
            <v>not enabled</v>
          </cell>
          <cell r="BK22" t="str">
            <v>not enabled</v>
          </cell>
          <cell r="BL22" t="str">
            <v>not enabled</v>
          </cell>
          <cell r="BM22" t="str">
            <v>not enabled</v>
          </cell>
          <cell r="BN22" t="str">
            <v>not enabled</v>
          </cell>
          <cell r="BO22" t="str">
            <v>not enabled</v>
          </cell>
          <cell r="BP22" t="str">
            <v>not enabled</v>
          </cell>
          <cell r="BQ22" t="str">
            <v>not enabled</v>
          </cell>
          <cell r="BR22" t="str">
            <v>not enabled</v>
          </cell>
          <cell r="BS22" t="str">
            <v>not enabled</v>
          </cell>
          <cell r="BT22" t="str">
            <v>not enabled</v>
          </cell>
          <cell r="BU22" t="str">
            <v>not enabled</v>
          </cell>
          <cell r="BV22" t="str">
            <v>not enabled</v>
          </cell>
          <cell r="BW22" t="str">
            <v>not enabled</v>
          </cell>
          <cell r="BX22" t="str">
            <v>not enabled</v>
          </cell>
          <cell r="BY22" t="str">
            <v>not enabled</v>
          </cell>
          <cell r="BZ22" t="str">
            <v>not enabled</v>
          </cell>
          <cell r="CA22" t="str">
            <v>not enabled</v>
          </cell>
          <cell r="CB22" t="str">
            <v>not enabled</v>
          </cell>
          <cell r="CC22" t="str">
            <v>not enabled</v>
          </cell>
          <cell r="CD22" t="str">
            <v>not enabled</v>
          </cell>
          <cell r="CE22" t="str">
            <v>not enabled</v>
          </cell>
          <cell r="CF22" t="str">
            <v>not enabled</v>
          </cell>
          <cell r="CG22" t="str">
            <v>not enabled</v>
          </cell>
          <cell r="CH22" t="str">
            <v>not enabled</v>
          </cell>
          <cell r="CI22" t="str">
            <v>not enabled</v>
          </cell>
          <cell r="CJ22" t="str">
            <v>not enabled</v>
          </cell>
          <cell r="CK22" t="str">
            <v>not enabled</v>
          </cell>
          <cell r="CL22" t="str">
            <v>not enabled</v>
          </cell>
          <cell r="CM22" t="str">
            <v>not enabled</v>
          </cell>
          <cell r="CN22" t="str">
            <v>not enabled</v>
          </cell>
          <cell r="CO22" t="str">
            <v>not enabled</v>
          </cell>
          <cell r="CP22" t="str">
            <v>not enabled</v>
          </cell>
          <cell r="CQ22" t="str">
            <v>not enabled</v>
          </cell>
          <cell r="CR22" t="str">
            <v>not enabled</v>
          </cell>
          <cell r="CS22" t="str">
            <v>not enabled</v>
          </cell>
          <cell r="CT22" t="str">
            <v>not enabled</v>
          </cell>
          <cell r="CU22" t="str">
            <v>not enabled</v>
          </cell>
          <cell r="CV22" t="str">
            <v>not enabled</v>
          </cell>
          <cell r="CW22" t="str">
            <v>not enabled</v>
          </cell>
          <cell r="CX22" t="str">
            <v>not enabled</v>
          </cell>
          <cell r="CY22" t="str">
            <v>not enabled</v>
          </cell>
          <cell r="CZ22" t="str">
            <v>not enabled</v>
          </cell>
          <cell r="DA22" t="str">
            <v>not enabled</v>
          </cell>
          <cell r="DB22" t="str">
            <v>not enabled</v>
          </cell>
          <cell r="DC22" t="str">
            <v>not enabled</v>
          </cell>
          <cell r="DD22" t="str">
            <v>not enabled</v>
          </cell>
          <cell r="DE22" t="str">
            <v>not enabled</v>
          </cell>
          <cell r="DF22" t="str">
            <v>not enabled</v>
          </cell>
          <cell r="DG22" t="str">
            <v>not enabled</v>
          </cell>
          <cell r="DH22" t="str">
            <v>not enabled</v>
          </cell>
          <cell r="DI22" t="str">
            <v>not enabled</v>
          </cell>
          <cell r="DJ22" t="str">
            <v>not enabled</v>
          </cell>
          <cell r="DK22" t="str">
            <v>not enabled</v>
          </cell>
          <cell r="DL22" t="str">
            <v>not enabled</v>
          </cell>
          <cell r="DM22" t="str">
            <v>not enabled</v>
          </cell>
          <cell r="DN22" t="str">
            <v>not enabled</v>
          </cell>
          <cell r="DO22" t="str">
            <v>not enabled</v>
          </cell>
          <cell r="DP22" t="str">
            <v>not enabled</v>
          </cell>
          <cell r="DQ22" t="str">
            <v>not enabled</v>
          </cell>
          <cell r="DR22" t="str">
            <v>not enabled</v>
          </cell>
          <cell r="DS22" t="str">
            <v>not enabled</v>
          </cell>
          <cell r="DT22" t="str">
            <v>not enabled</v>
          </cell>
        </row>
        <row r="23">
          <cell r="E23">
            <v>0.01</v>
          </cell>
          <cell r="F23">
            <v>0.01</v>
          </cell>
          <cell r="G23">
            <v>0.01</v>
          </cell>
          <cell r="H23">
            <v>0.01</v>
          </cell>
          <cell r="I23">
            <v>0.01</v>
          </cell>
          <cell r="J23">
            <v>0.01</v>
          </cell>
          <cell r="K23">
            <v>0.01</v>
          </cell>
          <cell r="L23">
            <v>0.01</v>
          </cell>
          <cell r="M23">
            <v>0.01</v>
          </cell>
          <cell r="N23">
            <v>0.01</v>
          </cell>
          <cell r="O23">
            <v>0.01</v>
          </cell>
          <cell r="P23">
            <v>0.01</v>
          </cell>
          <cell r="Q23">
            <v>0.01</v>
          </cell>
          <cell r="R23">
            <v>0.01</v>
          </cell>
          <cell r="S23">
            <v>0.01</v>
          </cell>
          <cell r="T23">
            <v>0.01</v>
          </cell>
          <cell r="U23">
            <v>0.01</v>
          </cell>
          <cell r="V23">
            <v>0.01</v>
          </cell>
          <cell r="W23">
            <v>0.01</v>
          </cell>
          <cell r="X23">
            <v>0.01</v>
          </cell>
          <cell r="Y23">
            <v>0.01</v>
          </cell>
          <cell r="Z23">
            <v>0.01</v>
          </cell>
          <cell r="AA23">
            <v>0.01</v>
          </cell>
          <cell r="AB23">
            <v>0.01</v>
          </cell>
          <cell r="AC23">
            <v>0.01</v>
          </cell>
          <cell r="AD23">
            <v>0.01</v>
          </cell>
          <cell r="AE23">
            <v>0.01</v>
          </cell>
          <cell r="AF23">
            <v>0.01</v>
          </cell>
          <cell r="AG23">
            <v>0.01</v>
          </cell>
          <cell r="AH23">
            <v>0.01</v>
          </cell>
          <cell r="AI23">
            <v>0.01</v>
          </cell>
          <cell r="AJ23">
            <v>0.01</v>
          </cell>
          <cell r="AK23">
            <v>0.01</v>
          </cell>
          <cell r="AL23">
            <v>0.01</v>
          </cell>
          <cell r="AM23">
            <v>0.01</v>
          </cell>
          <cell r="AN23">
            <v>0.01</v>
          </cell>
          <cell r="AO23">
            <v>0.01</v>
          </cell>
          <cell r="AP23">
            <v>0.01</v>
          </cell>
          <cell r="AQ23">
            <v>0.01</v>
          </cell>
          <cell r="AR23">
            <v>0.01</v>
          </cell>
          <cell r="AS23">
            <v>0.01</v>
          </cell>
          <cell r="AT23">
            <v>0.01</v>
          </cell>
          <cell r="AU23">
            <v>0.01</v>
          </cell>
          <cell r="AV23">
            <v>0.01</v>
          </cell>
          <cell r="AW23">
            <v>0.01</v>
          </cell>
          <cell r="AX23">
            <v>0.01</v>
          </cell>
          <cell r="AY23">
            <v>0.01</v>
          </cell>
          <cell r="AZ23">
            <v>0.01</v>
          </cell>
          <cell r="BA23">
            <v>0.01</v>
          </cell>
          <cell r="BB23">
            <v>0.01</v>
          </cell>
          <cell r="BC23">
            <v>0.01</v>
          </cell>
          <cell r="BD23">
            <v>0.01</v>
          </cell>
          <cell r="BE23">
            <v>0.01</v>
          </cell>
          <cell r="BF23">
            <v>0.01</v>
          </cell>
          <cell r="BG23">
            <v>0.01</v>
          </cell>
          <cell r="BH23">
            <v>0.01</v>
          </cell>
          <cell r="BI23">
            <v>0.01</v>
          </cell>
          <cell r="BJ23">
            <v>0.01</v>
          </cell>
          <cell r="BK23">
            <v>0.01</v>
          </cell>
          <cell r="BL23">
            <v>0.01</v>
          </cell>
          <cell r="BM23">
            <v>0.01</v>
          </cell>
          <cell r="BN23">
            <v>0.01</v>
          </cell>
          <cell r="BO23">
            <v>0.01</v>
          </cell>
          <cell r="BP23">
            <v>0.01</v>
          </cell>
          <cell r="BQ23">
            <v>0.01</v>
          </cell>
          <cell r="BR23">
            <v>0.01</v>
          </cell>
          <cell r="BS23">
            <v>0.01</v>
          </cell>
          <cell r="BT23">
            <v>0.01</v>
          </cell>
          <cell r="BU23">
            <v>0.01</v>
          </cell>
          <cell r="BV23">
            <v>0.01</v>
          </cell>
          <cell r="BW23">
            <v>0.01</v>
          </cell>
          <cell r="BX23">
            <v>0.01</v>
          </cell>
          <cell r="BY23">
            <v>0.01</v>
          </cell>
          <cell r="BZ23">
            <v>0.01</v>
          </cell>
          <cell r="CA23">
            <v>0.01</v>
          </cell>
          <cell r="CB23">
            <v>0.01</v>
          </cell>
          <cell r="CC23">
            <v>0.01</v>
          </cell>
          <cell r="CD23">
            <v>0.01</v>
          </cell>
          <cell r="CE23">
            <v>0.01</v>
          </cell>
          <cell r="CF23">
            <v>0.01</v>
          </cell>
          <cell r="CG23">
            <v>0.01</v>
          </cell>
          <cell r="CH23">
            <v>0.01</v>
          </cell>
          <cell r="CI23">
            <v>0.01</v>
          </cell>
          <cell r="CJ23">
            <v>0.01</v>
          </cell>
          <cell r="CK23">
            <v>0.01</v>
          </cell>
          <cell r="CL23">
            <v>0.01</v>
          </cell>
          <cell r="CM23">
            <v>0.01</v>
          </cell>
          <cell r="CN23">
            <v>0.01</v>
          </cell>
          <cell r="CO23">
            <v>0.01</v>
          </cell>
          <cell r="CP23">
            <v>0.01</v>
          </cell>
          <cell r="CQ23">
            <v>0.01</v>
          </cell>
          <cell r="CR23">
            <v>0.01</v>
          </cell>
          <cell r="CS23">
            <v>0.01</v>
          </cell>
          <cell r="CT23">
            <v>0.01</v>
          </cell>
          <cell r="CU23">
            <v>0.01</v>
          </cell>
          <cell r="CV23">
            <v>0.01</v>
          </cell>
          <cell r="CW23">
            <v>0.01</v>
          </cell>
          <cell r="CX23">
            <v>0.01</v>
          </cell>
          <cell r="CY23">
            <v>0.01</v>
          </cell>
          <cell r="CZ23">
            <v>0.01</v>
          </cell>
          <cell r="DA23">
            <v>0.01</v>
          </cell>
          <cell r="DB23">
            <v>0.01</v>
          </cell>
          <cell r="DC23">
            <v>0.01</v>
          </cell>
          <cell r="DD23">
            <v>0.01</v>
          </cell>
          <cell r="DE23">
            <v>0.01</v>
          </cell>
          <cell r="DF23">
            <v>0.01</v>
          </cell>
          <cell r="DG23">
            <v>0.01</v>
          </cell>
          <cell r="DH23">
            <v>0.01</v>
          </cell>
          <cell r="DI23">
            <v>0.01</v>
          </cell>
          <cell r="DJ23">
            <v>0.01</v>
          </cell>
          <cell r="DK23">
            <v>0.01</v>
          </cell>
          <cell r="DL23">
            <v>0.01</v>
          </cell>
          <cell r="DM23">
            <v>0.01</v>
          </cell>
          <cell r="DN23">
            <v>0.01</v>
          </cell>
          <cell r="DO23">
            <v>0.01</v>
          </cell>
          <cell r="DP23">
            <v>0.01</v>
          </cell>
          <cell r="DQ23">
            <v>0.01</v>
          </cell>
          <cell r="DR23">
            <v>0.01</v>
          </cell>
          <cell r="DS23">
            <v>0.01</v>
          </cell>
          <cell r="DT23">
            <v>0.01</v>
          </cell>
        </row>
        <row r="24">
          <cell r="E24">
            <v>92.4</v>
          </cell>
          <cell r="F24">
            <v>92.4</v>
          </cell>
          <cell r="G24">
            <v>92.4</v>
          </cell>
          <cell r="H24">
            <v>92.4</v>
          </cell>
          <cell r="I24">
            <v>92.4</v>
          </cell>
          <cell r="J24">
            <v>92.4</v>
          </cell>
          <cell r="K24">
            <v>92.4</v>
          </cell>
          <cell r="L24">
            <v>92.4</v>
          </cell>
          <cell r="M24">
            <v>92.4</v>
          </cell>
          <cell r="N24">
            <v>92.4</v>
          </cell>
          <cell r="O24">
            <v>92.4</v>
          </cell>
          <cell r="P24">
            <v>92.4</v>
          </cell>
          <cell r="Q24">
            <v>92.4</v>
          </cell>
          <cell r="R24">
            <v>92.4</v>
          </cell>
          <cell r="S24">
            <v>92.4</v>
          </cell>
          <cell r="T24">
            <v>92.4</v>
          </cell>
          <cell r="U24">
            <v>92.4</v>
          </cell>
          <cell r="V24">
            <v>92.4</v>
          </cell>
          <cell r="W24">
            <v>92.4</v>
          </cell>
          <cell r="X24">
            <v>92.4</v>
          </cell>
          <cell r="Y24">
            <v>92.4</v>
          </cell>
          <cell r="Z24">
            <v>92.4</v>
          </cell>
          <cell r="AA24">
            <v>92.4</v>
          </cell>
          <cell r="AB24">
            <v>92.4</v>
          </cell>
          <cell r="AC24">
            <v>92.4</v>
          </cell>
          <cell r="AD24">
            <v>92.4</v>
          </cell>
          <cell r="AE24">
            <v>92.4</v>
          </cell>
          <cell r="AF24">
            <v>92.4</v>
          </cell>
          <cell r="AG24">
            <v>92.4</v>
          </cell>
          <cell r="AH24">
            <v>92.4</v>
          </cell>
          <cell r="AI24">
            <v>92.4</v>
          </cell>
          <cell r="AJ24">
            <v>92.4</v>
          </cell>
          <cell r="AK24">
            <v>92.4</v>
          </cell>
          <cell r="AL24">
            <v>92.4</v>
          </cell>
          <cell r="AM24">
            <v>92.4</v>
          </cell>
          <cell r="AN24">
            <v>92.4</v>
          </cell>
          <cell r="AO24">
            <v>92.4</v>
          </cell>
          <cell r="AP24">
            <v>92.4</v>
          </cell>
          <cell r="AQ24">
            <v>92.4</v>
          </cell>
          <cell r="AR24">
            <v>92.4</v>
          </cell>
          <cell r="AS24">
            <v>92.4</v>
          </cell>
          <cell r="AT24">
            <v>92.4</v>
          </cell>
          <cell r="AU24">
            <v>92.4</v>
          </cell>
          <cell r="AV24">
            <v>92.4</v>
          </cell>
          <cell r="AW24">
            <v>92.4</v>
          </cell>
          <cell r="AX24">
            <v>92.4</v>
          </cell>
          <cell r="AY24">
            <v>92.4</v>
          </cell>
          <cell r="AZ24">
            <v>92.4</v>
          </cell>
          <cell r="BA24">
            <v>92.4</v>
          </cell>
          <cell r="BB24">
            <v>92.4</v>
          </cell>
          <cell r="BC24">
            <v>92.4</v>
          </cell>
          <cell r="BD24">
            <v>92.4</v>
          </cell>
          <cell r="BE24">
            <v>92.4</v>
          </cell>
          <cell r="BF24">
            <v>92.4</v>
          </cell>
          <cell r="BG24">
            <v>92.4</v>
          </cell>
          <cell r="BH24">
            <v>92.4</v>
          </cell>
          <cell r="BI24">
            <v>92.4</v>
          </cell>
          <cell r="BJ24">
            <v>92.4</v>
          </cell>
          <cell r="BK24">
            <v>92.4</v>
          </cell>
          <cell r="BL24">
            <v>92.4</v>
          </cell>
          <cell r="BM24">
            <v>92.4</v>
          </cell>
          <cell r="BN24">
            <v>92.4</v>
          </cell>
          <cell r="BO24">
            <v>92.4</v>
          </cell>
          <cell r="BP24">
            <v>92.4</v>
          </cell>
          <cell r="BQ24">
            <v>92.4</v>
          </cell>
          <cell r="BR24">
            <v>92.4</v>
          </cell>
          <cell r="BS24">
            <v>92.4</v>
          </cell>
          <cell r="BT24">
            <v>92.4</v>
          </cell>
          <cell r="BU24">
            <v>92.4</v>
          </cell>
          <cell r="BV24">
            <v>92.4</v>
          </cell>
          <cell r="BW24">
            <v>92.4</v>
          </cell>
          <cell r="BX24">
            <v>92.4</v>
          </cell>
          <cell r="BY24">
            <v>92.4</v>
          </cell>
          <cell r="BZ24">
            <v>92.4</v>
          </cell>
          <cell r="CA24">
            <v>92.4</v>
          </cell>
          <cell r="CB24">
            <v>92.4</v>
          </cell>
          <cell r="CC24">
            <v>92.4</v>
          </cell>
          <cell r="CD24">
            <v>92.4</v>
          </cell>
          <cell r="CE24">
            <v>92.4</v>
          </cell>
          <cell r="CF24">
            <v>92.4</v>
          </cell>
          <cell r="CG24">
            <v>92.4</v>
          </cell>
          <cell r="CH24">
            <v>92.4</v>
          </cell>
          <cell r="CI24">
            <v>92.4</v>
          </cell>
          <cell r="CJ24">
            <v>92.4</v>
          </cell>
          <cell r="CK24">
            <v>92.4</v>
          </cell>
          <cell r="CL24">
            <v>92.4</v>
          </cell>
          <cell r="CM24">
            <v>92.4</v>
          </cell>
          <cell r="CN24">
            <v>92.4</v>
          </cell>
          <cell r="CO24">
            <v>92.4</v>
          </cell>
          <cell r="CP24">
            <v>92.4</v>
          </cell>
          <cell r="CQ24">
            <v>92.4</v>
          </cell>
          <cell r="CR24">
            <v>92.4</v>
          </cell>
          <cell r="CS24">
            <v>92.4</v>
          </cell>
          <cell r="CT24">
            <v>92.4</v>
          </cell>
          <cell r="CU24">
            <v>92.4</v>
          </cell>
          <cell r="CV24">
            <v>92.4</v>
          </cell>
          <cell r="CW24">
            <v>92.4</v>
          </cell>
          <cell r="CX24">
            <v>92.4</v>
          </cell>
          <cell r="CY24">
            <v>92.4</v>
          </cell>
          <cell r="CZ24">
            <v>92.4</v>
          </cell>
          <cell r="DA24">
            <v>92.4</v>
          </cell>
          <cell r="DB24">
            <v>92.4</v>
          </cell>
          <cell r="DC24">
            <v>92.4</v>
          </cell>
          <cell r="DD24">
            <v>92.4</v>
          </cell>
          <cell r="DE24">
            <v>92.4</v>
          </cell>
          <cell r="DF24">
            <v>92.4</v>
          </cell>
          <cell r="DG24">
            <v>92.4</v>
          </cell>
          <cell r="DH24">
            <v>92.4</v>
          </cell>
          <cell r="DI24">
            <v>92.4</v>
          </cell>
          <cell r="DJ24">
            <v>92.4</v>
          </cell>
          <cell r="DK24">
            <v>92.4</v>
          </cell>
          <cell r="DL24">
            <v>92.4</v>
          </cell>
          <cell r="DM24">
            <v>92.4</v>
          </cell>
          <cell r="DN24">
            <v>92.4</v>
          </cell>
          <cell r="DO24">
            <v>92.4</v>
          </cell>
          <cell r="DP24">
            <v>92.4</v>
          </cell>
          <cell r="DQ24">
            <v>92.4</v>
          </cell>
          <cell r="DR24">
            <v>92.4</v>
          </cell>
          <cell r="DS24">
            <v>92.4</v>
          </cell>
          <cell r="DT24">
            <v>92.4</v>
          </cell>
        </row>
        <row r="25">
          <cell r="E25">
            <v>105.6</v>
          </cell>
          <cell r="F25">
            <v>105.6</v>
          </cell>
          <cell r="G25">
            <v>105.6</v>
          </cell>
          <cell r="H25">
            <v>105.6</v>
          </cell>
          <cell r="I25">
            <v>105.6</v>
          </cell>
          <cell r="J25">
            <v>105.6</v>
          </cell>
          <cell r="K25">
            <v>105.6</v>
          </cell>
          <cell r="L25">
            <v>105.6</v>
          </cell>
          <cell r="M25">
            <v>105.6</v>
          </cell>
          <cell r="N25">
            <v>105.6</v>
          </cell>
          <cell r="O25">
            <v>105.6</v>
          </cell>
          <cell r="P25">
            <v>105.6</v>
          </cell>
          <cell r="Q25">
            <v>105.6</v>
          </cell>
          <cell r="R25">
            <v>105.6</v>
          </cell>
          <cell r="S25">
            <v>105.6</v>
          </cell>
          <cell r="T25">
            <v>105.6</v>
          </cell>
          <cell r="U25">
            <v>105.6</v>
          </cell>
          <cell r="V25">
            <v>105.6</v>
          </cell>
          <cell r="W25">
            <v>105.6</v>
          </cell>
          <cell r="X25">
            <v>105.6</v>
          </cell>
          <cell r="Y25">
            <v>105.6</v>
          </cell>
          <cell r="Z25">
            <v>105.6</v>
          </cell>
          <cell r="AA25">
            <v>105.6</v>
          </cell>
          <cell r="AB25">
            <v>105.6</v>
          </cell>
          <cell r="AC25">
            <v>105.6</v>
          </cell>
          <cell r="AD25">
            <v>105.6</v>
          </cell>
          <cell r="AE25">
            <v>105.6</v>
          </cell>
          <cell r="AF25">
            <v>105.6</v>
          </cell>
          <cell r="AG25">
            <v>105.6</v>
          </cell>
          <cell r="AH25">
            <v>105.6</v>
          </cell>
          <cell r="AI25">
            <v>105.6</v>
          </cell>
          <cell r="AJ25">
            <v>105.6</v>
          </cell>
          <cell r="AK25">
            <v>105.6</v>
          </cell>
          <cell r="AL25">
            <v>105.6</v>
          </cell>
          <cell r="AM25">
            <v>105.6</v>
          </cell>
          <cell r="AN25">
            <v>105.6</v>
          </cell>
          <cell r="AO25">
            <v>105.6</v>
          </cell>
          <cell r="AP25">
            <v>105.6</v>
          </cell>
          <cell r="AQ25">
            <v>105.6</v>
          </cell>
          <cell r="AR25">
            <v>105.6</v>
          </cell>
          <cell r="AS25">
            <v>105.6</v>
          </cell>
          <cell r="AT25">
            <v>105.6</v>
          </cell>
          <cell r="AU25">
            <v>105.6</v>
          </cell>
          <cell r="AV25">
            <v>105.6</v>
          </cell>
          <cell r="AW25">
            <v>105.6</v>
          </cell>
          <cell r="AX25">
            <v>105.6</v>
          </cell>
          <cell r="AY25">
            <v>105.6</v>
          </cell>
          <cell r="AZ25">
            <v>105.6</v>
          </cell>
          <cell r="BA25">
            <v>105.6</v>
          </cell>
          <cell r="BB25">
            <v>105.6</v>
          </cell>
          <cell r="BC25">
            <v>105.6</v>
          </cell>
          <cell r="BD25">
            <v>105.6</v>
          </cell>
          <cell r="BE25">
            <v>105.6</v>
          </cell>
          <cell r="BF25">
            <v>105.6</v>
          </cell>
          <cell r="BG25">
            <v>105.6</v>
          </cell>
          <cell r="BH25">
            <v>105.6</v>
          </cell>
          <cell r="BI25">
            <v>105.6</v>
          </cell>
          <cell r="BJ25">
            <v>105.6</v>
          </cell>
          <cell r="BK25">
            <v>105.6</v>
          </cell>
          <cell r="BL25">
            <v>105.6</v>
          </cell>
          <cell r="BM25">
            <v>105.6</v>
          </cell>
          <cell r="BN25">
            <v>105.6</v>
          </cell>
          <cell r="BO25">
            <v>105.6</v>
          </cell>
          <cell r="BP25">
            <v>105.6</v>
          </cell>
          <cell r="BQ25">
            <v>105.6</v>
          </cell>
          <cell r="BR25">
            <v>105.6</v>
          </cell>
          <cell r="BS25">
            <v>105.6</v>
          </cell>
          <cell r="BT25">
            <v>105.6</v>
          </cell>
          <cell r="BU25">
            <v>105.6</v>
          </cell>
          <cell r="BV25">
            <v>105.6</v>
          </cell>
          <cell r="BW25">
            <v>105.6</v>
          </cell>
          <cell r="BX25">
            <v>105.6</v>
          </cell>
          <cell r="BY25">
            <v>105.6</v>
          </cell>
          <cell r="BZ25">
            <v>105.6</v>
          </cell>
          <cell r="CA25">
            <v>105.6</v>
          </cell>
          <cell r="CB25">
            <v>105.6</v>
          </cell>
          <cell r="CC25">
            <v>105.6</v>
          </cell>
          <cell r="CD25">
            <v>105.6</v>
          </cell>
          <cell r="CE25">
            <v>105.6</v>
          </cell>
          <cell r="CF25">
            <v>105.6</v>
          </cell>
          <cell r="CG25">
            <v>105.6</v>
          </cell>
          <cell r="CH25">
            <v>105.6</v>
          </cell>
          <cell r="CI25">
            <v>105.6</v>
          </cell>
          <cell r="CJ25">
            <v>105.6</v>
          </cell>
          <cell r="CK25">
            <v>105.6</v>
          </cell>
          <cell r="CL25">
            <v>105.6</v>
          </cell>
          <cell r="CM25">
            <v>105.6</v>
          </cell>
          <cell r="CN25">
            <v>105.6</v>
          </cell>
          <cell r="CO25">
            <v>105.6</v>
          </cell>
          <cell r="CP25">
            <v>105.6</v>
          </cell>
          <cell r="CQ25">
            <v>105.6</v>
          </cell>
          <cell r="CR25">
            <v>105.6</v>
          </cell>
          <cell r="CS25">
            <v>105.6</v>
          </cell>
          <cell r="CT25">
            <v>105.6</v>
          </cell>
          <cell r="CU25">
            <v>105.6</v>
          </cell>
          <cell r="CV25">
            <v>105.6</v>
          </cell>
          <cell r="CW25">
            <v>105.6</v>
          </cell>
          <cell r="CX25">
            <v>105.6</v>
          </cell>
          <cell r="CY25">
            <v>105.6</v>
          </cell>
          <cell r="CZ25">
            <v>105.6</v>
          </cell>
          <cell r="DA25">
            <v>105.6</v>
          </cell>
          <cell r="DB25">
            <v>105.6</v>
          </cell>
          <cell r="DC25">
            <v>105.6</v>
          </cell>
          <cell r="DD25">
            <v>105.6</v>
          </cell>
          <cell r="DE25">
            <v>105.6</v>
          </cell>
          <cell r="DF25">
            <v>105.6</v>
          </cell>
          <cell r="DG25">
            <v>105.6</v>
          </cell>
          <cell r="DH25">
            <v>105.6</v>
          </cell>
          <cell r="DI25">
            <v>105.6</v>
          </cell>
          <cell r="DJ25">
            <v>105.6</v>
          </cell>
          <cell r="DK25">
            <v>105.6</v>
          </cell>
          <cell r="DL25">
            <v>105.6</v>
          </cell>
          <cell r="DM25">
            <v>105.6</v>
          </cell>
          <cell r="DN25">
            <v>105.6</v>
          </cell>
          <cell r="DO25">
            <v>105.6</v>
          </cell>
          <cell r="DP25">
            <v>105.6</v>
          </cell>
          <cell r="DQ25">
            <v>105.6</v>
          </cell>
          <cell r="DR25">
            <v>105.6</v>
          </cell>
          <cell r="DS25">
            <v>105.6</v>
          </cell>
          <cell r="DT25">
            <v>105.6</v>
          </cell>
        </row>
        <row r="26">
          <cell r="E26">
            <v>95.2</v>
          </cell>
          <cell r="F26">
            <v>95.2</v>
          </cell>
          <cell r="G26">
            <v>95.2</v>
          </cell>
          <cell r="H26">
            <v>95.2</v>
          </cell>
          <cell r="I26">
            <v>95.2</v>
          </cell>
          <cell r="J26">
            <v>95.2</v>
          </cell>
          <cell r="K26">
            <v>95.2</v>
          </cell>
          <cell r="L26">
            <v>95.2</v>
          </cell>
          <cell r="M26">
            <v>95.2</v>
          </cell>
          <cell r="N26">
            <v>95.2</v>
          </cell>
          <cell r="O26">
            <v>95.2</v>
          </cell>
          <cell r="P26">
            <v>95.2</v>
          </cell>
          <cell r="Q26">
            <v>95.2</v>
          </cell>
          <cell r="R26">
            <v>95.2</v>
          </cell>
          <cell r="S26">
            <v>95.2</v>
          </cell>
          <cell r="T26">
            <v>95.2</v>
          </cell>
          <cell r="U26">
            <v>95.2</v>
          </cell>
          <cell r="V26">
            <v>95.2</v>
          </cell>
          <cell r="W26">
            <v>95.2</v>
          </cell>
          <cell r="X26">
            <v>95.2</v>
          </cell>
          <cell r="Y26">
            <v>95.2</v>
          </cell>
          <cell r="Z26">
            <v>95.2</v>
          </cell>
          <cell r="AA26">
            <v>95.2</v>
          </cell>
          <cell r="AB26">
            <v>95.2</v>
          </cell>
          <cell r="AC26">
            <v>95.2</v>
          </cell>
          <cell r="AD26">
            <v>95.2</v>
          </cell>
          <cell r="AE26">
            <v>95.2</v>
          </cell>
          <cell r="AF26">
            <v>95.2</v>
          </cell>
          <cell r="AG26">
            <v>95.2</v>
          </cell>
          <cell r="AH26">
            <v>95.2</v>
          </cell>
          <cell r="AI26">
            <v>95.2</v>
          </cell>
          <cell r="AJ26">
            <v>95.2</v>
          </cell>
          <cell r="AK26">
            <v>95.2</v>
          </cell>
          <cell r="AL26">
            <v>95.2</v>
          </cell>
          <cell r="AM26">
            <v>95.2</v>
          </cell>
          <cell r="AN26">
            <v>95.2</v>
          </cell>
          <cell r="AO26">
            <v>95.2</v>
          </cell>
          <cell r="AP26">
            <v>95.2</v>
          </cell>
          <cell r="AQ26">
            <v>95.2</v>
          </cell>
          <cell r="AR26">
            <v>95.2</v>
          </cell>
          <cell r="AS26">
            <v>95.2</v>
          </cell>
          <cell r="AT26">
            <v>95.2</v>
          </cell>
          <cell r="AU26">
            <v>95.2</v>
          </cell>
          <cell r="AV26">
            <v>95.2</v>
          </cell>
          <cell r="AW26">
            <v>95.2</v>
          </cell>
          <cell r="AX26">
            <v>95.2</v>
          </cell>
          <cell r="AY26">
            <v>95.2</v>
          </cell>
          <cell r="AZ26">
            <v>95.2</v>
          </cell>
          <cell r="BA26">
            <v>95.2</v>
          </cell>
          <cell r="BB26">
            <v>95.2</v>
          </cell>
          <cell r="BC26">
            <v>95.2</v>
          </cell>
          <cell r="BD26">
            <v>95.2</v>
          </cell>
          <cell r="BE26">
            <v>95.2</v>
          </cell>
          <cell r="BF26">
            <v>95.2</v>
          </cell>
          <cell r="BG26">
            <v>95.2</v>
          </cell>
          <cell r="BH26">
            <v>95.2</v>
          </cell>
          <cell r="BI26">
            <v>95.2</v>
          </cell>
          <cell r="BJ26">
            <v>95.2</v>
          </cell>
          <cell r="BK26">
            <v>95.2</v>
          </cell>
          <cell r="BL26">
            <v>95.2</v>
          </cell>
          <cell r="BM26">
            <v>95.2</v>
          </cell>
          <cell r="BN26">
            <v>95.2</v>
          </cell>
          <cell r="BO26">
            <v>95.2</v>
          </cell>
          <cell r="BP26">
            <v>95.2</v>
          </cell>
          <cell r="BQ26">
            <v>95.2</v>
          </cell>
          <cell r="BR26">
            <v>95.2</v>
          </cell>
          <cell r="BS26">
            <v>95.2</v>
          </cell>
          <cell r="BT26">
            <v>95.2</v>
          </cell>
          <cell r="BU26">
            <v>95.2</v>
          </cell>
          <cell r="BV26">
            <v>95.2</v>
          </cell>
          <cell r="BW26">
            <v>95.2</v>
          </cell>
          <cell r="BX26">
            <v>95.2</v>
          </cell>
          <cell r="BY26">
            <v>95.2</v>
          </cell>
          <cell r="BZ26">
            <v>95.2</v>
          </cell>
          <cell r="CA26">
            <v>95.2</v>
          </cell>
          <cell r="CB26">
            <v>95.2</v>
          </cell>
          <cell r="CC26">
            <v>95.2</v>
          </cell>
          <cell r="CD26">
            <v>95.2</v>
          </cell>
          <cell r="CE26">
            <v>95.2</v>
          </cell>
          <cell r="CF26">
            <v>95.2</v>
          </cell>
          <cell r="CG26">
            <v>95.2</v>
          </cell>
          <cell r="CH26">
            <v>95.2</v>
          </cell>
          <cell r="CI26">
            <v>95.2</v>
          </cell>
          <cell r="CJ26">
            <v>95.2</v>
          </cell>
          <cell r="CK26">
            <v>95.2</v>
          </cell>
          <cell r="CL26">
            <v>95.2</v>
          </cell>
          <cell r="CM26">
            <v>95.2</v>
          </cell>
          <cell r="CN26">
            <v>95.2</v>
          </cell>
          <cell r="CO26">
            <v>95.2</v>
          </cell>
          <cell r="CP26">
            <v>95.2</v>
          </cell>
          <cell r="CQ26">
            <v>95.2</v>
          </cell>
          <cell r="CR26">
            <v>95.2</v>
          </cell>
          <cell r="CS26">
            <v>95.2</v>
          </cell>
          <cell r="CT26">
            <v>95.2</v>
          </cell>
          <cell r="CU26">
            <v>95.2</v>
          </cell>
          <cell r="CV26">
            <v>95.2</v>
          </cell>
          <cell r="CW26">
            <v>95.2</v>
          </cell>
          <cell r="CX26">
            <v>95.2</v>
          </cell>
          <cell r="CY26">
            <v>95.2</v>
          </cell>
          <cell r="CZ26">
            <v>95.2</v>
          </cell>
          <cell r="DA26">
            <v>95.2</v>
          </cell>
          <cell r="DB26">
            <v>95.2</v>
          </cell>
          <cell r="DC26">
            <v>95.2</v>
          </cell>
          <cell r="DD26">
            <v>95.2</v>
          </cell>
          <cell r="DE26">
            <v>95.2</v>
          </cell>
          <cell r="DF26">
            <v>95.2</v>
          </cell>
          <cell r="DG26">
            <v>95.2</v>
          </cell>
          <cell r="DH26">
            <v>95.2</v>
          </cell>
          <cell r="DI26">
            <v>95.2</v>
          </cell>
          <cell r="DJ26">
            <v>95.2</v>
          </cell>
          <cell r="DK26">
            <v>95.2</v>
          </cell>
          <cell r="DL26">
            <v>95.2</v>
          </cell>
          <cell r="DM26">
            <v>95.2</v>
          </cell>
          <cell r="DN26">
            <v>95.2</v>
          </cell>
          <cell r="DO26">
            <v>95.2</v>
          </cell>
          <cell r="DP26">
            <v>95.2</v>
          </cell>
          <cell r="DQ26">
            <v>95.2</v>
          </cell>
          <cell r="DR26">
            <v>95.2</v>
          </cell>
          <cell r="DS26">
            <v>95.2</v>
          </cell>
          <cell r="DT26">
            <v>95.2</v>
          </cell>
        </row>
        <row r="29">
          <cell r="E29">
            <v>0.14000000000000001</v>
          </cell>
          <cell r="F29">
            <v>0.14000000000000001</v>
          </cell>
          <cell r="G29">
            <v>0.14000000000000001</v>
          </cell>
          <cell r="H29">
            <v>0.14000000000000001</v>
          </cell>
          <cell r="I29">
            <v>0.14000000000000001</v>
          </cell>
          <cell r="J29">
            <v>0.14000000000000001</v>
          </cell>
          <cell r="K29">
            <v>0.14000000000000001</v>
          </cell>
          <cell r="L29">
            <v>0.14000000000000001</v>
          </cell>
          <cell r="M29">
            <v>0.14000000000000001</v>
          </cell>
          <cell r="N29">
            <v>0.14000000000000001</v>
          </cell>
          <cell r="O29">
            <v>0.14000000000000001</v>
          </cell>
          <cell r="P29">
            <v>0.14000000000000001</v>
          </cell>
          <cell r="Q29">
            <v>0.14000000000000001</v>
          </cell>
          <cell r="R29">
            <v>0.14000000000000001</v>
          </cell>
          <cell r="S29">
            <v>0.14000000000000001</v>
          </cell>
          <cell r="T29">
            <v>0.14000000000000001</v>
          </cell>
          <cell r="U29">
            <v>0.14000000000000001</v>
          </cell>
          <cell r="V29">
            <v>0.14000000000000001</v>
          </cell>
          <cell r="W29">
            <v>0.14000000000000001</v>
          </cell>
          <cell r="X29">
            <v>0.14000000000000001</v>
          </cell>
          <cell r="Y29">
            <v>0.14000000000000001</v>
          </cell>
          <cell r="Z29">
            <v>0.14000000000000001</v>
          </cell>
          <cell r="AA29">
            <v>0.14000000000000001</v>
          </cell>
          <cell r="AB29">
            <v>0.14000000000000001</v>
          </cell>
          <cell r="AC29">
            <v>0.14000000000000001</v>
          </cell>
          <cell r="AD29">
            <v>0.14000000000000001</v>
          </cell>
          <cell r="AE29">
            <v>0.14000000000000001</v>
          </cell>
          <cell r="AF29">
            <v>0.14000000000000001</v>
          </cell>
          <cell r="AG29">
            <v>0.14000000000000001</v>
          </cell>
          <cell r="AH29">
            <v>0.14000000000000001</v>
          </cell>
          <cell r="AI29">
            <v>0.14000000000000001</v>
          </cell>
          <cell r="AJ29">
            <v>0.14000000000000001</v>
          </cell>
          <cell r="AK29">
            <v>0.14000000000000001</v>
          </cell>
          <cell r="AL29">
            <v>0.14000000000000001</v>
          </cell>
          <cell r="AM29">
            <v>0.14000000000000001</v>
          </cell>
          <cell r="AN29">
            <v>0.14000000000000001</v>
          </cell>
          <cell r="AO29">
            <v>0.14000000000000001</v>
          </cell>
          <cell r="AP29">
            <v>0.14000000000000001</v>
          </cell>
          <cell r="AQ29">
            <v>0.14000000000000001</v>
          </cell>
          <cell r="AR29">
            <v>0.14000000000000001</v>
          </cell>
          <cell r="AS29">
            <v>0.14000000000000001</v>
          </cell>
          <cell r="AT29">
            <v>0.14000000000000001</v>
          </cell>
          <cell r="AU29">
            <v>0.14000000000000001</v>
          </cell>
          <cell r="AV29">
            <v>0.14000000000000001</v>
          </cell>
          <cell r="AW29">
            <v>0.14000000000000001</v>
          </cell>
          <cell r="AX29">
            <v>0.14000000000000001</v>
          </cell>
          <cell r="AY29">
            <v>0.14000000000000001</v>
          </cell>
          <cell r="AZ29">
            <v>0.14000000000000001</v>
          </cell>
          <cell r="BA29">
            <v>0.14000000000000001</v>
          </cell>
          <cell r="BB29">
            <v>0.14000000000000001</v>
          </cell>
          <cell r="BC29">
            <v>0.14000000000000001</v>
          </cell>
          <cell r="BD29">
            <v>0.14000000000000001</v>
          </cell>
          <cell r="BE29">
            <v>0.14000000000000001</v>
          </cell>
          <cell r="BF29">
            <v>0.14000000000000001</v>
          </cell>
          <cell r="BG29">
            <v>0.14000000000000001</v>
          </cell>
          <cell r="BH29">
            <v>0.14000000000000001</v>
          </cell>
          <cell r="BI29">
            <v>0.14000000000000001</v>
          </cell>
          <cell r="BJ29">
            <v>0.14000000000000001</v>
          </cell>
          <cell r="BK29">
            <v>0.14000000000000001</v>
          </cell>
          <cell r="BL29">
            <v>0.14000000000000001</v>
          </cell>
          <cell r="BM29">
            <v>0.14000000000000001</v>
          </cell>
          <cell r="BN29">
            <v>0.14000000000000001</v>
          </cell>
          <cell r="BO29">
            <v>0.14000000000000001</v>
          </cell>
          <cell r="BP29">
            <v>0.14000000000000001</v>
          </cell>
          <cell r="BQ29">
            <v>0.14000000000000001</v>
          </cell>
          <cell r="BR29">
            <v>0.14000000000000001</v>
          </cell>
          <cell r="BS29">
            <v>0.14000000000000001</v>
          </cell>
          <cell r="BT29">
            <v>0.14000000000000001</v>
          </cell>
          <cell r="BU29">
            <v>0.14000000000000001</v>
          </cell>
          <cell r="BV29">
            <v>0.14000000000000001</v>
          </cell>
          <cell r="BW29">
            <v>0.14000000000000001</v>
          </cell>
          <cell r="BX29">
            <v>0.14000000000000001</v>
          </cell>
          <cell r="BY29">
            <v>0.14000000000000001</v>
          </cell>
          <cell r="BZ29">
            <v>0.14000000000000001</v>
          </cell>
          <cell r="CA29">
            <v>0.14000000000000001</v>
          </cell>
          <cell r="CB29">
            <v>0.14000000000000001</v>
          </cell>
          <cell r="CC29">
            <v>0.14000000000000001</v>
          </cell>
          <cell r="CD29">
            <v>0.14000000000000001</v>
          </cell>
          <cell r="CE29">
            <v>0.14000000000000001</v>
          </cell>
          <cell r="CF29">
            <v>0.14000000000000001</v>
          </cell>
          <cell r="CG29">
            <v>0.14000000000000001</v>
          </cell>
          <cell r="CH29">
            <v>0.14000000000000001</v>
          </cell>
          <cell r="CI29">
            <v>0.14000000000000001</v>
          </cell>
          <cell r="CJ29">
            <v>0.14000000000000001</v>
          </cell>
          <cell r="CK29">
            <v>0.14000000000000001</v>
          </cell>
          <cell r="CL29">
            <v>0.14000000000000001</v>
          </cell>
          <cell r="CM29">
            <v>0.14000000000000001</v>
          </cell>
          <cell r="CN29">
            <v>0.14000000000000001</v>
          </cell>
          <cell r="CO29">
            <v>0.14000000000000001</v>
          </cell>
          <cell r="CP29">
            <v>0.14000000000000001</v>
          </cell>
          <cell r="CQ29">
            <v>0.14000000000000001</v>
          </cell>
          <cell r="CR29">
            <v>0.14000000000000001</v>
          </cell>
          <cell r="CS29">
            <v>0.14000000000000001</v>
          </cell>
          <cell r="CT29">
            <v>0.14000000000000001</v>
          </cell>
          <cell r="CU29">
            <v>0.14000000000000001</v>
          </cell>
          <cell r="CV29">
            <v>0.14000000000000001</v>
          </cell>
          <cell r="CW29">
            <v>0.14000000000000001</v>
          </cell>
          <cell r="CX29">
            <v>0.14000000000000001</v>
          </cell>
          <cell r="CY29">
            <v>0.14000000000000001</v>
          </cell>
          <cell r="CZ29">
            <v>0.14000000000000001</v>
          </cell>
          <cell r="DA29">
            <v>0.14000000000000001</v>
          </cell>
          <cell r="DB29">
            <v>0.14000000000000001</v>
          </cell>
          <cell r="DC29">
            <v>0.14000000000000001</v>
          </cell>
          <cell r="DD29">
            <v>0.14000000000000001</v>
          </cell>
          <cell r="DE29">
            <v>0.14000000000000001</v>
          </cell>
          <cell r="DF29">
            <v>0.14000000000000001</v>
          </cell>
          <cell r="DG29">
            <v>0.14000000000000001</v>
          </cell>
          <cell r="DH29">
            <v>0.14000000000000001</v>
          </cell>
          <cell r="DI29">
            <v>0.14000000000000001</v>
          </cell>
          <cell r="DJ29">
            <v>0.14000000000000001</v>
          </cell>
          <cell r="DK29">
            <v>0.14000000000000001</v>
          </cell>
          <cell r="DL29">
            <v>0.14000000000000001</v>
          </cell>
          <cell r="DM29">
            <v>0.14000000000000001</v>
          </cell>
          <cell r="DN29">
            <v>0.14000000000000001</v>
          </cell>
          <cell r="DO29">
            <v>0.14000000000000001</v>
          </cell>
          <cell r="DP29">
            <v>0.14000000000000001</v>
          </cell>
          <cell r="DQ29">
            <v>0.14000000000000001</v>
          </cell>
          <cell r="DR29">
            <v>0.14000000000000001</v>
          </cell>
          <cell r="DS29">
            <v>0.14000000000000001</v>
          </cell>
          <cell r="DT29">
            <v>0.14000000000000001</v>
          </cell>
        </row>
        <row r="30">
          <cell r="E30">
            <v>10.275</v>
          </cell>
          <cell r="F30">
            <v>10.275</v>
          </cell>
          <cell r="G30">
            <v>10.275</v>
          </cell>
          <cell r="H30">
            <v>10.275</v>
          </cell>
          <cell r="I30">
            <v>10.275</v>
          </cell>
          <cell r="J30">
            <v>10.275</v>
          </cell>
          <cell r="K30">
            <v>10.275</v>
          </cell>
          <cell r="L30">
            <v>10.275</v>
          </cell>
          <cell r="M30">
            <v>10.275</v>
          </cell>
          <cell r="N30">
            <v>10.275</v>
          </cell>
          <cell r="O30">
            <v>10.275</v>
          </cell>
          <cell r="P30">
            <v>10.275</v>
          </cell>
          <cell r="Q30">
            <v>10.275</v>
          </cell>
          <cell r="R30">
            <v>10.275</v>
          </cell>
          <cell r="S30">
            <v>10.275</v>
          </cell>
          <cell r="T30">
            <v>10.275</v>
          </cell>
          <cell r="U30">
            <v>10.275</v>
          </cell>
          <cell r="V30">
            <v>10.275</v>
          </cell>
          <cell r="W30">
            <v>10.275</v>
          </cell>
          <cell r="X30">
            <v>10.275</v>
          </cell>
          <cell r="Y30">
            <v>10.275</v>
          </cell>
          <cell r="Z30">
            <v>10.275</v>
          </cell>
          <cell r="AA30">
            <v>10.275</v>
          </cell>
          <cell r="AB30">
            <v>10.275</v>
          </cell>
          <cell r="AC30">
            <v>10.275</v>
          </cell>
          <cell r="AD30">
            <v>10.275</v>
          </cell>
          <cell r="AE30">
            <v>10.275</v>
          </cell>
          <cell r="AF30">
            <v>10.275</v>
          </cell>
          <cell r="AG30">
            <v>10.275</v>
          </cell>
          <cell r="AH30">
            <v>10.275</v>
          </cell>
          <cell r="AI30">
            <v>10.275</v>
          </cell>
          <cell r="AJ30">
            <v>10.275</v>
          </cell>
          <cell r="AK30">
            <v>10.275</v>
          </cell>
          <cell r="AL30">
            <v>10.275</v>
          </cell>
          <cell r="AM30">
            <v>10.275</v>
          </cell>
          <cell r="AN30">
            <v>10.275</v>
          </cell>
          <cell r="AO30">
            <v>10.275</v>
          </cell>
          <cell r="AP30">
            <v>10.275</v>
          </cell>
          <cell r="AQ30">
            <v>10.275</v>
          </cell>
          <cell r="AR30">
            <v>10.275</v>
          </cell>
          <cell r="AS30">
            <v>10.275</v>
          </cell>
          <cell r="AT30">
            <v>10.275</v>
          </cell>
          <cell r="AU30">
            <v>10.275</v>
          </cell>
          <cell r="AV30">
            <v>10.275</v>
          </cell>
          <cell r="AW30">
            <v>10.275</v>
          </cell>
          <cell r="AX30">
            <v>10.275</v>
          </cell>
          <cell r="AY30">
            <v>10.275</v>
          </cell>
          <cell r="AZ30">
            <v>10.275</v>
          </cell>
          <cell r="BA30">
            <v>10.275</v>
          </cell>
          <cell r="BB30">
            <v>10.275</v>
          </cell>
          <cell r="BC30">
            <v>10.275</v>
          </cell>
          <cell r="BD30">
            <v>10.275</v>
          </cell>
          <cell r="BE30">
            <v>10.275</v>
          </cell>
          <cell r="BF30">
            <v>10.275</v>
          </cell>
          <cell r="BG30">
            <v>10.275</v>
          </cell>
          <cell r="BH30">
            <v>10.275</v>
          </cell>
          <cell r="BI30">
            <v>10.275</v>
          </cell>
          <cell r="BJ30">
            <v>10.275</v>
          </cell>
          <cell r="BK30">
            <v>10.275</v>
          </cell>
          <cell r="BL30">
            <v>10.275</v>
          </cell>
          <cell r="BM30">
            <v>10.275</v>
          </cell>
          <cell r="BN30">
            <v>10.275</v>
          </cell>
          <cell r="BO30">
            <v>10.275</v>
          </cell>
          <cell r="BP30">
            <v>10.275</v>
          </cell>
          <cell r="BQ30">
            <v>10.275</v>
          </cell>
          <cell r="BR30">
            <v>10.275</v>
          </cell>
          <cell r="BS30">
            <v>10.275</v>
          </cell>
          <cell r="BT30">
            <v>10.275</v>
          </cell>
          <cell r="BU30">
            <v>10.275</v>
          </cell>
          <cell r="BV30">
            <v>10.275</v>
          </cell>
          <cell r="BW30">
            <v>10.275</v>
          </cell>
          <cell r="BX30">
            <v>10.275</v>
          </cell>
          <cell r="BY30">
            <v>10.275</v>
          </cell>
          <cell r="BZ30">
            <v>10.275</v>
          </cell>
          <cell r="CA30">
            <v>10.275</v>
          </cell>
          <cell r="CB30">
            <v>10.275</v>
          </cell>
          <cell r="CC30">
            <v>10.275</v>
          </cell>
          <cell r="CD30">
            <v>10.275</v>
          </cell>
          <cell r="CE30">
            <v>10.275</v>
          </cell>
          <cell r="CF30">
            <v>10.275</v>
          </cell>
          <cell r="CG30">
            <v>10.275</v>
          </cell>
          <cell r="CH30">
            <v>10.275</v>
          </cell>
          <cell r="CI30">
            <v>10.275</v>
          </cell>
          <cell r="CJ30">
            <v>10.275</v>
          </cell>
          <cell r="CK30">
            <v>10.275</v>
          </cell>
          <cell r="CL30">
            <v>10.275</v>
          </cell>
          <cell r="CM30">
            <v>10.275</v>
          </cell>
          <cell r="CN30">
            <v>10.275</v>
          </cell>
          <cell r="CO30">
            <v>10.275</v>
          </cell>
          <cell r="CP30">
            <v>10.275</v>
          </cell>
          <cell r="CQ30">
            <v>10.275</v>
          </cell>
          <cell r="CR30">
            <v>10.275</v>
          </cell>
          <cell r="CS30">
            <v>10.275</v>
          </cell>
          <cell r="CT30">
            <v>10.275</v>
          </cell>
          <cell r="CU30">
            <v>10.275</v>
          </cell>
          <cell r="CV30">
            <v>10.275</v>
          </cell>
          <cell r="CW30">
            <v>10.275</v>
          </cell>
          <cell r="CX30">
            <v>10.275</v>
          </cell>
          <cell r="CY30">
            <v>10.275</v>
          </cell>
          <cell r="CZ30">
            <v>10.275</v>
          </cell>
          <cell r="DA30">
            <v>10.275</v>
          </cell>
          <cell r="DB30">
            <v>10.275</v>
          </cell>
          <cell r="DC30">
            <v>10.275</v>
          </cell>
          <cell r="DD30">
            <v>10.275</v>
          </cell>
          <cell r="DE30">
            <v>10.275</v>
          </cell>
          <cell r="DF30">
            <v>10.275</v>
          </cell>
          <cell r="DG30">
            <v>10.275</v>
          </cell>
          <cell r="DH30">
            <v>10.275</v>
          </cell>
          <cell r="DI30">
            <v>10.275</v>
          </cell>
          <cell r="DJ30">
            <v>10.275</v>
          </cell>
          <cell r="DK30">
            <v>10.275</v>
          </cell>
          <cell r="DL30">
            <v>10.275</v>
          </cell>
          <cell r="DM30">
            <v>10.275</v>
          </cell>
          <cell r="DN30">
            <v>10.275</v>
          </cell>
          <cell r="DO30">
            <v>10.275</v>
          </cell>
          <cell r="DP30">
            <v>10.275</v>
          </cell>
          <cell r="DQ30">
            <v>10.275</v>
          </cell>
          <cell r="DR30">
            <v>10.275</v>
          </cell>
          <cell r="DS30">
            <v>10.275</v>
          </cell>
          <cell r="DT30">
            <v>10.275</v>
          </cell>
        </row>
        <row r="31">
          <cell r="E31">
            <v>4.9499999999999993</v>
          </cell>
          <cell r="F31">
            <v>4.9499999999999993</v>
          </cell>
          <cell r="G31">
            <v>4.9499999999999993</v>
          </cell>
          <cell r="H31">
            <v>4.9499999999999993</v>
          </cell>
          <cell r="I31">
            <v>4.9499999999999993</v>
          </cell>
          <cell r="J31">
            <v>4.9499999999999993</v>
          </cell>
          <cell r="K31">
            <v>4.9499999999999993</v>
          </cell>
          <cell r="L31">
            <v>4.9499999999999993</v>
          </cell>
          <cell r="M31">
            <v>4.9499999999999993</v>
          </cell>
          <cell r="N31">
            <v>4.9499999999999993</v>
          </cell>
          <cell r="O31">
            <v>4.9499999999999993</v>
          </cell>
          <cell r="P31">
            <v>4.9499999999999993</v>
          </cell>
          <cell r="Q31">
            <v>4.9499999999999993</v>
          </cell>
          <cell r="R31">
            <v>4.9499999999999993</v>
          </cell>
          <cell r="S31">
            <v>4.9499999999999993</v>
          </cell>
          <cell r="T31">
            <v>4.9499999999999993</v>
          </cell>
          <cell r="U31">
            <v>4.9499999999999993</v>
          </cell>
          <cell r="V31">
            <v>4.9499999999999993</v>
          </cell>
          <cell r="W31">
            <v>4.9499999999999993</v>
          </cell>
          <cell r="X31">
            <v>4.9499999999999993</v>
          </cell>
          <cell r="Y31">
            <v>4.9499999999999993</v>
          </cell>
          <cell r="Z31">
            <v>4.9499999999999993</v>
          </cell>
          <cell r="AA31">
            <v>4.9499999999999993</v>
          </cell>
          <cell r="AB31">
            <v>4.9499999999999993</v>
          </cell>
          <cell r="AC31">
            <v>4.9499999999999993</v>
          </cell>
          <cell r="AD31">
            <v>4.9499999999999993</v>
          </cell>
          <cell r="AE31">
            <v>4.9499999999999993</v>
          </cell>
          <cell r="AF31">
            <v>4.9499999999999993</v>
          </cell>
          <cell r="AG31">
            <v>4.9499999999999993</v>
          </cell>
          <cell r="AH31">
            <v>4.9499999999999993</v>
          </cell>
          <cell r="AI31">
            <v>4.9499999999999993</v>
          </cell>
          <cell r="AJ31">
            <v>4.9499999999999993</v>
          </cell>
          <cell r="AK31">
            <v>4.9499999999999993</v>
          </cell>
          <cell r="AL31">
            <v>4.9499999999999993</v>
          </cell>
          <cell r="AM31">
            <v>4.9499999999999993</v>
          </cell>
          <cell r="AN31">
            <v>4.9499999999999993</v>
          </cell>
          <cell r="AO31">
            <v>4.9499999999999993</v>
          </cell>
          <cell r="AP31">
            <v>4.9499999999999993</v>
          </cell>
          <cell r="AQ31">
            <v>4.9499999999999993</v>
          </cell>
          <cell r="AR31">
            <v>4.9499999999999993</v>
          </cell>
          <cell r="AS31">
            <v>4.9499999999999993</v>
          </cell>
          <cell r="AT31">
            <v>4.9499999999999993</v>
          </cell>
          <cell r="AU31">
            <v>4.9499999999999993</v>
          </cell>
          <cell r="AV31">
            <v>4.9499999999999993</v>
          </cell>
          <cell r="AW31">
            <v>4.9499999999999993</v>
          </cell>
          <cell r="AX31">
            <v>4.9499999999999993</v>
          </cell>
          <cell r="AY31">
            <v>4.9499999999999993</v>
          </cell>
          <cell r="AZ31">
            <v>4.9499999999999993</v>
          </cell>
          <cell r="BA31">
            <v>4.9499999999999993</v>
          </cell>
          <cell r="BB31">
            <v>4.9499999999999993</v>
          </cell>
          <cell r="BC31">
            <v>4.9499999999999993</v>
          </cell>
          <cell r="BD31">
            <v>4.9499999999999993</v>
          </cell>
          <cell r="BE31">
            <v>4.9499999999999993</v>
          </cell>
          <cell r="BF31">
            <v>4.9499999999999993</v>
          </cell>
          <cell r="BG31">
            <v>4.9499999999999993</v>
          </cell>
          <cell r="BH31">
            <v>4.9499999999999993</v>
          </cell>
          <cell r="BI31">
            <v>4.9499999999999993</v>
          </cell>
          <cell r="BJ31">
            <v>4.9499999999999993</v>
          </cell>
          <cell r="BK31">
            <v>4.9499999999999993</v>
          </cell>
          <cell r="BL31">
            <v>4.9499999999999993</v>
          </cell>
          <cell r="BM31">
            <v>4.9499999999999993</v>
          </cell>
          <cell r="BN31">
            <v>4.9499999999999993</v>
          </cell>
          <cell r="BO31">
            <v>4.9499999999999993</v>
          </cell>
          <cell r="BP31">
            <v>4.9499999999999993</v>
          </cell>
          <cell r="BQ31">
            <v>4.9499999999999993</v>
          </cell>
          <cell r="BR31">
            <v>4.9499999999999993</v>
          </cell>
          <cell r="BS31">
            <v>4.9499999999999993</v>
          </cell>
          <cell r="BT31">
            <v>4.9499999999999993</v>
          </cell>
          <cell r="BU31">
            <v>4.9499999999999993</v>
          </cell>
          <cell r="BV31">
            <v>4.9499999999999993</v>
          </cell>
          <cell r="BW31">
            <v>4.9499999999999993</v>
          </cell>
          <cell r="BX31">
            <v>4.9499999999999993</v>
          </cell>
          <cell r="BY31">
            <v>4.9499999999999993</v>
          </cell>
          <cell r="BZ31">
            <v>4.9499999999999993</v>
          </cell>
          <cell r="CA31">
            <v>4.9499999999999993</v>
          </cell>
          <cell r="CB31">
            <v>4.9499999999999993</v>
          </cell>
          <cell r="CC31">
            <v>4.9499999999999993</v>
          </cell>
          <cell r="CD31">
            <v>4.9499999999999993</v>
          </cell>
          <cell r="CE31">
            <v>4.9499999999999993</v>
          </cell>
          <cell r="CF31">
            <v>4.9499999999999993</v>
          </cell>
          <cell r="CG31">
            <v>4.9499999999999993</v>
          </cell>
          <cell r="CH31">
            <v>4.9499999999999993</v>
          </cell>
          <cell r="CI31">
            <v>4.9499999999999993</v>
          </cell>
          <cell r="CJ31">
            <v>4.9499999999999993</v>
          </cell>
          <cell r="CK31">
            <v>4.9499999999999993</v>
          </cell>
          <cell r="CL31">
            <v>4.9499999999999993</v>
          </cell>
          <cell r="CM31">
            <v>4.9499999999999993</v>
          </cell>
          <cell r="CN31">
            <v>4.9499999999999993</v>
          </cell>
          <cell r="CO31">
            <v>4.9499999999999993</v>
          </cell>
          <cell r="CP31">
            <v>4.9499999999999993</v>
          </cell>
          <cell r="CQ31">
            <v>4.9499999999999993</v>
          </cell>
          <cell r="CR31">
            <v>4.9499999999999993</v>
          </cell>
          <cell r="CS31">
            <v>4.9499999999999993</v>
          </cell>
          <cell r="CT31">
            <v>4.9499999999999993</v>
          </cell>
          <cell r="CU31">
            <v>4.9499999999999993</v>
          </cell>
          <cell r="CV31">
            <v>4.9499999999999993</v>
          </cell>
          <cell r="CW31">
            <v>4.9499999999999993</v>
          </cell>
          <cell r="CX31">
            <v>4.9499999999999993</v>
          </cell>
          <cell r="CY31">
            <v>4.9499999999999993</v>
          </cell>
          <cell r="CZ31">
            <v>4.9499999999999993</v>
          </cell>
          <cell r="DA31">
            <v>4.9499999999999993</v>
          </cell>
          <cell r="DB31">
            <v>4.9499999999999993</v>
          </cell>
          <cell r="DC31">
            <v>4.9499999999999993</v>
          </cell>
          <cell r="DD31">
            <v>4.9499999999999993</v>
          </cell>
          <cell r="DE31">
            <v>4.9499999999999993</v>
          </cell>
          <cell r="DF31">
            <v>4.9499999999999993</v>
          </cell>
          <cell r="DG31">
            <v>4.9499999999999993</v>
          </cell>
          <cell r="DH31">
            <v>4.9499999999999993</v>
          </cell>
          <cell r="DI31">
            <v>4.9499999999999993</v>
          </cell>
          <cell r="DJ31">
            <v>4.9499999999999993</v>
          </cell>
          <cell r="DK31">
            <v>4.9499999999999993</v>
          </cell>
          <cell r="DL31">
            <v>4.9499999999999993</v>
          </cell>
          <cell r="DM31">
            <v>4.9499999999999993</v>
          </cell>
          <cell r="DN31">
            <v>4.9499999999999993</v>
          </cell>
          <cell r="DO31">
            <v>4.9499999999999993</v>
          </cell>
          <cell r="DP31">
            <v>4.9499999999999993</v>
          </cell>
          <cell r="DQ31">
            <v>4.9499999999999993</v>
          </cell>
          <cell r="DR31">
            <v>4.9499999999999993</v>
          </cell>
          <cell r="DS31">
            <v>4.9499999999999993</v>
          </cell>
          <cell r="DT31">
            <v>4.9499999999999993</v>
          </cell>
        </row>
        <row r="32">
          <cell r="E32">
            <v>10.275</v>
          </cell>
          <cell r="F32">
            <v>10.275</v>
          </cell>
          <cell r="G32">
            <v>10.275</v>
          </cell>
          <cell r="H32">
            <v>10.275</v>
          </cell>
          <cell r="I32">
            <v>10.275</v>
          </cell>
          <cell r="J32">
            <v>10.275</v>
          </cell>
          <cell r="K32">
            <v>10.275</v>
          </cell>
          <cell r="L32">
            <v>10.275</v>
          </cell>
          <cell r="M32">
            <v>10.275</v>
          </cell>
          <cell r="N32">
            <v>10.275</v>
          </cell>
          <cell r="O32">
            <v>10.275</v>
          </cell>
          <cell r="P32">
            <v>10.275</v>
          </cell>
          <cell r="Q32">
            <v>10.275</v>
          </cell>
          <cell r="R32">
            <v>10.275</v>
          </cell>
          <cell r="S32">
            <v>10.275</v>
          </cell>
          <cell r="T32">
            <v>10.275</v>
          </cell>
          <cell r="U32">
            <v>10.275</v>
          </cell>
          <cell r="V32">
            <v>10.275</v>
          </cell>
          <cell r="W32">
            <v>10.275</v>
          </cell>
          <cell r="X32">
            <v>10.275</v>
          </cell>
          <cell r="Y32">
            <v>10.275</v>
          </cell>
          <cell r="Z32">
            <v>10.275</v>
          </cell>
          <cell r="AA32">
            <v>10.275</v>
          </cell>
          <cell r="AB32">
            <v>10.275</v>
          </cell>
          <cell r="AC32">
            <v>10.275</v>
          </cell>
          <cell r="AD32">
            <v>10.275</v>
          </cell>
          <cell r="AE32">
            <v>10.275</v>
          </cell>
          <cell r="AF32">
            <v>10.275</v>
          </cell>
          <cell r="AG32">
            <v>10.275</v>
          </cell>
          <cell r="AH32">
            <v>10.275</v>
          </cell>
          <cell r="AI32">
            <v>10.275</v>
          </cell>
          <cell r="AJ32">
            <v>10.275</v>
          </cell>
          <cell r="AK32">
            <v>10.275</v>
          </cell>
          <cell r="AL32">
            <v>10.275</v>
          </cell>
          <cell r="AM32">
            <v>10.275</v>
          </cell>
          <cell r="AN32">
            <v>10.275</v>
          </cell>
          <cell r="AO32">
            <v>10.275</v>
          </cell>
          <cell r="AP32">
            <v>10.275</v>
          </cell>
          <cell r="AQ32">
            <v>10.275</v>
          </cell>
          <cell r="AR32">
            <v>10.275</v>
          </cell>
          <cell r="AS32">
            <v>10.275</v>
          </cell>
          <cell r="AT32">
            <v>10.275</v>
          </cell>
          <cell r="AU32">
            <v>10.275</v>
          </cell>
          <cell r="AV32">
            <v>10.275</v>
          </cell>
          <cell r="AW32">
            <v>10.275</v>
          </cell>
          <cell r="AX32">
            <v>10.275</v>
          </cell>
          <cell r="AY32">
            <v>10.275</v>
          </cell>
          <cell r="AZ32">
            <v>10.275</v>
          </cell>
          <cell r="BA32">
            <v>10.275</v>
          </cell>
          <cell r="BB32">
            <v>10.275</v>
          </cell>
          <cell r="BC32">
            <v>10.275</v>
          </cell>
          <cell r="BD32">
            <v>10.275</v>
          </cell>
          <cell r="BE32">
            <v>10.275</v>
          </cell>
          <cell r="BF32">
            <v>10.275</v>
          </cell>
          <cell r="BG32">
            <v>10.275</v>
          </cell>
          <cell r="BH32">
            <v>10.275</v>
          </cell>
          <cell r="BI32">
            <v>10.275</v>
          </cell>
          <cell r="BJ32">
            <v>10.275</v>
          </cell>
          <cell r="BK32">
            <v>10.275</v>
          </cell>
          <cell r="BL32">
            <v>10.275</v>
          </cell>
          <cell r="BM32">
            <v>10.275</v>
          </cell>
          <cell r="BN32">
            <v>10.275</v>
          </cell>
          <cell r="BO32">
            <v>10.275</v>
          </cell>
          <cell r="BP32">
            <v>10.275</v>
          </cell>
          <cell r="BQ32">
            <v>10.275</v>
          </cell>
          <cell r="BR32">
            <v>10.275</v>
          </cell>
          <cell r="BS32">
            <v>10.275</v>
          </cell>
          <cell r="BT32">
            <v>10.275</v>
          </cell>
          <cell r="BU32">
            <v>10.275</v>
          </cell>
          <cell r="BV32">
            <v>10.275</v>
          </cell>
          <cell r="BW32">
            <v>10.275</v>
          </cell>
          <cell r="BX32">
            <v>10.275</v>
          </cell>
          <cell r="BY32">
            <v>10.275</v>
          </cell>
          <cell r="BZ32">
            <v>10.275</v>
          </cell>
          <cell r="CA32">
            <v>10.275</v>
          </cell>
          <cell r="CB32">
            <v>10.275</v>
          </cell>
          <cell r="CC32">
            <v>10.275</v>
          </cell>
          <cell r="CD32">
            <v>10.275</v>
          </cell>
          <cell r="CE32">
            <v>10.275</v>
          </cell>
          <cell r="CF32">
            <v>10.275</v>
          </cell>
          <cell r="CG32">
            <v>10.275</v>
          </cell>
          <cell r="CH32">
            <v>10.275</v>
          </cell>
          <cell r="CI32">
            <v>10.275</v>
          </cell>
          <cell r="CJ32">
            <v>10.275</v>
          </cell>
          <cell r="CK32">
            <v>10.275</v>
          </cell>
          <cell r="CL32">
            <v>10.275</v>
          </cell>
          <cell r="CM32">
            <v>10.275</v>
          </cell>
          <cell r="CN32">
            <v>10.275</v>
          </cell>
          <cell r="CO32">
            <v>10.275</v>
          </cell>
          <cell r="CP32">
            <v>10.275</v>
          </cell>
          <cell r="CQ32">
            <v>10.275</v>
          </cell>
          <cell r="CR32">
            <v>10.275</v>
          </cell>
          <cell r="CS32">
            <v>10.275</v>
          </cell>
          <cell r="CT32">
            <v>10.275</v>
          </cell>
          <cell r="CU32">
            <v>10.275</v>
          </cell>
          <cell r="CV32">
            <v>10.275</v>
          </cell>
          <cell r="CW32">
            <v>10.275</v>
          </cell>
          <cell r="CX32">
            <v>10.275</v>
          </cell>
          <cell r="CY32">
            <v>10.275</v>
          </cell>
          <cell r="CZ32">
            <v>10.275</v>
          </cell>
          <cell r="DA32">
            <v>10.275</v>
          </cell>
          <cell r="DB32">
            <v>10.275</v>
          </cell>
          <cell r="DC32">
            <v>10.275</v>
          </cell>
          <cell r="DD32">
            <v>10.275</v>
          </cell>
          <cell r="DE32">
            <v>10.275</v>
          </cell>
          <cell r="DF32">
            <v>10.275</v>
          </cell>
          <cell r="DG32">
            <v>10.275</v>
          </cell>
          <cell r="DH32">
            <v>10.275</v>
          </cell>
          <cell r="DI32">
            <v>10.275</v>
          </cell>
          <cell r="DJ32">
            <v>10.275</v>
          </cell>
          <cell r="DK32">
            <v>10.275</v>
          </cell>
          <cell r="DL32">
            <v>10.275</v>
          </cell>
          <cell r="DM32">
            <v>10.275</v>
          </cell>
          <cell r="DN32">
            <v>10.275</v>
          </cell>
          <cell r="DO32">
            <v>10.275</v>
          </cell>
          <cell r="DP32">
            <v>10.275</v>
          </cell>
          <cell r="DQ32">
            <v>10.275</v>
          </cell>
          <cell r="DR32">
            <v>10.275</v>
          </cell>
          <cell r="DS32">
            <v>10.275</v>
          </cell>
          <cell r="DT32">
            <v>10.275</v>
          </cell>
        </row>
        <row r="35">
          <cell r="E35">
            <v>100</v>
          </cell>
          <cell r="F35">
            <v>100</v>
          </cell>
          <cell r="G35">
            <v>100</v>
          </cell>
          <cell r="H35">
            <v>100</v>
          </cell>
          <cell r="I35">
            <v>100</v>
          </cell>
          <cell r="J35">
            <v>100</v>
          </cell>
          <cell r="K35">
            <v>100</v>
          </cell>
          <cell r="L35">
            <v>100</v>
          </cell>
          <cell r="M35">
            <v>100</v>
          </cell>
          <cell r="N35">
            <v>100</v>
          </cell>
          <cell r="O35">
            <v>100</v>
          </cell>
          <cell r="P35">
            <v>100</v>
          </cell>
          <cell r="Q35">
            <v>100</v>
          </cell>
          <cell r="R35">
            <v>100</v>
          </cell>
          <cell r="S35">
            <v>100</v>
          </cell>
          <cell r="T35">
            <v>100</v>
          </cell>
          <cell r="U35">
            <v>100</v>
          </cell>
          <cell r="V35">
            <v>100</v>
          </cell>
          <cell r="W35">
            <v>100</v>
          </cell>
          <cell r="X35">
            <v>100</v>
          </cell>
          <cell r="Y35">
            <v>100</v>
          </cell>
          <cell r="Z35">
            <v>100</v>
          </cell>
          <cell r="AA35">
            <v>100</v>
          </cell>
          <cell r="AB35">
            <v>100</v>
          </cell>
          <cell r="AC35">
            <v>100</v>
          </cell>
          <cell r="AD35">
            <v>100</v>
          </cell>
          <cell r="AE35">
            <v>100</v>
          </cell>
          <cell r="AF35">
            <v>100</v>
          </cell>
          <cell r="AG35">
            <v>100</v>
          </cell>
          <cell r="AH35">
            <v>100</v>
          </cell>
          <cell r="AI35">
            <v>100</v>
          </cell>
          <cell r="AJ35">
            <v>100</v>
          </cell>
          <cell r="AK35">
            <v>100</v>
          </cell>
          <cell r="AL35">
            <v>100</v>
          </cell>
          <cell r="AM35">
            <v>100</v>
          </cell>
          <cell r="AN35">
            <v>100</v>
          </cell>
          <cell r="AO35">
            <v>100</v>
          </cell>
          <cell r="AP35">
            <v>100</v>
          </cell>
          <cell r="AQ35">
            <v>100</v>
          </cell>
          <cell r="AR35">
            <v>100</v>
          </cell>
          <cell r="AS35">
            <v>100</v>
          </cell>
          <cell r="AT35">
            <v>100</v>
          </cell>
          <cell r="AU35">
            <v>100</v>
          </cell>
          <cell r="AV35">
            <v>100</v>
          </cell>
          <cell r="AW35">
            <v>100</v>
          </cell>
          <cell r="AX35">
            <v>100</v>
          </cell>
          <cell r="AY35">
            <v>100</v>
          </cell>
          <cell r="AZ35">
            <v>100</v>
          </cell>
          <cell r="BA35">
            <v>100</v>
          </cell>
          <cell r="BB35">
            <v>100</v>
          </cell>
          <cell r="BC35">
            <v>100</v>
          </cell>
          <cell r="BD35">
            <v>100</v>
          </cell>
          <cell r="BE35">
            <v>100</v>
          </cell>
          <cell r="BF35">
            <v>100</v>
          </cell>
          <cell r="BG35">
            <v>100</v>
          </cell>
          <cell r="BH35">
            <v>100</v>
          </cell>
          <cell r="BI35">
            <v>100</v>
          </cell>
          <cell r="BJ35">
            <v>100</v>
          </cell>
          <cell r="BK35">
            <v>100</v>
          </cell>
          <cell r="BL35">
            <v>100</v>
          </cell>
          <cell r="BM35">
            <v>100</v>
          </cell>
          <cell r="BN35">
            <v>100</v>
          </cell>
          <cell r="BO35">
            <v>100</v>
          </cell>
          <cell r="BP35">
            <v>100</v>
          </cell>
          <cell r="BQ35">
            <v>100</v>
          </cell>
          <cell r="BR35">
            <v>100</v>
          </cell>
          <cell r="BS35">
            <v>100</v>
          </cell>
          <cell r="BT35">
            <v>100</v>
          </cell>
          <cell r="BU35">
            <v>100</v>
          </cell>
          <cell r="BV35">
            <v>100</v>
          </cell>
          <cell r="BW35">
            <v>100</v>
          </cell>
          <cell r="BX35">
            <v>100</v>
          </cell>
          <cell r="BY35">
            <v>100</v>
          </cell>
          <cell r="BZ35">
            <v>100</v>
          </cell>
          <cell r="CA35">
            <v>100</v>
          </cell>
          <cell r="CB35">
            <v>100</v>
          </cell>
          <cell r="CC35">
            <v>100</v>
          </cell>
          <cell r="CD35">
            <v>100</v>
          </cell>
          <cell r="CE35">
            <v>100</v>
          </cell>
          <cell r="CF35">
            <v>100</v>
          </cell>
          <cell r="CG35">
            <v>100</v>
          </cell>
          <cell r="CH35">
            <v>100</v>
          </cell>
          <cell r="CI35">
            <v>100</v>
          </cell>
          <cell r="CJ35">
            <v>100</v>
          </cell>
          <cell r="CK35">
            <v>100</v>
          </cell>
          <cell r="CL35">
            <v>100</v>
          </cell>
          <cell r="CM35">
            <v>100</v>
          </cell>
          <cell r="CN35">
            <v>100</v>
          </cell>
          <cell r="CO35">
            <v>100</v>
          </cell>
          <cell r="CP35">
            <v>100</v>
          </cell>
          <cell r="CQ35">
            <v>100</v>
          </cell>
          <cell r="CR35">
            <v>100</v>
          </cell>
          <cell r="CS35">
            <v>100</v>
          </cell>
          <cell r="CT35">
            <v>100</v>
          </cell>
          <cell r="CU35">
            <v>100</v>
          </cell>
          <cell r="CV35">
            <v>100</v>
          </cell>
          <cell r="CW35">
            <v>100</v>
          </cell>
          <cell r="CX35">
            <v>100</v>
          </cell>
          <cell r="CY35">
            <v>100</v>
          </cell>
          <cell r="CZ35">
            <v>100</v>
          </cell>
          <cell r="DA35">
            <v>100</v>
          </cell>
          <cell r="DB35">
            <v>100</v>
          </cell>
          <cell r="DC35">
            <v>100</v>
          </cell>
          <cell r="DD35">
            <v>100</v>
          </cell>
          <cell r="DE35">
            <v>100</v>
          </cell>
          <cell r="DF35">
            <v>100</v>
          </cell>
          <cell r="DG35">
            <v>100</v>
          </cell>
          <cell r="DH35">
            <v>100</v>
          </cell>
          <cell r="DI35">
            <v>100</v>
          </cell>
          <cell r="DJ35">
            <v>100</v>
          </cell>
          <cell r="DK35">
            <v>100</v>
          </cell>
          <cell r="DL35">
            <v>100</v>
          </cell>
          <cell r="DM35">
            <v>100</v>
          </cell>
          <cell r="DN35">
            <v>100</v>
          </cell>
          <cell r="DO35">
            <v>100</v>
          </cell>
          <cell r="DP35">
            <v>100</v>
          </cell>
          <cell r="DQ35">
            <v>100</v>
          </cell>
          <cell r="DR35">
            <v>100</v>
          </cell>
          <cell r="DS35">
            <v>100</v>
          </cell>
          <cell r="DT35">
            <v>100</v>
          </cell>
        </row>
        <row r="36">
          <cell r="E36">
            <v>8.984375</v>
          </cell>
          <cell r="F36">
            <v>8.984375</v>
          </cell>
          <cell r="G36">
            <v>8.984375</v>
          </cell>
          <cell r="H36">
            <v>8.984375</v>
          </cell>
          <cell r="I36">
            <v>8.984375</v>
          </cell>
          <cell r="J36">
            <v>8.984375</v>
          </cell>
          <cell r="K36">
            <v>8.984375</v>
          </cell>
          <cell r="L36">
            <v>8.984375</v>
          </cell>
          <cell r="M36">
            <v>8.984375</v>
          </cell>
          <cell r="N36">
            <v>8.984375</v>
          </cell>
          <cell r="O36">
            <v>8.984375</v>
          </cell>
          <cell r="P36">
            <v>8.984375</v>
          </cell>
          <cell r="Q36">
            <v>8.984375</v>
          </cell>
          <cell r="R36">
            <v>8.984375</v>
          </cell>
          <cell r="S36">
            <v>8.984375</v>
          </cell>
          <cell r="T36">
            <v>8.984375</v>
          </cell>
          <cell r="U36">
            <v>8.984375</v>
          </cell>
          <cell r="V36">
            <v>8.984375</v>
          </cell>
          <cell r="W36">
            <v>8.984375</v>
          </cell>
          <cell r="X36">
            <v>8.984375</v>
          </cell>
          <cell r="Y36">
            <v>8.984375</v>
          </cell>
          <cell r="Z36">
            <v>8.984375</v>
          </cell>
          <cell r="AA36">
            <v>8.984375</v>
          </cell>
          <cell r="AB36">
            <v>8.984375</v>
          </cell>
          <cell r="AC36">
            <v>8.984375</v>
          </cell>
          <cell r="AD36">
            <v>8.984375</v>
          </cell>
          <cell r="AE36">
            <v>8.984375</v>
          </cell>
          <cell r="AF36">
            <v>8.984375</v>
          </cell>
          <cell r="AG36">
            <v>8.984375</v>
          </cell>
          <cell r="AH36">
            <v>8.984375</v>
          </cell>
          <cell r="AI36">
            <v>8.984375</v>
          </cell>
          <cell r="AJ36">
            <v>8.984375</v>
          </cell>
          <cell r="AK36">
            <v>8.984375</v>
          </cell>
          <cell r="AL36">
            <v>8.984375</v>
          </cell>
          <cell r="AM36">
            <v>8.984375</v>
          </cell>
          <cell r="AN36">
            <v>8.984375</v>
          </cell>
          <cell r="AO36">
            <v>8.984375</v>
          </cell>
          <cell r="AP36">
            <v>8.984375</v>
          </cell>
          <cell r="AQ36">
            <v>8.984375</v>
          </cell>
          <cell r="AR36">
            <v>8.984375</v>
          </cell>
          <cell r="AS36">
            <v>8.984375</v>
          </cell>
          <cell r="AT36">
            <v>8.984375</v>
          </cell>
          <cell r="AU36">
            <v>8.984375</v>
          </cell>
          <cell r="AV36">
            <v>8.984375</v>
          </cell>
          <cell r="AW36">
            <v>8.984375</v>
          </cell>
          <cell r="AX36">
            <v>8.984375</v>
          </cell>
          <cell r="AY36">
            <v>8.984375</v>
          </cell>
          <cell r="AZ36">
            <v>8.984375</v>
          </cell>
          <cell r="BA36">
            <v>8.984375</v>
          </cell>
          <cell r="BB36">
            <v>8.984375</v>
          </cell>
          <cell r="BC36">
            <v>8.984375</v>
          </cell>
          <cell r="BD36">
            <v>8.984375</v>
          </cell>
          <cell r="BE36">
            <v>8.984375</v>
          </cell>
          <cell r="BF36">
            <v>8.984375</v>
          </cell>
          <cell r="BG36">
            <v>8.984375</v>
          </cell>
          <cell r="BH36">
            <v>8.984375</v>
          </cell>
          <cell r="BI36">
            <v>8.984375</v>
          </cell>
          <cell r="BJ36">
            <v>8.984375</v>
          </cell>
          <cell r="BK36">
            <v>8.984375</v>
          </cell>
          <cell r="BL36">
            <v>8.984375</v>
          </cell>
          <cell r="BM36">
            <v>8.984375</v>
          </cell>
          <cell r="BN36">
            <v>8.984375</v>
          </cell>
          <cell r="BO36">
            <v>8.984375</v>
          </cell>
          <cell r="BP36">
            <v>8.984375</v>
          </cell>
          <cell r="BQ36">
            <v>8.984375</v>
          </cell>
          <cell r="BR36">
            <v>8.984375</v>
          </cell>
          <cell r="BS36">
            <v>8.984375</v>
          </cell>
          <cell r="BT36">
            <v>8.984375</v>
          </cell>
          <cell r="BU36">
            <v>8.984375</v>
          </cell>
          <cell r="BV36">
            <v>8.984375</v>
          </cell>
          <cell r="BW36">
            <v>8.984375</v>
          </cell>
          <cell r="BX36">
            <v>8.984375</v>
          </cell>
          <cell r="BY36">
            <v>8.984375</v>
          </cell>
          <cell r="BZ36">
            <v>8.984375</v>
          </cell>
          <cell r="CA36">
            <v>8.984375</v>
          </cell>
          <cell r="CB36">
            <v>8.984375</v>
          </cell>
          <cell r="CC36">
            <v>8.984375</v>
          </cell>
          <cell r="CD36">
            <v>8.984375</v>
          </cell>
          <cell r="CE36">
            <v>8.984375</v>
          </cell>
          <cell r="CF36">
            <v>8.984375</v>
          </cell>
          <cell r="CG36">
            <v>8.984375</v>
          </cell>
          <cell r="CH36">
            <v>8.984375</v>
          </cell>
          <cell r="CI36">
            <v>8.984375</v>
          </cell>
          <cell r="CJ36">
            <v>8.984375</v>
          </cell>
          <cell r="CK36">
            <v>8.984375</v>
          </cell>
          <cell r="CL36">
            <v>8.984375</v>
          </cell>
          <cell r="CM36">
            <v>8.984375</v>
          </cell>
          <cell r="CN36">
            <v>8.984375</v>
          </cell>
          <cell r="CO36">
            <v>8.984375</v>
          </cell>
          <cell r="CP36">
            <v>8.984375</v>
          </cell>
          <cell r="CQ36">
            <v>8.984375</v>
          </cell>
          <cell r="CR36">
            <v>8.984375</v>
          </cell>
          <cell r="CS36">
            <v>8.984375</v>
          </cell>
          <cell r="CT36">
            <v>8.984375</v>
          </cell>
          <cell r="CU36">
            <v>8.984375</v>
          </cell>
          <cell r="CV36">
            <v>8.984375</v>
          </cell>
          <cell r="CW36">
            <v>8.984375</v>
          </cell>
          <cell r="CX36">
            <v>8.984375</v>
          </cell>
          <cell r="CY36">
            <v>8.984375</v>
          </cell>
          <cell r="CZ36">
            <v>8.984375</v>
          </cell>
          <cell r="DA36">
            <v>8.984375</v>
          </cell>
          <cell r="DB36">
            <v>8.984375</v>
          </cell>
          <cell r="DC36">
            <v>8.984375</v>
          </cell>
          <cell r="DD36">
            <v>8.984375</v>
          </cell>
          <cell r="DE36">
            <v>8.984375</v>
          </cell>
          <cell r="DF36">
            <v>8.984375</v>
          </cell>
          <cell r="DG36">
            <v>8.984375</v>
          </cell>
          <cell r="DH36">
            <v>8.984375</v>
          </cell>
          <cell r="DI36">
            <v>8.984375</v>
          </cell>
          <cell r="DJ36">
            <v>8.984375</v>
          </cell>
          <cell r="DK36">
            <v>8.984375</v>
          </cell>
          <cell r="DL36">
            <v>8.984375</v>
          </cell>
          <cell r="DM36">
            <v>8.984375</v>
          </cell>
          <cell r="DN36">
            <v>8.984375</v>
          </cell>
          <cell r="DO36">
            <v>8.984375</v>
          </cell>
          <cell r="DP36">
            <v>8.984375</v>
          </cell>
          <cell r="DQ36">
            <v>8.984375</v>
          </cell>
          <cell r="DR36">
            <v>8.984375</v>
          </cell>
          <cell r="DS36">
            <v>8.984375</v>
          </cell>
          <cell r="DT36">
            <v>8.984375</v>
          </cell>
        </row>
        <row r="39">
          <cell r="E39" t="str">
            <v>uBR 10012</v>
          </cell>
          <cell r="F39" t="str">
            <v>uBR 10012</v>
          </cell>
          <cell r="G39" t="str">
            <v>uBR 10012</v>
          </cell>
          <cell r="H39" t="str">
            <v>uBR 10012</v>
          </cell>
          <cell r="I39" t="str">
            <v>uBR 10012</v>
          </cell>
          <cell r="J39" t="str">
            <v>uBR 10012</v>
          </cell>
          <cell r="K39" t="str">
            <v>uBR 10012</v>
          </cell>
          <cell r="L39" t="str">
            <v>uBR 10012</v>
          </cell>
          <cell r="M39" t="str">
            <v>uBR 10012</v>
          </cell>
          <cell r="N39" t="str">
            <v>uBR 10012</v>
          </cell>
          <cell r="O39" t="str">
            <v>uBR 10012</v>
          </cell>
          <cell r="P39" t="str">
            <v>uBR 10012</v>
          </cell>
          <cell r="Q39" t="str">
            <v>uBR 10012</v>
          </cell>
          <cell r="R39" t="str">
            <v>uBR 10012</v>
          </cell>
          <cell r="S39" t="str">
            <v>uBR 10012</v>
          </cell>
          <cell r="T39" t="str">
            <v>uBR 10012</v>
          </cell>
          <cell r="U39" t="str">
            <v>uBR 10012</v>
          </cell>
          <cell r="V39" t="str">
            <v>uBR 10012</v>
          </cell>
          <cell r="W39" t="str">
            <v>uBR 10012</v>
          </cell>
          <cell r="X39" t="str">
            <v>uBR 10012</v>
          </cell>
          <cell r="Y39" t="str">
            <v>uBR 10012</v>
          </cell>
          <cell r="Z39" t="str">
            <v>uBR 10012</v>
          </cell>
          <cell r="AA39" t="str">
            <v>uBR 10012</v>
          </cell>
          <cell r="AB39" t="str">
            <v>uBR 10012</v>
          </cell>
          <cell r="AC39" t="str">
            <v>uBR 10012</v>
          </cell>
          <cell r="AD39" t="str">
            <v>uBR 10012</v>
          </cell>
          <cell r="AE39" t="str">
            <v>uBR 10012</v>
          </cell>
          <cell r="AF39" t="str">
            <v>uBR 10012</v>
          </cell>
          <cell r="AG39" t="str">
            <v>uBR 10012</v>
          </cell>
          <cell r="AH39" t="str">
            <v>uBR 10012</v>
          </cell>
          <cell r="AI39" t="str">
            <v>uBR 10012</v>
          </cell>
          <cell r="AJ39" t="str">
            <v>uBR 10012</v>
          </cell>
          <cell r="AK39" t="str">
            <v>uBR 10012</v>
          </cell>
          <cell r="AL39" t="str">
            <v>uBR 10012</v>
          </cell>
          <cell r="AM39" t="str">
            <v>uBR 10012</v>
          </cell>
          <cell r="AN39" t="str">
            <v>uBR 10012</v>
          </cell>
          <cell r="AO39" t="str">
            <v>uBR 10012</v>
          </cell>
          <cell r="AP39" t="str">
            <v>uBR 10012</v>
          </cell>
          <cell r="AQ39" t="str">
            <v>uBR 10012</v>
          </cell>
          <cell r="AR39" t="str">
            <v>uBR 10012</v>
          </cell>
          <cell r="AS39" t="str">
            <v>uBR 10012</v>
          </cell>
          <cell r="AT39" t="str">
            <v>uBR 10012</v>
          </cell>
          <cell r="AU39" t="str">
            <v>uBR 10012</v>
          </cell>
          <cell r="AV39" t="str">
            <v>uBR 10012</v>
          </cell>
          <cell r="AW39" t="str">
            <v>uBR 10012</v>
          </cell>
          <cell r="AX39" t="str">
            <v>uBR 10012</v>
          </cell>
          <cell r="AY39" t="str">
            <v>uBR 10012</v>
          </cell>
          <cell r="AZ39" t="str">
            <v>uBR 10012</v>
          </cell>
          <cell r="BA39" t="str">
            <v>uBR 10012</v>
          </cell>
          <cell r="BB39" t="str">
            <v>uBR 10012</v>
          </cell>
          <cell r="BC39" t="str">
            <v>uBR 10012</v>
          </cell>
          <cell r="BD39" t="str">
            <v>uBR 10012</v>
          </cell>
          <cell r="BE39" t="str">
            <v>uBR 10012</v>
          </cell>
          <cell r="BF39" t="str">
            <v>uBR 10012</v>
          </cell>
          <cell r="BG39" t="str">
            <v>uBR 10012</v>
          </cell>
          <cell r="BH39" t="str">
            <v>uBR 10012</v>
          </cell>
          <cell r="BI39" t="str">
            <v>uBR 10012</v>
          </cell>
          <cell r="BJ39" t="str">
            <v>uBR 10012</v>
          </cell>
          <cell r="BK39" t="str">
            <v>uBR 10012</v>
          </cell>
          <cell r="BL39" t="str">
            <v>uBR 10012</v>
          </cell>
          <cell r="BM39" t="str">
            <v>uBR 10012</v>
          </cell>
          <cell r="BN39" t="str">
            <v>uBR 10012</v>
          </cell>
          <cell r="BO39" t="str">
            <v>uBR 10012</v>
          </cell>
          <cell r="BP39" t="str">
            <v>uBR 10012</v>
          </cell>
          <cell r="BQ39" t="str">
            <v>uBR 10012</v>
          </cell>
          <cell r="BR39" t="str">
            <v>uBR 10012</v>
          </cell>
          <cell r="BS39" t="str">
            <v>uBR 10012</v>
          </cell>
          <cell r="BT39" t="str">
            <v>uBR 10012</v>
          </cell>
          <cell r="BU39" t="str">
            <v>uBR 10012</v>
          </cell>
          <cell r="BV39" t="str">
            <v>uBR 10012</v>
          </cell>
          <cell r="BW39" t="str">
            <v>uBR 10012</v>
          </cell>
          <cell r="BX39" t="str">
            <v>uBR 10012</v>
          </cell>
          <cell r="BY39" t="str">
            <v>uBR 10012</v>
          </cell>
          <cell r="BZ39" t="str">
            <v>uBR 10012</v>
          </cell>
          <cell r="CA39" t="str">
            <v>uBR 10012</v>
          </cell>
          <cell r="CB39" t="str">
            <v>uBR 10012</v>
          </cell>
          <cell r="CC39" t="str">
            <v>uBR 10012</v>
          </cell>
          <cell r="CD39" t="str">
            <v>uBR 10012</v>
          </cell>
          <cell r="CE39" t="str">
            <v>uBR 10012</v>
          </cell>
          <cell r="CF39" t="str">
            <v>uBR 10012</v>
          </cell>
          <cell r="CG39" t="str">
            <v>uBR 10012</v>
          </cell>
          <cell r="CH39" t="str">
            <v>uBR 10012</v>
          </cell>
          <cell r="CI39" t="str">
            <v>uBR 10012</v>
          </cell>
          <cell r="CJ39" t="str">
            <v>uBR 10012</v>
          </cell>
          <cell r="CK39" t="str">
            <v>uBR 10012</v>
          </cell>
          <cell r="CL39" t="str">
            <v>uBR 10012</v>
          </cell>
          <cell r="CM39" t="str">
            <v>uBR 10012</v>
          </cell>
          <cell r="CN39" t="str">
            <v>uBR 10012</v>
          </cell>
          <cell r="CO39" t="str">
            <v>uBR 10012</v>
          </cell>
          <cell r="CP39" t="str">
            <v>uBR 10012</v>
          </cell>
          <cell r="CQ39" t="str">
            <v>uBR 10012</v>
          </cell>
          <cell r="CR39" t="str">
            <v>uBR 10012</v>
          </cell>
          <cell r="CS39" t="str">
            <v>uBR 10012</v>
          </cell>
          <cell r="CT39" t="str">
            <v>uBR 10012</v>
          </cell>
          <cell r="CU39" t="str">
            <v>uBR 10012</v>
          </cell>
          <cell r="CV39" t="str">
            <v>uBR 10012</v>
          </cell>
          <cell r="CW39" t="str">
            <v>uBR 10012</v>
          </cell>
          <cell r="CX39" t="str">
            <v>uBR 10012</v>
          </cell>
          <cell r="CY39" t="str">
            <v>uBR 10012</v>
          </cell>
          <cell r="CZ39" t="str">
            <v>uBR 10012</v>
          </cell>
          <cell r="DA39" t="str">
            <v>uBR 10012</v>
          </cell>
          <cell r="DB39" t="str">
            <v>uBR 10012</v>
          </cell>
          <cell r="DC39" t="str">
            <v>uBR 10012</v>
          </cell>
          <cell r="DD39" t="str">
            <v>uBR 10012</v>
          </cell>
          <cell r="DE39" t="str">
            <v>uBR 10012</v>
          </cell>
          <cell r="DF39" t="str">
            <v>uBR 10012</v>
          </cell>
          <cell r="DG39" t="str">
            <v>uBR 10012</v>
          </cell>
          <cell r="DH39" t="str">
            <v>uBR 10012</v>
          </cell>
          <cell r="DI39" t="str">
            <v>uBR 10012</v>
          </cell>
          <cell r="DJ39" t="str">
            <v>uBR 10012</v>
          </cell>
          <cell r="DK39" t="str">
            <v>uBR 10012</v>
          </cell>
          <cell r="DL39" t="str">
            <v>uBR 10012</v>
          </cell>
          <cell r="DM39" t="str">
            <v>uBR 10012</v>
          </cell>
          <cell r="DN39" t="str">
            <v>uBR 10012</v>
          </cell>
          <cell r="DO39" t="str">
            <v>uBR 10012</v>
          </cell>
          <cell r="DP39" t="str">
            <v>uBR 10012</v>
          </cell>
          <cell r="DQ39" t="str">
            <v>uBR 10012</v>
          </cell>
          <cell r="DR39" t="str">
            <v>uBR 10012</v>
          </cell>
          <cell r="DS39" t="str">
            <v>uBR 10012</v>
          </cell>
          <cell r="DT39" t="str">
            <v>uBR 10012</v>
          </cell>
        </row>
        <row r="40">
          <cell r="E40" t="str">
            <v>MC28</v>
          </cell>
          <cell r="F40" t="str">
            <v>MC28</v>
          </cell>
          <cell r="G40" t="str">
            <v>MC28</v>
          </cell>
          <cell r="H40" t="str">
            <v>MC28</v>
          </cell>
          <cell r="I40" t="str">
            <v>MC28</v>
          </cell>
          <cell r="J40" t="str">
            <v>MC28</v>
          </cell>
          <cell r="K40" t="str">
            <v>MC28</v>
          </cell>
          <cell r="L40" t="str">
            <v>MC28</v>
          </cell>
          <cell r="M40" t="str">
            <v>MC28</v>
          </cell>
          <cell r="N40" t="str">
            <v>MC28</v>
          </cell>
          <cell r="O40" t="str">
            <v>MC28</v>
          </cell>
          <cell r="P40" t="str">
            <v>MC28</v>
          </cell>
          <cell r="Q40" t="str">
            <v>MC28</v>
          </cell>
          <cell r="R40" t="str">
            <v>MC28</v>
          </cell>
          <cell r="S40" t="str">
            <v>MC28</v>
          </cell>
          <cell r="T40" t="str">
            <v>MC28</v>
          </cell>
          <cell r="U40" t="str">
            <v>MC28</v>
          </cell>
          <cell r="V40" t="str">
            <v>MC28</v>
          </cell>
          <cell r="W40" t="str">
            <v>MC28</v>
          </cell>
          <cell r="X40" t="str">
            <v>MC28</v>
          </cell>
          <cell r="Y40" t="str">
            <v>MC28</v>
          </cell>
          <cell r="Z40" t="str">
            <v>MC28</v>
          </cell>
          <cell r="AA40" t="str">
            <v>MC28</v>
          </cell>
          <cell r="AB40" t="str">
            <v>MC28</v>
          </cell>
          <cell r="AC40" t="str">
            <v>MC28</v>
          </cell>
          <cell r="AD40" t="str">
            <v>MC28</v>
          </cell>
          <cell r="AE40" t="str">
            <v>MC28</v>
          </cell>
          <cell r="AF40" t="str">
            <v>MC28</v>
          </cell>
          <cell r="AG40" t="str">
            <v>MC28</v>
          </cell>
          <cell r="AH40" t="str">
            <v>MC28</v>
          </cell>
          <cell r="AI40" t="str">
            <v>MC28</v>
          </cell>
          <cell r="AJ40" t="str">
            <v>MC28</v>
          </cell>
          <cell r="AK40" t="str">
            <v>MC28</v>
          </cell>
          <cell r="AL40" t="str">
            <v>MC28</v>
          </cell>
          <cell r="AM40" t="str">
            <v>MC28</v>
          </cell>
          <cell r="AN40" t="str">
            <v>MC28</v>
          </cell>
          <cell r="AO40" t="str">
            <v>MC28</v>
          </cell>
          <cell r="AP40" t="str">
            <v>MC28</v>
          </cell>
          <cell r="AQ40" t="str">
            <v>MC28</v>
          </cell>
          <cell r="AR40" t="str">
            <v>MC28</v>
          </cell>
          <cell r="AS40" t="str">
            <v>MC28</v>
          </cell>
          <cell r="AT40" t="str">
            <v>MC28</v>
          </cell>
          <cell r="AU40" t="str">
            <v>MC28</v>
          </cell>
          <cell r="AV40" t="str">
            <v>MC28</v>
          </cell>
          <cell r="AW40" t="str">
            <v>MC28</v>
          </cell>
          <cell r="AX40" t="str">
            <v>MC28</v>
          </cell>
          <cell r="AY40" t="str">
            <v>MC28</v>
          </cell>
          <cell r="AZ40" t="str">
            <v>MC28</v>
          </cell>
          <cell r="BA40" t="str">
            <v>MC28</v>
          </cell>
          <cell r="BB40" t="str">
            <v>MC28</v>
          </cell>
          <cell r="BC40" t="str">
            <v>MC28</v>
          </cell>
          <cell r="BD40" t="str">
            <v>MC28</v>
          </cell>
          <cell r="BE40" t="str">
            <v>MC28</v>
          </cell>
          <cell r="BF40" t="str">
            <v>MC28</v>
          </cell>
          <cell r="BG40" t="str">
            <v>MC28</v>
          </cell>
          <cell r="BH40" t="str">
            <v>MC28</v>
          </cell>
          <cell r="BI40" t="str">
            <v>MC28</v>
          </cell>
          <cell r="BJ40" t="str">
            <v>MC28</v>
          </cell>
          <cell r="BK40" t="str">
            <v>MC28</v>
          </cell>
          <cell r="BL40" t="str">
            <v>MC28</v>
          </cell>
          <cell r="BM40" t="str">
            <v>MC28</v>
          </cell>
          <cell r="BN40" t="str">
            <v>MC28</v>
          </cell>
          <cell r="BO40" t="str">
            <v>MC28</v>
          </cell>
          <cell r="BP40" t="str">
            <v>MC28</v>
          </cell>
          <cell r="BQ40" t="str">
            <v>MC28</v>
          </cell>
          <cell r="BR40" t="str">
            <v>MC28</v>
          </cell>
          <cell r="BS40" t="str">
            <v>MC28</v>
          </cell>
          <cell r="BT40" t="str">
            <v>MC28</v>
          </cell>
          <cell r="BU40" t="str">
            <v>MC28</v>
          </cell>
          <cell r="BV40" t="str">
            <v>MC28</v>
          </cell>
          <cell r="BW40" t="str">
            <v>MC28</v>
          </cell>
          <cell r="BX40" t="str">
            <v>MC28</v>
          </cell>
          <cell r="BY40" t="str">
            <v>MC28</v>
          </cell>
          <cell r="BZ40" t="str">
            <v>MC28</v>
          </cell>
          <cell r="CA40" t="str">
            <v>MC28</v>
          </cell>
          <cell r="CB40" t="str">
            <v>MC28</v>
          </cell>
          <cell r="CC40" t="str">
            <v>MC28</v>
          </cell>
          <cell r="CD40" t="str">
            <v>MC28</v>
          </cell>
          <cell r="CE40" t="str">
            <v>MC28</v>
          </cell>
          <cell r="CF40" t="str">
            <v>MC28</v>
          </cell>
          <cell r="CG40" t="str">
            <v>MC28</v>
          </cell>
          <cell r="CH40" t="str">
            <v>MC28</v>
          </cell>
          <cell r="CI40" t="str">
            <v>MC28</v>
          </cell>
          <cell r="CJ40" t="str">
            <v>MC28</v>
          </cell>
          <cell r="CK40" t="str">
            <v>MC28</v>
          </cell>
          <cell r="CL40" t="str">
            <v>MC28</v>
          </cell>
          <cell r="CM40" t="str">
            <v>MC28</v>
          </cell>
          <cell r="CN40" t="str">
            <v>MC28</v>
          </cell>
          <cell r="CO40" t="str">
            <v>MC28</v>
          </cell>
          <cell r="CP40" t="str">
            <v>MC28</v>
          </cell>
          <cell r="CQ40" t="str">
            <v>MC28</v>
          </cell>
          <cell r="CR40" t="str">
            <v>MC28</v>
          </cell>
          <cell r="CS40" t="str">
            <v>MC28</v>
          </cell>
          <cell r="CT40" t="str">
            <v>MC28</v>
          </cell>
          <cell r="CU40" t="str">
            <v>MC28</v>
          </cell>
          <cell r="CV40" t="str">
            <v>MC28</v>
          </cell>
          <cell r="CW40" t="str">
            <v>MC28</v>
          </cell>
          <cell r="CX40" t="str">
            <v>MC28</v>
          </cell>
          <cell r="CY40" t="str">
            <v>MC28</v>
          </cell>
          <cell r="CZ40" t="str">
            <v>MC28</v>
          </cell>
          <cell r="DA40" t="str">
            <v>MC28</v>
          </cell>
          <cell r="DB40" t="str">
            <v>MC28</v>
          </cell>
          <cell r="DC40" t="str">
            <v>MC28</v>
          </cell>
          <cell r="DD40" t="str">
            <v>MC28</v>
          </cell>
          <cell r="DE40" t="str">
            <v>MC28</v>
          </cell>
          <cell r="DF40" t="str">
            <v>MC28</v>
          </cell>
          <cell r="DG40" t="str">
            <v>MC28</v>
          </cell>
          <cell r="DH40" t="str">
            <v>MC28</v>
          </cell>
          <cell r="DI40" t="str">
            <v>MC28</v>
          </cell>
          <cell r="DJ40" t="str">
            <v>MC28</v>
          </cell>
          <cell r="DK40" t="str">
            <v>MC28</v>
          </cell>
          <cell r="DL40" t="str">
            <v>MC28</v>
          </cell>
          <cell r="DM40" t="str">
            <v>MC28</v>
          </cell>
          <cell r="DN40" t="str">
            <v>MC28</v>
          </cell>
          <cell r="DO40" t="str">
            <v>MC28</v>
          </cell>
          <cell r="DP40" t="str">
            <v>MC28</v>
          </cell>
          <cell r="DQ40" t="str">
            <v>MC28</v>
          </cell>
          <cell r="DR40" t="str">
            <v>MC28</v>
          </cell>
          <cell r="DS40" t="str">
            <v>MC28</v>
          </cell>
          <cell r="DT40" t="str">
            <v>MC28</v>
          </cell>
        </row>
        <row r="41">
          <cell r="E41" t="b">
            <v>0</v>
          </cell>
          <cell r="F41" t="b">
            <v>0</v>
          </cell>
          <cell r="G41" t="b">
            <v>0</v>
          </cell>
          <cell r="H41" t="b">
            <v>0</v>
          </cell>
          <cell r="I41" t="b">
            <v>0</v>
          </cell>
          <cell r="J41" t="b">
            <v>0</v>
          </cell>
          <cell r="K41" t="b">
            <v>0</v>
          </cell>
          <cell r="L41" t="b">
            <v>0</v>
          </cell>
          <cell r="M41" t="b">
            <v>0</v>
          </cell>
          <cell r="N41" t="b">
            <v>0</v>
          </cell>
          <cell r="O41" t="b">
            <v>0</v>
          </cell>
          <cell r="P41" t="b">
            <v>0</v>
          </cell>
          <cell r="Q41" t="b">
            <v>0</v>
          </cell>
          <cell r="R41" t="b">
            <v>0</v>
          </cell>
          <cell r="S41" t="b">
            <v>0</v>
          </cell>
          <cell r="T41" t="b">
            <v>0</v>
          </cell>
          <cell r="U41" t="b">
            <v>0</v>
          </cell>
          <cell r="V41" t="b">
            <v>0</v>
          </cell>
          <cell r="W41" t="b">
            <v>0</v>
          </cell>
          <cell r="X41" t="b">
            <v>0</v>
          </cell>
          <cell r="Y41" t="b">
            <v>0</v>
          </cell>
          <cell r="Z41" t="b">
            <v>0</v>
          </cell>
          <cell r="AA41" t="b">
            <v>0</v>
          </cell>
          <cell r="AB41" t="b">
            <v>0</v>
          </cell>
          <cell r="AC41" t="b">
            <v>0</v>
          </cell>
          <cell r="AD41" t="b">
            <v>0</v>
          </cell>
          <cell r="AE41" t="b">
            <v>0</v>
          </cell>
          <cell r="AF41" t="b">
            <v>0</v>
          </cell>
          <cell r="AG41" t="b">
            <v>0</v>
          </cell>
          <cell r="AH41" t="b">
            <v>0</v>
          </cell>
          <cell r="AI41" t="b">
            <v>0</v>
          </cell>
          <cell r="AJ41" t="b">
            <v>0</v>
          </cell>
          <cell r="AK41" t="b">
            <v>0</v>
          </cell>
          <cell r="AL41" t="b">
            <v>0</v>
          </cell>
          <cell r="AM41" t="b">
            <v>0</v>
          </cell>
          <cell r="AN41" t="b">
            <v>0</v>
          </cell>
          <cell r="AO41" t="b">
            <v>0</v>
          </cell>
          <cell r="AP41" t="b">
            <v>0</v>
          </cell>
          <cell r="AQ41" t="b">
            <v>0</v>
          </cell>
          <cell r="AR41" t="b">
            <v>0</v>
          </cell>
          <cell r="AS41" t="b">
            <v>0</v>
          </cell>
          <cell r="AT41" t="b">
            <v>0</v>
          </cell>
          <cell r="AU41" t="b">
            <v>0</v>
          </cell>
          <cell r="AV41" t="b">
            <v>0</v>
          </cell>
          <cell r="AW41" t="b">
            <v>0</v>
          </cell>
          <cell r="AX41" t="b">
            <v>0</v>
          </cell>
          <cell r="AY41" t="b">
            <v>0</v>
          </cell>
          <cell r="AZ41" t="b">
            <v>0</v>
          </cell>
          <cell r="BA41" t="b">
            <v>0</v>
          </cell>
          <cell r="BB41" t="b">
            <v>0</v>
          </cell>
          <cell r="BC41" t="b">
            <v>0</v>
          </cell>
          <cell r="BD41" t="b">
            <v>0</v>
          </cell>
          <cell r="BE41" t="b">
            <v>0</v>
          </cell>
          <cell r="BF41" t="b">
            <v>0</v>
          </cell>
          <cell r="BG41" t="b">
            <v>0</v>
          </cell>
          <cell r="BH41" t="b">
            <v>0</v>
          </cell>
          <cell r="BI41" t="b">
            <v>0</v>
          </cell>
          <cell r="BJ41" t="b">
            <v>0</v>
          </cell>
          <cell r="BK41" t="b">
            <v>0</v>
          </cell>
          <cell r="BL41" t="b">
            <v>0</v>
          </cell>
          <cell r="BM41" t="b">
            <v>0</v>
          </cell>
          <cell r="BN41" t="b">
            <v>0</v>
          </cell>
          <cell r="BO41" t="b">
            <v>0</v>
          </cell>
          <cell r="BP41" t="b">
            <v>0</v>
          </cell>
          <cell r="BQ41" t="b">
            <v>0</v>
          </cell>
          <cell r="BR41" t="b">
            <v>0</v>
          </cell>
          <cell r="BS41" t="b">
            <v>0</v>
          </cell>
          <cell r="BT41" t="b">
            <v>0</v>
          </cell>
          <cell r="BU41" t="b">
            <v>0</v>
          </cell>
          <cell r="BV41" t="b">
            <v>0</v>
          </cell>
          <cell r="BW41" t="b">
            <v>0</v>
          </cell>
          <cell r="BX41" t="b">
            <v>0</v>
          </cell>
          <cell r="BY41" t="b">
            <v>0</v>
          </cell>
          <cell r="BZ41" t="b">
            <v>0</v>
          </cell>
          <cell r="CA41" t="b">
            <v>0</v>
          </cell>
          <cell r="CB41" t="b">
            <v>0</v>
          </cell>
          <cell r="CC41" t="b">
            <v>0</v>
          </cell>
          <cell r="CD41" t="b">
            <v>0</v>
          </cell>
          <cell r="CE41" t="b">
            <v>0</v>
          </cell>
          <cell r="CF41" t="b">
            <v>0</v>
          </cell>
          <cell r="CG41" t="b">
            <v>0</v>
          </cell>
          <cell r="CH41" t="b">
            <v>0</v>
          </cell>
          <cell r="CI41" t="b">
            <v>0</v>
          </cell>
          <cell r="CJ41" t="b">
            <v>0</v>
          </cell>
          <cell r="CK41" t="b">
            <v>0</v>
          </cell>
          <cell r="CL41" t="b">
            <v>0</v>
          </cell>
          <cell r="CM41" t="b">
            <v>0</v>
          </cell>
          <cell r="CN41" t="b">
            <v>0</v>
          </cell>
          <cell r="CO41" t="b">
            <v>0</v>
          </cell>
          <cell r="CP41" t="b">
            <v>0</v>
          </cell>
          <cell r="CQ41" t="b">
            <v>0</v>
          </cell>
          <cell r="CR41" t="b">
            <v>0</v>
          </cell>
          <cell r="CS41" t="b">
            <v>0</v>
          </cell>
          <cell r="CT41" t="b">
            <v>0</v>
          </cell>
          <cell r="CU41" t="b">
            <v>0</v>
          </cell>
          <cell r="CV41" t="b">
            <v>0</v>
          </cell>
          <cell r="CW41" t="b">
            <v>0</v>
          </cell>
          <cell r="CX41" t="b">
            <v>0</v>
          </cell>
          <cell r="CY41" t="b">
            <v>0</v>
          </cell>
          <cell r="CZ41" t="b">
            <v>0</v>
          </cell>
          <cell r="DA41" t="b">
            <v>0</v>
          </cell>
          <cell r="DB41" t="b">
            <v>0</v>
          </cell>
          <cell r="DC41" t="b">
            <v>0</v>
          </cell>
          <cell r="DD41" t="b">
            <v>0</v>
          </cell>
          <cell r="DE41" t="b">
            <v>0</v>
          </cell>
          <cell r="DF41" t="b">
            <v>0</v>
          </cell>
          <cell r="DG41" t="b">
            <v>0</v>
          </cell>
          <cell r="DH41" t="b">
            <v>0</v>
          </cell>
          <cell r="DI41" t="b">
            <v>0</v>
          </cell>
          <cell r="DJ41" t="b">
            <v>0</v>
          </cell>
          <cell r="DK41" t="b">
            <v>0</v>
          </cell>
          <cell r="DL41" t="b">
            <v>0</v>
          </cell>
          <cell r="DM41" t="b">
            <v>0</v>
          </cell>
          <cell r="DN41" t="b">
            <v>0</v>
          </cell>
          <cell r="DO41" t="b">
            <v>0</v>
          </cell>
          <cell r="DP41" t="b">
            <v>0</v>
          </cell>
          <cell r="DQ41" t="b">
            <v>0</v>
          </cell>
          <cell r="DR41" t="b">
            <v>0</v>
          </cell>
          <cell r="DS41" t="b">
            <v>0</v>
          </cell>
          <cell r="DT41" t="b">
            <v>0</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row>
        <row r="43">
          <cell r="E43" t="b">
            <v>0</v>
          </cell>
          <cell r="F43" t="b">
            <v>0</v>
          </cell>
          <cell r="G43" t="b">
            <v>0</v>
          </cell>
          <cell r="H43" t="b">
            <v>0</v>
          </cell>
          <cell r="I43" t="b">
            <v>0</v>
          </cell>
          <cell r="J43" t="b">
            <v>0</v>
          </cell>
          <cell r="K43" t="b">
            <v>0</v>
          </cell>
          <cell r="L43" t="b">
            <v>0</v>
          </cell>
          <cell r="M43" t="b">
            <v>0</v>
          </cell>
          <cell r="N43" t="b">
            <v>0</v>
          </cell>
          <cell r="O43" t="b">
            <v>0</v>
          </cell>
          <cell r="P43" t="b">
            <v>0</v>
          </cell>
          <cell r="Q43" t="b">
            <v>0</v>
          </cell>
          <cell r="R43" t="b">
            <v>0</v>
          </cell>
          <cell r="S43" t="b">
            <v>0</v>
          </cell>
          <cell r="T43" t="b">
            <v>0</v>
          </cell>
          <cell r="U43" t="b">
            <v>0</v>
          </cell>
          <cell r="V43" t="b">
            <v>0</v>
          </cell>
          <cell r="W43" t="b">
            <v>0</v>
          </cell>
          <cell r="X43" t="b">
            <v>0</v>
          </cell>
          <cell r="Y43" t="b">
            <v>0</v>
          </cell>
          <cell r="Z43" t="b">
            <v>0</v>
          </cell>
          <cell r="AA43" t="b">
            <v>0</v>
          </cell>
          <cell r="AB43" t="b">
            <v>0</v>
          </cell>
          <cell r="AC43" t="b">
            <v>0</v>
          </cell>
          <cell r="AD43" t="b">
            <v>0</v>
          </cell>
          <cell r="AE43" t="b">
            <v>0</v>
          </cell>
          <cell r="AF43" t="b">
            <v>0</v>
          </cell>
          <cell r="AG43" t="b">
            <v>0</v>
          </cell>
          <cell r="AH43" t="b">
            <v>0</v>
          </cell>
          <cell r="AI43" t="b">
            <v>0</v>
          </cell>
          <cell r="AJ43" t="b">
            <v>0</v>
          </cell>
          <cell r="AK43" t="b">
            <v>0</v>
          </cell>
          <cell r="AL43" t="b">
            <v>0</v>
          </cell>
          <cell r="AM43" t="b">
            <v>0</v>
          </cell>
          <cell r="AN43" t="b">
            <v>0</v>
          </cell>
          <cell r="AO43" t="b">
            <v>0</v>
          </cell>
          <cell r="AP43" t="b">
            <v>0</v>
          </cell>
          <cell r="AQ43" t="b">
            <v>0</v>
          </cell>
          <cell r="AR43" t="b">
            <v>0</v>
          </cell>
          <cell r="AS43" t="b">
            <v>0</v>
          </cell>
          <cell r="AT43" t="b">
            <v>0</v>
          </cell>
          <cell r="AU43" t="b">
            <v>0</v>
          </cell>
          <cell r="AV43" t="b">
            <v>0</v>
          </cell>
          <cell r="AW43" t="b">
            <v>0</v>
          </cell>
          <cell r="AX43" t="b">
            <v>0</v>
          </cell>
          <cell r="AY43" t="b">
            <v>0</v>
          </cell>
          <cell r="AZ43" t="b">
            <v>0</v>
          </cell>
          <cell r="BA43" t="b">
            <v>0</v>
          </cell>
          <cell r="BB43" t="b">
            <v>0</v>
          </cell>
          <cell r="BC43" t="b">
            <v>0</v>
          </cell>
          <cell r="BD43" t="b">
            <v>0</v>
          </cell>
          <cell r="BE43" t="b">
            <v>0</v>
          </cell>
          <cell r="BF43" t="b">
            <v>0</v>
          </cell>
          <cell r="BG43" t="b">
            <v>0</v>
          </cell>
          <cell r="BH43" t="b">
            <v>0</v>
          </cell>
          <cell r="BI43" t="b">
            <v>0</v>
          </cell>
          <cell r="BJ43" t="b">
            <v>0</v>
          </cell>
          <cell r="BK43" t="b">
            <v>0</v>
          </cell>
          <cell r="BL43" t="b">
            <v>0</v>
          </cell>
          <cell r="BM43" t="b">
            <v>0</v>
          </cell>
          <cell r="BN43" t="b">
            <v>0</v>
          </cell>
          <cell r="BO43" t="b">
            <v>0</v>
          </cell>
          <cell r="BP43" t="b">
            <v>0</v>
          </cell>
          <cell r="BQ43" t="b">
            <v>0</v>
          </cell>
          <cell r="BR43" t="b">
            <v>0</v>
          </cell>
          <cell r="BS43" t="b">
            <v>0</v>
          </cell>
          <cell r="BT43" t="b">
            <v>0</v>
          </cell>
          <cell r="BU43" t="b">
            <v>0</v>
          </cell>
          <cell r="BV43" t="b">
            <v>0</v>
          </cell>
          <cell r="BW43" t="b">
            <v>0</v>
          </cell>
          <cell r="BX43" t="b">
            <v>0</v>
          </cell>
          <cell r="BY43" t="b">
            <v>0</v>
          </cell>
          <cell r="BZ43" t="b">
            <v>0</v>
          </cell>
          <cell r="CA43" t="b">
            <v>0</v>
          </cell>
          <cell r="CB43" t="b">
            <v>0</v>
          </cell>
          <cell r="CC43" t="b">
            <v>0</v>
          </cell>
          <cell r="CD43" t="b">
            <v>0</v>
          </cell>
          <cell r="CE43" t="b">
            <v>0</v>
          </cell>
          <cell r="CF43" t="b">
            <v>0</v>
          </cell>
          <cell r="CG43" t="b">
            <v>0</v>
          </cell>
          <cell r="CH43" t="b">
            <v>0</v>
          </cell>
          <cell r="CI43" t="b">
            <v>0</v>
          </cell>
          <cell r="CJ43" t="b">
            <v>0</v>
          </cell>
          <cell r="CK43" t="b">
            <v>0</v>
          </cell>
          <cell r="CL43" t="b">
            <v>0</v>
          </cell>
          <cell r="CM43" t="b">
            <v>0</v>
          </cell>
          <cell r="CN43" t="b">
            <v>0</v>
          </cell>
          <cell r="CO43" t="b">
            <v>0</v>
          </cell>
          <cell r="CP43" t="b">
            <v>0</v>
          </cell>
          <cell r="CQ43" t="b">
            <v>0</v>
          </cell>
          <cell r="CR43" t="b">
            <v>0</v>
          </cell>
          <cell r="CS43" t="b">
            <v>0</v>
          </cell>
          <cell r="CT43" t="b">
            <v>0</v>
          </cell>
          <cell r="CU43" t="b">
            <v>0</v>
          </cell>
          <cell r="CV43" t="b">
            <v>0</v>
          </cell>
          <cell r="CW43" t="b">
            <v>0</v>
          </cell>
          <cell r="CX43" t="b">
            <v>0</v>
          </cell>
          <cell r="CY43" t="b">
            <v>0</v>
          </cell>
          <cell r="CZ43" t="b">
            <v>0</v>
          </cell>
          <cell r="DA43" t="b">
            <v>0</v>
          </cell>
          <cell r="DB43" t="b">
            <v>0</v>
          </cell>
          <cell r="DC43" t="b">
            <v>0</v>
          </cell>
          <cell r="DD43" t="b">
            <v>0</v>
          </cell>
          <cell r="DE43" t="b">
            <v>0</v>
          </cell>
          <cell r="DF43" t="b">
            <v>0</v>
          </cell>
          <cell r="DG43" t="b">
            <v>0</v>
          </cell>
          <cell r="DH43" t="b">
            <v>0</v>
          </cell>
          <cell r="DI43" t="b">
            <v>0</v>
          </cell>
          <cell r="DJ43" t="b">
            <v>0</v>
          </cell>
          <cell r="DK43" t="b">
            <v>0</v>
          </cell>
          <cell r="DL43" t="b">
            <v>0</v>
          </cell>
          <cell r="DM43" t="b">
            <v>0</v>
          </cell>
          <cell r="DN43" t="b">
            <v>0</v>
          </cell>
          <cell r="DO43" t="b">
            <v>0</v>
          </cell>
          <cell r="DP43" t="b">
            <v>0</v>
          </cell>
          <cell r="DQ43" t="b">
            <v>0</v>
          </cell>
          <cell r="DR43" t="b">
            <v>0</v>
          </cell>
          <cell r="DS43" t="b">
            <v>0</v>
          </cell>
          <cell r="DT43" t="b">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row>
        <row r="45">
          <cell r="E45">
            <v>7</v>
          </cell>
          <cell r="F45">
            <v>7</v>
          </cell>
          <cell r="G45">
            <v>7</v>
          </cell>
          <cell r="H45">
            <v>7</v>
          </cell>
          <cell r="I45">
            <v>7</v>
          </cell>
          <cell r="J45">
            <v>7</v>
          </cell>
          <cell r="K45">
            <v>7</v>
          </cell>
          <cell r="L45">
            <v>7</v>
          </cell>
          <cell r="M45">
            <v>7</v>
          </cell>
          <cell r="N45">
            <v>7</v>
          </cell>
          <cell r="O45">
            <v>7</v>
          </cell>
          <cell r="P45">
            <v>7</v>
          </cell>
          <cell r="Q45">
            <v>7</v>
          </cell>
          <cell r="R45">
            <v>7</v>
          </cell>
          <cell r="S45">
            <v>7</v>
          </cell>
          <cell r="T45">
            <v>7</v>
          </cell>
          <cell r="U45">
            <v>7</v>
          </cell>
          <cell r="V45">
            <v>7</v>
          </cell>
          <cell r="W45">
            <v>7</v>
          </cell>
          <cell r="X45">
            <v>7</v>
          </cell>
          <cell r="Y45">
            <v>7</v>
          </cell>
          <cell r="Z45">
            <v>7</v>
          </cell>
          <cell r="AA45">
            <v>7</v>
          </cell>
          <cell r="AB45">
            <v>7</v>
          </cell>
          <cell r="AC45">
            <v>7</v>
          </cell>
          <cell r="AD45">
            <v>7</v>
          </cell>
          <cell r="AE45">
            <v>7</v>
          </cell>
          <cell r="AF45">
            <v>7</v>
          </cell>
          <cell r="AG45">
            <v>7</v>
          </cell>
          <cell r="AH45">
            <v>7</v>
          </cell>
          <cell r="AI45">
            <v>7</v>
          </cell>
          <cell r="AJ45">
            <v>7</v>
          </cell>
          <cell r="AK45">
            <v>7</v>
          </cell>
          <cell r="AL45">
            <v>7</v>
          </cell>
          <cell r="AM45">
            <v>7</v>
          </cell>
          <cell r="AN45">
            <v>7</v>
          </cell>
          <cell r="AO45">
            <v>7</v>
          </cell>
          <cell r="AP45">
            <v>7</v>
          </cell>
          <cell r="AQ45">
            <v>7</v>
          </cell>
          <cell r="AR45">
            <v>7</v>
          </cell>
          <cell r="AS45">
            <v>7</v>
          </cell>
          <cell r="AT45">
            <v>7</v>
          </cell>
          <cell r="AU45">
            <v>7</v>
          </cell>
          <cell r="AV45">
            <v>7</v>
          </cell>
          <cell r="AW45">
            <v>7</v>
          </cell>
          <cell r="AX45">
            <v>7</v>
          </cell>
          <cell r="AY45">
            <v>7</v>
          </cell>
          <cell r="AZ45">
            <v>7</v>
          </cell>
          <cell r="BA45">
            <v>7</v>
          </cell>
          <cell r="BB45">
            <v>7</v>
          </cell>
          <cell r="BC45">
            <v>7</v>
          </cell>
          <cell r="BD45">
            <v>7</v>
          </cell>
          <cell r="BE45">
            <v>7</v>
          </cell>
          <cell r="BF45">
            <v>7</v>
          </cell>
          <cell r="BG45">
            <v>7</v>
          </cell>
          <cell r="BH45">
            <v>7</v>
          </cell>
          <cell r="BI45">
            <v>7</v>
          </cell>
          <cell r="BJ45">
            <v>7</v>
          </cell>
          <cell r="BK45">
            <v>7</v>
          </cell>
          <cell r="BL45">
            <v>7</v>
          </cell>
          <cell r="BM45">
            <v>7</v>
          </cell>
          <cell r="BN45">
            <v>7</v>
          </cell>
          <cell r="BO45">
            <v>7</v>
          </cell>
          <cell r="BP45">
            <v>7</v>
          </cell>
          <cell r="BQ45">
            <v>7</v>
          </cell>
          <cell r="BR45">
            <v>7</v>
          </cell>
          <cell r="BS45">
            <v>7</v>
          </cell>
          <cell r="BT45">
            <v>7</v>
          </cell>
          <cell r="BU45">
            <v>7</v>
          </cell>
          <cell r="BV45">
            <v>7</v>
          </cell>
          <cell r="BW45">
            <v>7</v>
          </cell>
          <cell r="BX45">
            <v>7</v>
          </cell>
          <cell r="BY45">
            <v>7</v>
          </cell>
          <cell r="BZ45">
            <v>7</v>
          </cell>
          <cell r="CA45">
            <v>7</v>
          </cell>
          <cell r="CB45">
            <v>7</v>
          </cell>
          <cell r="CC45">
            <v>7</v>
          </cell>
          <cell r="CD45">
            <v>7</v>
          </cell>
          <cell r="CE45">
            <v>7</v>
          </cell>
          <cell r="CF45">
            <v>7</v>
          </cell>
          <cell r="CG45">
            <v>7</v>
          </cell>
          <cell r="CH45">
            <v>7</v>
          </cell>
          <cell r="CI45">
            <v>7</v>
          </cell>
          <cell r="CJ45">
            <v>7</v>
          </cell>
          <cell r="CK45">
            <v>7</v>
          </cell>
          <cell r="CL45">
            <v>7</v>
          </cell>
          <cell r="CM45">
            <v>7</v>
          </cell>
          <cell r="CN45">
            <v>7</v>
          </cell>
          <cell r="CO45">
            <v>7</v>
          </cell>
          <cell r="CP45">
            <v>7</v>
          </cell>
          <cell r="CQ45">
            <v>7</v>
          </cell>
          <cell r="CR45">
            <v>7</v>
          </cell>
          <cell r="CS45">
            <v>7</v>
          </cell>
          <cell r="CT45">
            <v>7</v>
          </cell>
          <cell r="CU45">
            <v>7</v>
          </cell>
          <cell r="CV45">
            <v>7</v>
          </cell>
          <cell r="CW45">
            <v>7</v>
          </cell>
          <cell r="CX45">
            <v>7</v>
          </cell>
          <cell r="CY45">
            <v>7</v>
          </cell>
          <cell r="CZ45">
            <v>7</v>
          </cell>
          <cell r="DA45">
            <v>7</v>
          </cell>
          <cell r="DB45">
            <v>7</v>
          </cell>
          <cell r="DC45">
            <v>7</v>
          </cell>
          <cell r="DD45">
            <v>7</v>
          </cell>
          <cell r="DE45">
            <v>7</v>
          </cell>
          <cell r="DF45">
            <v>7</v>
          </cell>
          <cell r="DG45">
            <v>7</v>
          </cell>
          <cell r="DH45">
            <v>7</v>
          </cell>
          <cell r="DI45">
            <v>7</v>
          </cell>
          <cell r="DJ45">
            <v>7</v>
          </cell>
          <cell r="DK45">
            <v>7</v>
          </cell>
          <cell r="DL45">
            <v>7</v>
          </cell>
          <cell r="DM45">
            <v>7</v>
          </cell>
          <cell r="DN45">
            <v>7</v>
          </cell>
          <cell r="DO45">
            <v>7</v>
          </cell>
          <cell r="DP45">
            <v>7</v>
          </cell>
          <cell r="DQ45">
            <v>7</v>
          </cell>
          <cell r="DR45">
            <v>7</v>
          </cell>
          <cell r="DS45">
            <v>7</v>
          </cell>
          <cell r="DT45">
            <v>7</v>
          </cell>
        </row>
        <row r="46">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cell r="AP46">
            <v>1</v>
          </cell>
          <cell r="AQ46">
            <v>1</v>
          </cell>
          <cell r="AR46">
            <v>1</v>
          </cell>
          <cell r="AS46">
            <v>1</v>
          </cell>
          <cell r="AT46">
            <v>1</v>
          </cell>
          <cell r="AU46">
            <v>1</v>
          </cell>
          <cell r="AV46">
            <v>1</v>
          </cell>
          <cell r="AW46">
            <v>1</v>
          </cell>
          <cell r="AX46">
            <v>1</v>
          </cell>
          <cell r="AY46">
            <v>1</v>
          </cell>
          <cell r="AZ46">
            <v>1</v>
          </cell>
          <cell r="BA46">
            <v>1</v>
          </cell>
          <cell r="BB46">
            <v>1</v>
          </cell>
          <cell r="BC46">
            <v>1</v>
          </cell>
          <cell r="BD46">
            <v>1</v>
          </cell>
          <cell r="BE46">
            <v>1</v>
          </cell>
          <cell r="BF46">
            <v>1</v>
          </cell>
          <cell r="BG46">
            <v>1</v>
          </cell>
          <cell r="BH46">
            <v>1</v>
          </cell>
          <cell r="BI46">
            <v>1</v>
          </cell>
          <cell r="BJ46">
            <v>1</v>
          </cell>
          <cell r="BK46">
            <v>1</v>
          </cell>
          <cell r="BL46">
            <v>1</v>
          </cell>
          <cell r="BM46">
            <v>1</v>
          </cell>
          <cell r="BN46">
            <v>1</v>
          </cell>
          <cell r="BO46">
            <v>1</v>
          </cell>
          <cell r="BP46">
            <v>1</v>
          </cell>
          <cell r="BQ46">
            <v>1</v>
          </cell>
          <cell r="BR46">
            <v>1</v>
          </cell>
          <cell r="BS46">
            <v>1</v>
          </cell>
          <cell r="BT46">
            <v>1</v>
          </cell>
          <cell r="BU46">
            <v>1</v>
          </cell>
          <cell r="BV46">
            <v>1</v>
          </cell>
          <cell r="BW46">
            <v>1</v>
          </cell>
          <cell r="BX46">
            <v>1</v>
          </cell>
          <cell r="BY46">
            <v>1</v>
          </cell>
          <cell r="BZ46">
            <v>1</v>
          </cell>
          <cell r="CA46">
            <v>1</v>
          </cell>
          <cell r="CB46">
            <v>1</v>
          </cell>
          <cell r="CC46">
            <v>1</v>
          </cell>
          <cell r="CD46">
            <v>1</v>
          </cell>
          <cell r="CE46">
            <v>1</v>
          </cell>
          <cell r="CF46">
            <v>1</v>
          </cell>
          <cell r="CG46">
            <v>1</v>
          </cell>
          <cell r="CH46">
            <v>1</v>
          </cell>
          <cell r="CI46">
            <v>1</v>
          </cell>
          <cell r="CJ46">
            <v>1</v>
          </cell>
          <cell r="CK46">
            <v>1</v>
          </cell>
          <cell r="CL46">
            <v>1</v>
          </cell>
          <cell r="CM46">
            <v>1</v>
          </cell>
          <cell r="CN46">
            <v>1</v>
          </cell>
          <cell r="CO46">
            <v>1</v>
          </cell>
          <cell r="CP46">
            <v>1</v>
          </cell>
          <cell r="CQ46">
            <v>1</v>
          </cell>
          <cell r="CR46">
            <v>1</v>
          </cell>
          <cell r="CS46">
            <v>1</v>
          </cell>
          <cell r="CT46">
            <v>1</v>
          </cell>
          <cell r="CU46">
            <v>1</v>
          </cell>
          <cell r="CV46">
            <v>1</v>
          </cell>
          <cell r="CW46">
            <v>1</v>
          </cell>
          <cell r="CX46">
            <v>1</v>
          </cell>
          <cell r="CY46">
            <v>1</v>
          </cell>
          <cell r="CZ46">
            <v>1</v>
          </cell>
          <cell r="DA46">
            <v>1</v>
          </cell>
          <cell r="DB46">
            <v>1</v>
          </cell>
          <cell r="DC46">
            <v>1</v>
          </cell>
          <cell r="DD46">
            <v>1</v>
          </cell>
          <cell r="DE46">
            <v>1</v>
          </cell>
          <cell r="DF46">
            <v>1</v>
          </cell>
          <cell r="DG46">
            <v>1</v>
          </cell>
          <cell r="DH46">
            <v>1</v>
          </cell>
          <cell r="DI46">
            <v>1</v>
          </cell>
          <cell r="DJ46">
            <v>1</v>
          </cell>
          <cell r="DK46">
            <v>1</v>
          </cell>
          <cell r="DL46">
            <v>1</v>
          </cell>
          <cell r="DM46">
            <v>1</v>
          </cell>
          <cell r="DN46">
            <v>1</v>
          </cell>
          <cell r="DO46">
            <v>1</v>
          </cell>
          <cell r="DP46">
            <v>1</v>
          </cell>
          <cell r="DQ46">
            <v>1</v>
          </cell>
          <cell r="DR46">
            <v>1</v>
          </cell>
          <cell r="DS46">
            <v>1</v>
          </cell>
          <cell r="DT46">
            <v>1</v>
          </cell>
        </row>
        <row r="47">
          <cell r="E47">
            <v>4</v>
          </cell>
          <cell r="F47">
            <v>4</v>
          </cell>
          <cell r="G47">
            <v>4</v>
          </cell>
          <cell r="H47">
            <v>4</v>
          </cell>
          <cell r="I47">
            <v>4</v>
          </cell>
          <cell r="J47">
            <v>4</v>
          </cell>
          <cell r="K47">
            <v>4</v>
          </cell>
          <cell r="L47">
            <v>4</v>
          </cell>
          <cell r="M47">
            <v>4</v>
          </cell>
          <cell r="N47">
            <v>4</v>
          </cell>
          <cell r="O47">
            <v>4</v>
          </cell>
          <cell r="P47">
            <v>4</v>
          </cell>
          <cell r="Q47">
            <v>4</v>
          </cell>
          <cell r="R47">
            <v>4</v>
          </cell>
          <cell r="S47">
            <v>4</v>
          </cell>
          <cell r="T47">
            <v>4</v>
          </cell>
          <cell r="U47">
            <v>4</v>
          </cell>
          <cell r="V47">
            <v>4</v>
          </cell>
          <cell r="W47">
            <v>4</v>
          </cell>
          <cell r="X47">
            <v>4</v>
          </cell>
          <cell r="Y47">
            <v>4</v>
          </cell>
          <cell r="Z47">
            <v>4</v>
          </cell>
          <cell r="AA47">
            <v>4</v>
          </cell>
          <cell r="AB47">
            <v>4</v>
          </cell>
          <cell r="AC47">
            <v>4</v>
          </cell>
          <cell r="AD47">
            <v>4</v>
          </cell>
          <cell r="AE47">
            <v>4</v>
          </cell>
          <cell r="AF47">
            <v>4</v>
          </cell>
          <cell r="AG47">
            <v>4</v>
          </cell>
          <cell r="AH47">
            <v>4</v>
          </cell>
          <cell r="AI47">
            <v>4</v>
          </cell>
          <cell r="AJ47">
            <v>4</v>
          </cell>
          <cell r="AK47">
            <v>4</v>
          </cell>
          <cell r="AL47">
            <v>4</v>
          </cell>
          <cell r="AM47">
            <v>4</v>
          </cell>
          <cell r="AN47">
            <v>4</v>
          </cell>
          <cell r="AO47">
            <v>4</v>
          </cell>
          <cell r="AP47">
            <v>4</v>
          </cell>
          <cell r="AQ47">
            <v>4</v>
          </cell>
          <cell r="AR47">
            <v>4</v>
          </cell>
          <cell r="AS47">
            <v>4</v>
          </cell>
          <cell r="AT47">
            <v>4</v>
          </cell>
          <cell r="AU47">
            <v>4</v>
          </cell>
          <cell r="AV47">
            <v>4</v>
          </cell>
          <cell r="AW47">
            <v>4</v>
          </cell>
          <cell r="AX47">
            <v>4</v>
          </cell>
          <cell r="AY47">
            <v>4</v>
          </cell>
          <cell r="AZ47">
            <v>4</v>
          </cell>
          <cell r="BA47">
            <v>4</v>
          </cell>
          <cell r="BB47">
            <v>4</v>
          </cell>
          <cell r="BC47">
            <v>4</v>
          </cell>
          <cell r="BD47">
            <v>4</v>
          </cell>
          <cell r="BE47">
            <v>4</v>
          </cell>
          <cell r="BF47">
            <v>4</v>
          </cell>
          <cell r="BG47">
            <v>4</v>
          </cell>
          <cell r="BH47">
            <v>4</v>
          </cell>
          <cell r="BI47">
            <v>4</v>
          </cell>
          <cell r="BJ47">
            <v>4</v>
          </cell>
          <cell r="BK47">
            <v>4</v>
          </cell>
          <cell r="BL47">
            <v>4</v>
          </cell>
          <cell r="BM47">
            <v>4</v>
          </cell>
          <cell r="BN47">
            <v>4</v>
          </cell>
          <cell r="BO47">
            <v>4</v>
          </cell>
          <cell r="BP47">
            <v>4</v>
          </cell>
          <cell r="BQ47">
            <v>4</v>
          </cell>
          <cell r="BR47">
            <v>4</v>
          </cell>
          <cell r="BS47">
            <v>4</v>
          </cell>
          <cell r="BT47">
            <v>4</v>
          </cell>
          <cell r="BU47">
            <v>4</v>
          </cell>
          <cell r="BV47">
            <v>4</v>
          </cell>
          <cell r="BW47">
            <v>4</v>
          </cell>
          <cell r="BX47">
            <v>4</v>
          </cell>
          <cell r="BY47">
            <v>4</v>
          </cell>
          <cell r="BZ47">
            <v>4</v>
          </cell>
          <cell r="CA47">
            <v>4</v>
          </cell>
          <cell r="CB47">
            <v>4</v>
          </cell>
          <cell r="CC47">
            <v>4</v>
          </cell>
          <cell r="CD47">
            <v>4</v>
          </cell>
          <cell r="CE47">
            <v>4</v>
          </cell>
          <cell r="CF47">
            <v>4</v>
          </cell>
          <cell r="CG47">
            <v>4</v>
          </cell>
          <cell r="CH47">
            <v>4</v>
          </cell>
          <cell r="CI47">
            <v>4</v>
          </cell>
          <cell r="CJ47">
            <v>4</v>
          </cell>
          <cell r="CK47">
            <v>4</v>
          </cell>
          <cell r="CL47">
            <v>4</v>
          </cell>
          <cell r="CM47">
            <v>4</v>
          </cell>
          <cell r="CN47">
            <v>4</v>
          </cell>
          <cell r="CO47">
            <v>4</v>
          </cell>
          <cell r="CP47">
            <v>4</v>
          </cell>
          <cell r="CQ47">
            <v>4</v>
          </cell>
          <cell r="CR47">
            <v>4</v>
          </cell>
          <cell r="CS47">
            <v>4</v>
          </cell>
          <cell r="CT47">
            <v>4</v>
          </cell>
          <cell r="CU47">
            <v>4</v>
          </cell>
          <cell r="CV47">
            <v>4</v>
          </cell>
          <cell r="CW47">
            <v>4</v>
          </cell>
          <cell r="CX47">
            <v>4</v>
          </cell>
          <cell r="CY47">
            <v>4</v>
          </cell>
          <cell r="CZ47">
            <v>4</v>
          </cell>
          <cell r="DA47">
            <v>4</v>
          </cell>
          <cell r="DB47">
            <v>4</v>
          </cell>
          <cell r="DC47">
            <v>4</v>
          </cell>
          <cell r="DD47">
            <v>4</v>
          </cell>
          <cell r="DE47">
            <v>4</v>
          </cell>
          <cell r="DF47">
            <v>4</v>
          </cell>
          <cell r="DG47">
            <v>4</v>
          </cell>
          <cell r="DH47">
            <v>4</v>
          </cell>
          <cell r="DI47">
            <v>4</v>
          </cell>
          <cell r="DJ47">
            <v>4</v>
          </cell>
          <cell r="DK47">
            <v>4</v>
          </cell>
          <cell r="DL47">
            <v>4</v>
          </cell>
          <cell r="DM47">
            <v>4</v>
          </cell>
          <cell r="DN47">
            <v>4</v>
          </cell>
          <cell r="DO47">
            <v>4</v>
          </cell>
          <cell r="DP47">
            <v>4</v>
          </cell>
          <cell r="DQ47">
            <v>4</v>
          </cell>
          <cell r="DR47">
            <v>4</v>
          </cell>
          <cell r="DS47">
            <v>4</v>
          </cell>
          <cell r="DT47">
            <v>4</v>
          </cell>
        </row>
        <row r="48">
          <cell r="E48">
            <v>8</v>
          </cell>
          <cell r="F48">
            <v>8</v>
          </cell>
          <cell r="G48">
            <v>8</v>
          </cell>
          <cell r="H48">
            <v>8</v>
          </cell>
          <cell r="I48">
            <v>8</v>
          </cell>
          <cell r="J48">
            <v>8</v>
          </cell>
          <cell r="K48">
            <v>8</v>
          </cell>
          <cell r="L48">
            <v>8</v>
          </cell>
          <cell r="M48">
            <v>8</v>
          </cell>
          <cell r="N48">
            <v>8</v>
          </cell>
          <cell r="O48">
            <v>8</v>
          </cell>
          <cell r="P48">
            <v>8</v>
          </cell>
          <cell r="Q48">
            <v>8</v>
          </cell>
          <cell r="R48">
            <v>8</v>
          </cell>
          <cell r="S48">
            <v>8</v>
          </cell>
          <cell r="T48">
            <v>8</v>
          </cell>
          <cell r="U48">
            <v>8</v>
          </cell>
          <cell r="V48">
            <v>8</v>
          </cell>
          <cell r="W48">
            <v>8</v>
          </cell>
          <cell r="X48">
            <v>8</v>
          </cell>
          <cell r="Y48">
            <v>8</v>
          </cell>
          <cell r="Z48">
            <v>8</v>
          </cell>
          <cell r="AA48">
            <v>8</v>
          </cell>
          <cell r="AB48">
            <v>8</v>
          </cell>
          <cell r="AC48">
            <v>8</v>
          </cell>
          <cell r="AD48">
            <v>8</v>
          </cell>
          <cell r="AE48">
            <v>8</v>
          </cell>
          <cell r="AF48">
            <v>8</v>
          </cell>
          <cell r="AG48">
            <v>8</v>
          </cell>
          <cell r="AH48">
            <v>8</v>
          </cell>
          <cell r="AI48">
            <v>8</v>
          </cell>
          <cell r="AJ48">
            <v>8</v>
          </cell>
          <cell r="AK48">
            <v>8</v>
          </cell>
          <cell r="AL48">
            <v>8</v>
          </cell>
          <cell r="AM48">
            <v>8</v>
          </cell>
          <cell r="AN48">
            <v>8</v>
          </cell>
          <cell r="AO48">
            <v>8</v>
          </cell>
          <cell r="AP48">
            <v>8</v>
          </cell>
          <cell r="AQ48">
            <v>8</v>
          </cell>
          <cell r="AR48">
            <v>8</v>
          </cell>
          <cell r="AS48">
            <v>8</v>
          </cell>
          <cell r="AT48">
            <v>8</v>
          </cell>
          <cell r="AU48">
            <v>8</v>
          </cell>
          <cell r="AV48">
            <v>8</v>
          </cell>
          <cell r="AW48">
            <v>8</v>
          </cell>
          <cell r="AX48">
            <v>8</v>
          </cell>
          <cell r="AY48">
            <v>8</v>
          </cell>
          <cell r="AZ48">
            <v>8</v>
          </cell>
          <cell r="BA48">
            <v>8</v>
          </cell>
          <cell r="BB48">
            <v>8</v>
          </cell>
          <cell r="BC48">
            <v>8</v>
          </cell>
          <cell r="BD48">
            <v>8</v>
          </cell>
          <cell r="BE48">
            <v>8</v>
          </cell>
          <cell r="BF48">
            <v>8</v>
          </cell>
          <cell r="BG48">
            <v>8</v>
          </cell>
          <cell r="BH48">
            <v>8</v>
          </cell>
          <cell r="BI48">
            <v>8</v>
          </cell>
          <cell r="BJ48">
            <v>8</v>
          </cell>
          <cell r="BK48">
            <v>8</v>
          </cell>
          <cell r="BL48">
            <v>8</v>
          </cell>
          <cell r="BM48">
            <v>8</v>
          </cell>
          <cell r="BN48">
            <v>8</v>
          </cell>
          <cell r="BO48">
            <v>8</v>
          </cell>
          <cell r="BP48">
            <v>8</v>
          </cell>
          <cell r="BQ48">
            <v>8</v>
          </cell>
          <cell r="BR48">
            <v>8</v>
          </cell>
          <cell r="BS48">
            <v>8</v>
          </cell>
          <cell r="BT48">
            <v>8</v>
          </cell>
          <cell r="BU48">
            <v>8</v>
          </cell>
          <cell r="BV48">
            <v>8</v>
          </cell>
          <cell r="BW48">
            <v>8</v>
          </cell>
          <cell r="BX48">
            <v>8</v>
          </cell>
          <cell r="BY48">
            <v>8</v>
          </cell>
          <cell r="BZ48">
            <v>8</v>
          </cell>
          <cell r="CA48">
            <v>8</v>
          </cell>
          <cell r="CB48">
            <v>8</v>
          </cell>
          <cell r="CC48">
            <v>8</v>
          </cell>
          <cell r="CD48">
            <v>8</v>
          </cell>
          <cell r="CE48">
            <v>8</v>
          </cell>
          <cell r="CF48">
            <v>8</v>
          </cell>
          <cell r="CG48">
            <v>8</v>
          </cell>
          <cell r="CH48">
            <v>8</v>
          </cell>
          <cell r="CI48">
            <v>8</v>
          </cell>
          <cell r="CJ48">
            <v>8</v>
          </cell>
          <cell r="CK48">
            <v>8</v>
          </cell>
          <cell r="CL48">
            <v>8</v>
          </cell>
          <cell r="CM48">
            <v>8</v>
          </cell>
          <cell r="CN48">
            <v>8</v>
          </cell>
          <cell r="CO48">
            <v>8</v>
          </cell>
          <cell r="CP48">
            <v>8</v>
          </cell>
          <cell r="CQ48">
            <v>8</v>
          </cell>
          <cell r="CR48">
            <v>8</v>
          </cell>
          <cell r="CS48">
            <v>8</v>
          </cell>
          <cell r="CT48">
            <v>8</v>
          </cell>
          <cell r="CU48">
            <v>8</v>
          </cell>
          <cell r="CV48">
            <v>8</v>
          </cell>
          <cell r="CW48">
            <v>8</v>
          </cell>
          <cell r="CX48">
            <v>8</v>
          </cell>
          <cell r="CY48">
            <v>8</v>
          </cell>
          <cell r="CZ48">
            <v>8</v>
          </cell>
          <cell r="DA48">
            <v>8</v>
          </cell>
          <cell r="DB48">
            <v>8</v>
          </cell>
          <cell r="DC48">
            <v>8</v>
          </cell>
          <cell r="DD48">
            <v>8</v>
          </cell>
          <cell r="DE48">
            <v>8</v>
          </cell>
          <cell r="DF48">
            <v>8</v>
          </cell>
          <cell r="DG48">
            <v>8</v>
          </cell>
          <cell r="DH48">
            <v>8</v>
          </cell>
          <cell r="DI48">
            <v>8</v>
          </cell>
          <cell r="DJ48">
            <v>8</v>
          </cell>
          <cell r="DK48">
            <v>8</v>
          </cell>
          <cell r="DL48">
            <v>8</v>
          </cell>
          <cell r="DM48">
            <v>8</v>
          </cell>
          <cell r="DN48">
            <v>8</v>
          </cell>
          <cell r="DO48">
            <v>8</v>
          </cell>
          <cell r="DP48">
            <v>8</v>
          </cell>
          <cell r="DQ48">
            <v>8</v>
          </cell>
          <cell r="DR48">
            <v>8</v>
          </cell>
          <cell r="DS48">
            <v>8</v>
          </cell>
          <cell r="DT48">
            <v>8</v>
          </cell>
        </row>
        <row r="49">
          <cell r="E49">
            <v>8</v>
          </cell>
          <cell r="F49">
            <v>8</v>
          </cell>
          <cell r="G49">
            <v>8</v>
          </cell>
          <cell r="H49">
            <v>8</v>
          </cell>
          <cell r="I49">
            <v>8</v>
          </cell>
          <cell r="J49">
            <v>8</v>
          </cell>
          <cell r="K49">
            <v>8</v>
          </cell>
          <cell r="L49">
            <v>8</v>
          </cell>
          <cell r="M49">
            <v>8</v>
          </cell>
          <cell r="N49">
            <v>8</v>
          </cell>
          <cell r="O49">
            <v>8</v>
          </cell>
          <cell r="P49">
            <v>8</v>
          </cell>
          <cell r="Q49">
            <v>8</v>
          </cell>
          <cell r="R49">
            <v>8</v>
          </cell>
          <cell r="S49">
            <v>8</v>
          </cell>
          <cell r="T49">
            <v>8</v>
          </cell>
          <cell r="U49">
            <v>8</v>
          </cell>
          <cell r="V49">
            <v>8</v>
          </cell>
          <cell r="W49">
            <v>8</v>
          </cell>
          <cell r="X49">
            <v>8</v>
          </cell>
          <cell r="Y49">
            <v>8</v>
          </cell>
          <cell r="Z49">
            <v>8</v>
          </cell>
          <cell r="AA49">
            <v>8</v>
          </cell>
          <cell r="AB49">
            <v>8</v>
          </cell>
          <cell r="AC49">
            <v>8</v>
          </cell>
          <cell r="AD49">
            <v>8</v>
          </cell>
          <cell r="AE49">
            <v>8</v>
          </cell>
          <cell r="AF49">
            <v>8</v>
          </cell>
          <cell r="AG49">
            <v>8</v>
          </cell>
          <cell r="AH49">
            <v>8</v>
          </cell>
          <cell r="AI49">
            <v>8</v>
          </cell>
          <cell r="AJ49">
            <v>8</v>
          </cell>
          <cell r="AK49">
            <v>8</v>
          </cell>
          <cell r="AL49">
            <v>8</v>
          </cell>
          <cell r="AM49">
            <v>8</v>
          </cell>
          <cell r="AN49">
            <v>8</v>
          </cell>
          <cell r="AO49">
            <v>8</v>
          </cell>
          <cell r="AP49">
            <v>8</v>
          </cell>
          <cell r="AQ49">
            <v>8</v>
          </cell>
          <cell r="AR49">
            <v>8</v>
          </cell>
          <cell r="AS49">
            <v>8</v>
          </cell>
          <cell r="AT49">
            <v>8</v>
          </cell>
          <cell r="AU49">
            <v>8</v>
          </cell>
          <cell r="AV49">
            <v>8</v>
          </cell>
          <cell r="AW49">
            <v>8</v>
          </cell>
          <cell r="AX49">
            <v>8</v>
          </cell>
          <cell r="AY49">
            <v>8</v>
          </cell>
          <cell r="AZ49">
            <v>8</v>
          </cell>
          <cell r="BA49">
            <v>8</v>
          </cell>
          <cell r="BB49">
            <v>8</v>
          </cell>
          <cell r="BC49">
            <v>8</v>
          </cell>
          <cell r="BD49">
            <v>8</v>
          </cell>
          <cell r="BE49">
            <v>8</v>
          </cell>
          <cell r="BF49">
            <v>8</v>
          </cell>
          <cell r="BG49">
            <v>8</v>
          </cell>
          <cell r="BH49">
            <v>8</v>
          </cell>
          <cell r="BI49">
            <v>8</v>
          </cell>
          <cell r="BJ49">
            <v>8</v>
          </cell>
          <cell r="BK49">
            <v>8</v>
          </cell>
          <cell r="BL49">
            <v>8</v>
          </cell>
          <cell r="BM49">
            <v>8</v>
          </cell>
          <cell r="BN49">
            <v>8</v>
          </cell>
          <cell r="BO49">
            <v>8</v>
          </cell>
          <cell r="BP49">
            <v>8</v>
          </cell>
          <cell r="BQ49">
            <v>8</v>
          </cell>
          <cell r="BR49">
            <v>8</v>
          </cell>
          <cell r="BS49">
            <v>8</v>
          </cell>
          <cell r="BT49">
            <v>8</v>
          </cell>
          <cell r="BU49">
            <v>8</v>
          </cell>
          <cell r="BV49">
            <v>8</v>
          </cell>
          <cell r="BW49">
            <v>8</v>
          </cell>
          <cell r="BX49">
            <v>8</v>
          </cell>
          <cell r="BY49">
            <v>8</v>
          </cell>
          <cell r="BZ49">
            <v>8</v>
          </cell>
          <cell r="CA49">
            <v>8</v>
          </cell>
          <cell r="CB49">
            <v>8</v>
          </cell>
          <cell r="CC49">
            <v>8</v>
          </cell>
          <cell r="CD49">
            <v>8</v>
          </cell>
          <cell r="CE49">
            <v>8</v>
          </cell>
          <cell r="CF49">
            <v>8</v>
          </cell>
          <cell r="CG49">
            <v>8</v>
          </cell>
          <cell r="CH49">
            <v>8</v>
          </cell>
          <cell r="CI49">
            <v>8</v>
          </cell>
          <cell r="CJ49">
            <v>8</v>
          </cell>
          <cell r="CK49">
            <v>8</v>
          </cell>
          <cell r="CL49">
            <v>8</v>
          </cell>
          <cell r="CM49">
            <v>8</v>
          </cell>
          <cell r="CN49">
            <v>8</v>
          </cell>
          <cell r="CO49">
            <v>8</v>
          </cell>
          <cell r="CP49">
            <v>8</v>
          </cell>
          <cell r="CQ49">
            <v>8</v>
          </cell>
          <cell r="CR49">
            <v>8</v>
          </cell>
          <cell r="CS49">
            <v>8</v>
          </cell>
          <cell r="CT49">
            <v>8</v>
          </cell>
          <cell r="CU49">
            <v>8</v>
          </cell>
          <cell r="CV49">
            <v>8</v>
          </cell>
          <cell r="CW49">
            <v>8</v>
          </cell>
          <cell r="CX49">
            <v>8</v>
          </cell>
          <cell r="CY49">
            <v>8</v>
          </cell>
          <cell r="CZ49">
            <v>8</v>
          </cell>
          <cell r="DA49">
            <v>8</v>
          </cell>
          <cell r="DB49">
            <v>8</v>
          </cell>
          <cell r="DC49">
            <v>8</v>
          </cell>
          <cell r="DD49">
            <v>8</v>
          </cell>
          <cell r="DE49">
            <v>8</v>
          </cell>
          <cell r="DF49">
            <v>8</v>
          </cell>
          <cell r="DG49">
            <v>8</v>
          </cell>
          <cell r="DH49">
            <v>8</v>
          </cell>
          <cell r="DI49">
            <v>8</v>
          </cell>
          <cell r="DJ49">
            <v>8</v>
          </cell>
          <cell r="DK49">
            <v>8</v>
          </cell>
          <cell r="DL49">
            <v>8</v>
          </cell>
          <cell r="DM49">
            <v>8</v>
          </cell>
          <cell r="DN49">
            <v>8</v>
          </cell>
          <cell r="DO49">
            <v>8</v>
          </cell>
          <cell r="DP49">
            <v>8</v>
          </cell>
          <cell r="DQ49">
            <v>8</v>
          </cell>
          <cell r="DR49">
            <v>8</v>
          </cell>
          <cell r="DS49">
            <v>8</v>
          </cell>
          <cell r="DT49">
            <v>8</v>
          </cell>
        </row>
        <row r="50">
          <cell r="E50">
            <v>2</v>
          </cell>
          <cell r="F50">
            <v>2</v>
          </cell>
          <cell r="G50">
            <v>2</v>
          </cell>
          <cell r="H50">
            <v>2</v>
          </cell>
          <cell r="I50">
            <v>2</v>
          </cell>
          <cell r="J50">
            <v>2</v>
          </cell>
          <cell r="K50">
            <v>2</v>
          </cell>
          <cell r="L50">
            <v>2</v>
          </cell>
          <cell r="M50">
            <v>2</v>
          </cell>
          <cell r="N50">
            <v>2</v>
          </cell>
          <cell r="O50">
            <v>2</v>
          </cell>
          <cell r="P50">
            <v>2</v>
          </cell>
          <cell r="Q50">
            <v>2</v>
          </cell>
          <cell r="R50">
            <v>2</v>
          </cell>
          <cell r="S50">
            <v>2</v>
          </cell>
          <cell r="T50">
            <v>2</v>
          </cell>
          <cell r="U50">
            <v>2</v>
          </cell>
          <cell r="V50">
            <v>2</v>
          </cell>
          <cell r="W50">
            <v>2</v>
          </cell>
          <cell r="X50">
            <v>2</v>
          </cell>
          <cell r="Y50">
            <v>2</v>
          </cell>
          <cell r="Z50">
            <v>2</v>
          </cell>
          <cell r="AA50">
            <v>2</v>
          </cell>
          <cell r="AB50">
            <v>2</v>
          </cell>
          <cell r="AC50">
            <v>2</v>
          </cell>
          <cell r="AD50">
            <v>2</v>
          </cell>
          <cell r="AE50">
            <v>2</v>
          </cell>
          <cell r="AF50">
            <v>2</v>
          </cell>
          <cell r="AG50">
            <v>2</v>
          </cell>
          <cell r="AH50">
            <v>2</v>
          </cell>
          <cell r="AI50">
            <v>2</v>
          </cell>
          <cell r="AJ50">
            <v>2</v>
          </cell>
          <cell r="AK50">
            <v>2</v>
          </cell>
          <cell r="AL50">
            <v>2</v>
          </cell>
          <cell r="AM50">
            <v>2</v>
          </cell>
          <cell r="AN50">
            <v>2</v>
          </cell>
          <cell r="AO50">
            <v>2</v>
          </cell>
          <cell r="AP50">
            <v>2</v>
          </cell>
          <cell r="AQ50">
            <v>2</v>
          </cell>
          <cell r="AR50">
            <v>2</v>
          </cell>
          <cell r="AS50">
            <v>2</v>
          </cell>
          <cell r="AT50">
            <v>2</v>
          </cell>
          <cell r="AU50">
            <v>2</v>
          </cell>
          <cell r="AV50">
            <v>2</v>
          </cell>
          <cell r="AW50">
            <v>2</v>
          </cell>
          <cell r="AX50">
            <v>2</v>
          </cell>
          <cell r="AY50">
            <v>2</v>
          </cell>
          <cell r="AZ50">
            <v>2</v>
          </cell>
          <cell r="BA50">
            <v>2</v>
          </cell>
          <cell r="BB50">
            <v>2</v>
          </cell>
          <cell r="BC50">
            <v>2</v>
          </cell>
          <cell r="BD50">
            <v>2</v>
          </cell>
          <cell r="BE50">
            <v>2</v>
          </cell>
          <cell r="BF50">
            <v>2</v>
          </cell>
          <cell r="BG50">
            <v>2</v>
          </cell>
          <cell r="BH50">
            <v>2</v>
          </cell>
          <cell r="BI50">
            <v>2</v>
          </cell>
          <cell r="BJ50">
            <v>2</v>
          </cell>
          <cell r="BK50">
            <v>2</v>
          </cell>
          <cell r="BL50">
            <v>2</v>
          </cell>
          <cell r="BM50">
            <v>2</v>
          </cell>
          <cell r="BN50">
            <v>2</v>
          </cell>
          <cell r="BO50">
            <v>2</v>
          </cell>
          <cell r="BP50">
            <v>2</v>
          </cell>
          <cell r="BQ50">
            <v>2</v>
          </cell>
          <cell r="BR50">
            <v>2</v>
          </cell>
          <cell r="BS50">
            <v>2</v>
          </cell>
          <cell r="BT50">
            <v>2</v>
          </cell>
          <cell r="BU50">
            <v>2</v>
          </cell>
          <cell r="BV50">
            <v>2</v>
          </cell>
          <cell r="BW50">
            <v>2</v>
          </cell>
          <cell r="BX50">
            <v>2</v>
          </cell>
          <cell r="BY50">
            <v>2</v>
          </cell>
          <cell r="BZ50">
            <v>2</v>
          </cell>
          <cell r="CA50">
            <v>2</v>
          </cell>
          <cell r="CB50">
            <v>2</v>
          </cell>
          <cell r="CC50">
            <v>2</v>
          </cell>
          <cell r="CD50">
            <v>2</v>
          </cell>
          <cell r="CE50">
            <v>2</v>
          </cell>
          <cell r="CF50">
            <v>2</v>
          </cell>
          <cell r="CG50">
            <v>2</v>
          </cell>
          <cell r="CH50">
            <v>2</v>
          </cell>
          <cell r="CI50">
            <v>2</v>
          </cell>
          <cell r="CJ50">
            <v>2</v>
          </cell>
          <cell r="CK50">
            <v>2</v>
          </cell>
          <cell r="CL50">
            <v>2</v>
          </cell>
          <cell r="CM50">
            <v>2</v>
          </cell>
          <cell r="CN50">
            <v>2</v>
          </cell>
          <cell r="CO50">
            <v>2</v>
          </cell>
          <cell r="CP50">
            <v>2</v>
          </cell>
          <cell r="CQ50">
            <v>2</v>
          </cell>
          <cell r="CR50">
            <v>2</v>
          </cell>
          <cell r="CS50">
            <v>2</v>
          </cell>
          <cell r="CT50">
            <v>2</v>
          </cell>
          <cell r="CU50">
            <v>2</v>
          </cell>
          <cell r="CV50">
            <v>2</v>
          </cell>
          <cell r="CW50">
            <v>2</v>
          </cell>
          <cell r="CX50">
            <v>2</v>
          </cell>
          <cell r="CY50">
            <v>2</v>
          </cell>
          <cell r="CZ50">
            <v>2</v>
          </cell>
          <cell r="DA50">
            <v>2</v>
          </cell>
          <cell r="DB50">
            <v>2</v>
          </cell>
          <cell r="DC50">
            <v>2</v>
          </cell>
          <cell r="DD50">
            <v>2</v>
          </cell>
          <cell r="DE50">
            <v>2</v>
          </cell>
          <cell r="DF50">
            <v>2</v>
          </cell>
          <cell r="DG50">
            <v>2</v>
          </cell>
          <cell r="DH50">
            <v>2</v>
          </cell>
          <cell r="DI50">
            <v>2</v>
          </cell>
          <cell r="DJ50">
            <v>2</v>
          </cell>
          <cell r="DK50">
            <v>2</v>
          </cell>
          <cell r="DL50">
            <v>2</v>
          </cell>
          <cell r="DM50">
            <v>2</v>
          </cell>
          <cell r="DN50">
            <v>2</v>
          </cell>
          <cell r="DO50">
            <v>2</v>
          </cell>
          <cell r="DP50">
            <v>2</v>
          </cell>
          <cell r="DQ50">
            <v>2</v>
          </cell>
          <cell r="DR50">
            <v>2</v>
          </cell>
          <cell r="DS50">
            <v>2</v>
          </cell>
          <cell r="DT50">
            <v>2</v>
          </cell>
        </row>
        <row r="53">
          <cell r="E53">
            <v>24809.084999999999</v>
          </cell>
          <cell r="F53">
            <v>24809.084999999999</v>
          </cell>
          <cell r="G53">
            <v>24809.084999999999</v>
          </cell>
          <cell r="H53">
            <v>24809.084999999999</v>
          </cell>
          <cell r="I53">
            <v>24809.084999999999</v>
          </cell>
          <cell r="J53">
            <v>24809.084999999999</v>
          </cell>
          <cell r="K53">
            <v>24809.084999999999</v>
          </cell>
          <cell r="L53">
            <v>24809.084999999999</v>
          </cell>
          <cell r="M53">
            <v>24809.084999999999</v>
          </cell>
          <cell r="N53">
            <v>24809.084999999999</v>
          </cell>
          <cell r="O53">
            <v>24809.084999999999</v>
          </cell>
          <cell r="P53">
            <v>24809.084999999999</v>
          </cell>
          <cell r="Q53">
            <v>24809.084999999999</v>
          </cell>
          <cell r="R53">
            <v>24809.084999999999</v>
          </cell>
          <cell r="S53">
            <v>24809.084999999999</v>
          </cell>
          <cell r="T53">
            <v>24809.084999999999</v>
          </cell>
          <cell r="U53">
            <v>24809.084999999999</v>
          </cell>
          <cell r="V53">
            <v>24809.084999999999</v>
          </cell>
          <cell r="W53">
            <v>24809.084999999999</v>
          </cell>
          <cell r="X53">
            <v>24809.084999999999</v>
          </cell>
          <cell r="Y53">
            <v>24809.084999999999</v>
          </cell>
          <cell r="Z53">
            <v>24809.084999999999</v>
          </cell>
          <cell r="AA53">
            <v>24809.084999999999</v>
          </cell>
          <cell r="AB53">
            <v>24809.084999999999</v>
          </cell>
          <cell r="AC53">
            <v>24809.084999999999</v>
          </cell>
          <cell r="AD53">
            <v>24809.084999999999</v>
          </cell>
          <cell r="AE53">
            <v>24809.084999999999</v>
          </cell>
          <cell r="AF53">
            <v>24809.084999999999</v>
          </cell>
          <cell r="AG53">
            <v>24809.084999999999</v>
          </cell>
          <cell r="AH53">
            <v>24809.084999999999</v>
          </cell>
          <cell r="AI53">
            <v>24809.084999999999</v>
          </cell>
          <cell r="AJ53">
            <v>24809.084999999999</v>
          </cell>
          <cell r="AK53">
            <v>24809.084999999999</v>
          </cell>
          <cell r="AL53">
            <v>24809.084999999999</v>
          </cell>
          <cell r="AM53">
            <v>24809.084999999999</v>
          </cell>
          <cell r="AN53">
            <v>24809.084999999999</v>
          </cell>
          <cell r="AO53">
            <v>24809.084999999999</v>
          </cell>
          <cell r="AP53">
            <v>24809.084999999999</v>
          </cell>
          <cell r="AQ53">
            <v>24809.084999999999</v>
          </cell>
          <cell r="AR53">
            <v>24809.084999999999</v>
          </cell>
          <cell r="AS53">
            <v>24809.084999999999</v>
          </cell>
          <cell r="AT53">
            <v>24809.084999999999</v>
          </cell>
          <cell r="AU53">
            <v>24809.084999999999</v>
          </cell>
          <cell r="AV53">
            <v>24809.084999999999</v>
          </cell>
          <cell r="AW53">
            <v>24809.084999999999</v>
          </cell>
          <cell r="AX53">
            <v>24809.084999999999</v>
          </cell>
          <cell r="AY53">
            <v>24809.084999999999</v>
          </cell>
          <cell r="AZ53">
            <v>24809.084999999999</v>
          </cell>
          <cell r="BA53">
            <v>24809.084999999999</v>
          </cell>
          <cell r="BB53">
            <v>24809.084999999999</v>
          </cell>
          <cell r="BC53">
            <v>24809.084999999999</v>
          </cell>
          <cell r="BD53">
            <v>24809.084999999999</v>
          </cell>
          <cell r="BE53">
            <v>24809.084999999999</v>
          </cell>
          <cell r="BF53">
            <v>24809.084999999999</v>
          </cell>
          <cell r="BG53">
            <v>24809.084999999999</v>
          </cell>
          <cell r="BH53">
            <v>24809.084999999999</v>
          </cell>
          <cell r="BI53">
            <v>24809.084999999999</v>
          </cell>
          <cell r="BJ53">
            <v>24809.084999999999</v>
          </cell>
          <cell r="BK53">
            <v>24809.084999999999</v>
          </cell>
          <cell r="BL53">
            <v>24809.084999999999</v>
          </cell>
          <cell r="BM53">
            <v>24809.084999999999</v>
          </cell>
          <cell r="BN53">
            <v>24809.084999999999</v>
          </cell>
          <cell r="BO53">
            <v>24809.084999999999</v>
          </cell>
          <cell r="BP53">
            <v>24809.084999999999</v>
          </cell>
          <cell r="BQ53">
            <v>24809.084999999999</v>
          </cell>
          <cell r="BR53">
            <v>24809.084999999999</v>
          </cell>
          <cell r="BS53">
            <v>24809.084999999999</v>
          </cell>
          <cell r="BT53">
            <v>24809.084999999999</v>
          </cell>
          <cell r="BU53">
            <v>24809.084999999999</v>
          </cell>
          <cell r="BV53">
            <v>24809.084999999999</v>
          </cell>
          <cell r="BW53">
            <v>24809.084999999999</v>
          </cell>
          <cell r="BX53">
            <v>24809.084999999999</v>
          </cell>
          <cell r="BY53">
            <v>24809.084999999999</v>
          </cell>
          <cell r="BZ53">
            <v>24809.084999999999</v>
          </cell>
          <cell r="CA53">
            <v>24809.084999999999</v>
          </cell>
          <cell r="CB53">
            <v>24809.084999999999</v>
          </cell>
          <cell r="CC53">
            <v>24809.084999999999</v>
          </cell>
          <cell r="CD53">
            <v>24809.084999999999</v>
          </cell>
          <cell r="CE53">
            <v>24809.084999999999</v>
          </cell>
          <cell r="CF53">
            <v>24809.084999999999</v>
          </cell>
          <cell r="CG53">
            <v>24809.084999999999</v>
          </cell>
          <cell r="CH53">
            <v>24809.084999999999</v>
          </cell>
          <cell r="CI53">
            <v>24809.084999999999</v>
          </cell>
          <cell r="CJ53">
            <v>24809.084999999999</v>
          </cell>
          <cell r="CK53">
            <v>24809.084999999999</v>
          </cell>
          <cell r="CL53">
            <v>24809.084999999999</v>
          </cell>
          <cell r="CM53">
            <v>24809.084999999999</v>
          </cell>
          <cell r="CN53">
            <v>24809.084999999999</v>
          </cell>
          <cell r="CO53">
            <v>24809.084999999999</v>
          </cell>
          <cell r="CP53">
            <v>24809.084999999999</v>
          </cell>
          <cell r="CQ53">
            <v>24809.084999999999</v>
          </cell>
          <cell r="CR53">
            <v>24809.084999999999</v>
          </cell>
          <cell r="CS53">
            <v>24809.084999999999</v>
          </cell>
          <cell r="CT53">
            <v>24809.084999999999</v>
          </cell>
          <cell r="CU53">
            <v>24809.084999999999</v>
          </cell>
          <cell r="CV53">
            <v>24809.084999999999</v>
          </cell>
          <cell r="CW53">
            <v>24809.084999999999</v>
          </cell>
          <cell r="CX53">
            <v>24809.084999999999</v>
          </cell>
          <cell r="CY53">
            <v>24809.084999999999</v>
          </cell>
          <cell r="CZ53">
            <v>24809.084999999999</v>
          </cell>
          <cell r="DA53">
            <v>24809.084999999999</v>
          </cell>
          <cell r="DB53">
            <v>24809.084999999999</v>
          </cell>
          <cell r="DC53">
            <v>24809.084999999999</v>
          </cell>
          <cell r="DD53">
            <v>24809.084999999999</v>
          </cell>
          <cell r="DE53">
            <v>24809.084999999999</v>
          </cell>
          <cell r="DF53">
            <v>24809.084999999999</v>
          </cell>
          <cell r="DG53">
            <v>24809.084999999999</v>
          </cell>
          <cell r="DH53">
            <v>24809.084999999999</v>
          </cell>
          <cell r="DI53">
            <v>24809.084999999999</v>
          </cell>
          <cell r="DJ53">
            <v>24809.084999999999</v>
          </cell>
          <cell r="DK53">
            <v>24809.084999999999</v>
          </cell>
          <cell r="DL53">
            <v>24809.084999999999</v>
          </cell>
          <cell r="DM53">
            <v>24809.084999999999</v>
          </cell>
          <cell r="DN53">
            <v>24809.084999999999</v>
          </cell>
          <cell r="DO53">
            <v>24809.084999999999</v>
          </cell>
          <cell r="DP53">
            <v>24809.084999999999</v>
          </cell>
          <cell r="DQ53">
            <v>24809.084999999999</v>
          </cell>
          <cell r="DR53">
            <v>24809.084999999999</v>
          </cell>
          <cell r="DS53">
            <v>24809.084999999999</v>
          </cell>
          <cell r="DT53">
            <v>24809.084999999999</v>
          </cell>
        </row>
        <row r="54">
          <cell r="E54">
            <v>2483.1999999999998</v>
          </cell>
          <cell r="F54">
            <v>2483.1999999999998</v>
          </cell>
          <cell r="G54">
            <v>2483.1999999999998</v>
          </cell>
          <cell r="H54">
            <v>2483.1999999999998</v>
          </cell>
          <cell r="I54">
            <v>2483.1999999999998</v>
          </cell>
          <cell r="J54">
            <v>2483.1999999999998</v>
          </cell>
          <cell r="K54">
            <v>2483.1999999999998</v>
          </cell>
          <cell r="L54">
            <v>2483.1999999999998</v>
          </cell>
          <cell r="M54">
            <v>2483.1999999999998</v>
          </cell>
          <cell r="N54">
            <v>2483.1999999999998</v>
          </cell>
          <cell r="O54">
            <v>2483.1999999999998</v>
          </cell>
          <cell r="P54">
            <v>2483.1999999999998</v>
          </cell>
          <cell r="Q54">
            <v>2483.1999999999998</v>
          </cell>
          <cell r="R54">
            <v>2483.1999999999998</v>
          </cell>
          <cell r="S54">
            <v>2483.1999999999998</v>
          </cell>
          <cell r="T54">
            <v>2483.1999999999998</v>
          </cell>
          <cell r="U54">
            <v>2483.1999999999998</v>
          </cell>
          <cell r="V54">
            <v>2483.1999999999998</v>
          </cell>
          <cell r="W54">
            <v>2483.1999999999998</v>
          </cell>
          <cell r="X54">
            <v>2483.1999999999998</v>
          </cell>
          <cell r="Y54">
            <v>2483.1999999999998</v>
          </cell>
          <cell r="Z54">
            <v>2483.1999999999998</v>
          </cell>
          <cell r="AA54">
            <v>2483.1999999999998</v>
          </cell>
          <cell r="AB54">
            <v>2483.1999999999998</v>
          </cell>
          <cell r="AC54">
            <v>2483.1999999999998</v>
          </cell>
          <cell r="AD54">
            <v>2483.1999999999998</v>
          </cell>
          <cell r="AE54">
            <v>2483.1999999999998</v>
          </cell>
          <cell r="AF54">
            <v>2483.1999999999998</v>
          </cell>
          <cell r="AG54">
            <v>2483.1999999999998</v>
          </cell>
          <cell r="AH54">
            <v>2483.1999999999998</v>
          </cell>
          <cell r="AI54">
            <v>2483.1999999999998</v>
          </cell>
          <cell r="AJ54">
            <v>2483.1999999999998</v>
          </cell>
          <cell r="AK54">
            <v>2483.1999999999998</v>
          </cell>
          <cell r="AL54">
            <v>2483.1999999999998</v>
          </cell>
          <cell r="AM54">
            <v>2483.1999999999998</v>
          </cell>
          <cell r="AN54">
            <v>2483.1999999999998</v>
          </cell>
          <cell r="AO54">
            <v>2483.1999999999998</v>
          </cell>
          <cell r="AP54">
            <v>2483.1999999999998</v>
          </cell>
          <cell r="AQ54">
            <v>2483.1999999999998</v>
          </cell>
          <cell r="AR54">
            <v>2483.1999999999998</v>
          </cell>
          <cell r="AS54">
            <v>2483.1999999999998</v>
          </cell>
          <cell r="AT54">
            <v>2483.1999999999998</v>
          </cell>
          <cell r="AU54">
            <v>2483.1999999999998</v>
          </cell>
          <cell r="AV54">
            <v>2483.1999999999998</v>
          </cell>
          <cell r="AW54">
            <v>2483.1999999999998</v>
          </cell>
          <cell r="AX54">
            <v>2483.1999999999998</v>
          </cell>
          <cell r="AY54">
            <v>2483.1999999999998</v>
          </cell>
          <cell r="AZ54">
            <v>2483.1999999999998</v>
          </cell>
          <cell r="BA54">
            <v>2483.1999999999998</v>
          </cell>
          <cell r="BB54">
            <v>2483.1999999999998</v>
          </cell>
          <cell r="BC54">
            <v>2483.1999999999998</v>
          </cell>
          <cell r="BD54">
            <v>2483.1999999999998</v>
          </cell>
          <cell r="BE54">
            <v>2483.1999999999998</v>
          </cell>
          <cell r="BF54">
            <v>2483.1999999999998</v>
          </cell>
          <cell r="BG54">
            <v>2483.1999999999998</v>
          </cell>
          <cell r="BH54">
            <v>2483.1999999999998</v>
          </cell>
          <cell r="BI54">
            <v>2483.1999999999998</v>
          </cell>
          <cell r="BJ54">
            <v>2483.1999999999998</v>
          </cell>
          <cell r="BK54">
            <v>2483.1999999999998</v>
          </cell>
          <cell r="BL54">
            <v>2483.1999999999998</v>
          </cell>
          <cell r="BM54">
            <v>2483.1999999999998</v>
          </cell>
          <cell r="BN54">
            <v>2483.1999999999998</v>
          </cell>
          <cell r="BO54">
            <v>2483.1999999999998</v>
          </cell>
          <cell r="BP54">
            <v>2483.1999999999998</v>
          </cell>
          <cell r="BQ54">
            <v>2483.1999999999998</v>
          </cell>
          <cell r="BR54">
            <v>2483.1999999999998</v>
          </cell>
          <cell r="BS54">
            <v>2483.1999999999998</v>
          </cell>
          <cell r="BT54">
            <v>2483.1999999999998</v>
          </cell>
          <cell r="BU54">
            <v>2483.1999999999998</v>
          </cell>
          <cell r="BV54">
            <v>2483.1999999999998</v>
          </cell>
          <cell r="BW54">
            <v>2483.1999999999998</v>
          </cell>
          <cell r="BX54">
            <v>2483.1999999999998</v>
          </cell>
          <cell r="BY54">
            <v>2483.1999999999998</v>
          </cell>
          <cell r="BZ54">
            <v>2483.1999999999998</v>
          </cell>
          <cell r="CA54">
            <v>2483.1999999999998</v>
          </cell>
          <cell r="CB54">
            <v>2483.1999999999998</v>
          </cell>
          <cell r="CC54">
            <v>2483.1999999999998</v>
          </cell>
          <cell r="CD54">
            <v>2483.1999999999998</v>
          </cell>
          <cell r="CE54">
            <v>2483.1999999999998</v>
          </cell>
          <cell r="CF54">
            <v>2483.1999999999998</v>
          </cell>
          <cell r="CG54">
            <v>2483.1999999999998</v>
          </cell>
          <cell r="CH54">
            <v>2483.1999999999998</v>
          </cell>
          <cell r="CI54">
            <v>2483.1999999999998</v>
          </cell>
          <cell r="CJ54">
            <v>2483.1999999999998</v>
          </cell>
          <cell r="CK54">
            <v>2483.1999999999998</v>
          </cell>
          <cell r="CL54">
            <v>2483.1999999999998</v>
          </cell>
          <cell r="CM54">
            <v>2483.1999999999998</v>
          </cell>
          <cell r="CN54">
            <v>2483.1999999999998</v>
          </cell>
          <cell r="CO54">
            <v>2483.1999999999998</v>
          </cell>
          <cell r="CP54">
            <v>2483.1999999999998</v>
          </cell>
          <cell r="CQ54">
            <v>2483.1999999999998</v>
          </cell>
          <cell r="CR54">
            <v>2483.1999999999998</v>
          </cell>
          <cell r="CS54">
            <v>2483.1999999999998</v>
          </cell>
          <cell r="CT54">
            <v>2483.1999999999998</v>
          </cell>
          <cell r="CU54">
            <v>2483.1999999999998</v>
          </cell>
          <cell r="CV54">
            <v>2483.1999999999998</v>
          </cell>
          <cell r="CW54">
            <v>2483.1999999999998</v>
          </cell>
          <cell r="CX54">
            <v>2483.1999999999998</v>
          </cell>
          <cell r="CY54">
            <v>2483.1999999999998</v>
          </cell>
          <cell r="CZ54">
            <v>2483.1999999999998</v>
          </cell>
          <cell r="DA54">
            <v>2483.1999999999998</v>
          </cell>
          <cell r="DB54">
            <v>2483.1999999999998</v>
          </cell>
          <cell r="DC54">
            <v>2483.1999999999998</v>
          </cell>
          <cell r="DD54">
            <v>2483.1999999999998</v>
          </cell>
          <cell r="DE54">
            <v>2483.1999999999998</v>
          </cell>
          <cell r="DF54">
            <v>2483.1999999999998</v>
          </cell>
          <cell r="DG54">
            <v>2483.1999999999998</v>
          </cell>
          <cell r="DH54">
            <v>2483.1999999999998</v>
          </cell>
          <cell r="DI54">
            <v>2483.1999999999998</v>
          </cell>
          <cell r="DJ54">
            <v>2483.1999999999998</v>
          </cell>
          <cell r="DK54">
            <v>2483.1999999999998</v>
          </cell>
          <cell r="DL54">
            <v>2483.1999999999998</v>
          </cell>
          <cell r="DM54">
            <v>2483.1999999999998</v>
          </cell>
          <cell r="DN54">
            <v>2483.1999999999998</v>
          </cell>
          <cell r="DO54">
            <v>2483.1999999999998</v>
          </cell>
          <cell r="DP54">
            <v>2483.1999999999998</v>
          </cell>
          <cell r="DQ54">
            <v>2483.1999999999998</v>
          </cell>
          <cell r="DR54">
            <v>2483.1999999999998</v>
          </cell>
          <cell r="DS54">
            <v>2483.1999999999998</v>
          </cell>
          <cell r="DT54">
            <v>2483.1999999999998</v>
          </cell>
        </row>
        <row r="55">
          <cell r="E55">
            <v>590976</v>
          </cell>
          <cell r="F55">
            <v>590976</v>
          </cell>
          <cell r="G55">
            <v>590976</v>
          </cell>
          <cell r="H55">
            <v>590976</v>
          </cell>
          <cell r="I55">
            <v>590976</v>
          </cell>
          <cell r="J55">
            <v>590976</v>
          </cell>
          <cell r="K55">
            <v>590976</v>
          </cell>
          <cell r="L55">
            <v>590976</v>
          </cell>
          <cell r="M55">
            <v>590976</v>
          </cell>
          <cell r="N55">
            <v>590976</v>
          </cell>
          <cell r="O55">
            <v>590976</v>
          </cell>
          <cell r="P55">
            <v>590976</v>
          </cell>
          <cell r="Q55">
            <v>590976</v>
          </cell>
          <cell r="R55">
            <v>590976</v>
          </cell>
          <cell r="S55">
            <v>590976</v>
          </cell>
          <cell r="T55">
            <v>590976</v>
          </cell>
          <cell r="U55">
            <v>590976</v>
          </cell>
          <cell r="V55">
            <v>590976</v>
          </cell>
          <cell r="W55">
            <v>590976</v>
          </cell>
          <cell r="X55">
            <v>590976</v>
          </cell>
          <cell r="Y55">
            <v>590976</v>
          </cell>
          <cell r="Z55">
            <v>590976</v>
          </cell>
          <cell r="AA55">
            <v>590976</v>
          </cell>
          <cell r="AB55">
            <v>590976</v>
          </cell>
          <cell r="AC55">
            <v>590976</v>
          </cell>
          <cell r="AD55">
            <v>590976</v>
          </cell>
          <cell r="AE55">
            <v>590976</v>
          </cell>
          <cell r="AF55">
            <v>590976</v>
          </cell>
          <cell r="AG55">
            <v>590976</v>
          </cell>
          <cell r="AH55">
            <v>590976</v>
          </cell>
          <cell r="AI55">
            <v>590976</v>
          </cell>
          <cell r="AJ55">
            <v>590976</v>
          </cell>
          <cell r="AK55">
            <v>590976</v>
          </cell>
          <cell r="AL55">
            <v>590976</v>
          </cell>
          <cell r="AM55">
            <v>590976</v>
          </cell>
          <cell r="AN55">
            <v>590976</v>
          </cell>
          <cell r="AO55">
            <v>590976</v>
          </cell>
          <cell r="AP55">
            <v>590976</v>
          </cell>
          <cell r="AQ55">
            <v>590976</v>
          </cell>
          <cell r="AR55">
            <v>590976</v>
          </cell>
          <cell r="AS55">
            <v>590976</v>
          </cell>
          <cell r="AT55">
            <v>590976</v>
          </cell>
          <cell r="AU55">
            <v>590976</v>
          </cell>
          <cell r="AV55">
            <v>590976</v>
          </cell>
          <cell r="AW55">
            <v>590976</v>
          </cell>
          <cell r="AX55">
            <v>590976</v>
          </cell>
          <cell r="AY55">
            <v>590976</v>
          </cell>
          <cell r="AZ55">
            <v>590976</v>
          </cell>
          <cell r="BA55">
            <v>590976</v>
          </cell>
          <cell r="BB55">
            <v>590976</v>
          </cell>
          <cell r="BC55">
            <v>590976</v>
          </cell>
          <cell r="BD55">
            <v>590976</v>
          </cell>
          <cell r="BE55">
            <v>590976</v>
          </cell>
          <cell r="BF55">
            <v>590976</v>
          </cell>
          <cell r="BG55">
            <v>590976</v>
          </cell>
          <cell r="BH55">
            <v>590976</v>
          </cell>
          <cell r="BI55">
            <v>590976</v>
          </cell>
          <cell r="BJ55">
            <v>590976</v>
          </cell>
          <cell r="BK55">
            <v>590976</v>
          </cell>
          <cell r="BL55">
            <v>590976</v>
          </cell>
          <cell r="BM55">
            <v>590976</v>
          </cell>
          <cell r="BN55">
            <v>590976</v>
          </cell>
          <cell r="BO55">
            <v>590976</v>
          </cell>
          <cell r="BP55">
            <v>590976</v>
          </cell>
          <cell r="BQ55">
            <v>590976</v>
          </cell>
          <cell r="BR55">
            <v>590976</v>
          </cell>
          <cell r="BS55">
            <v>590976</v>
          </cell>
          <cell r="BT55">
            <v>590976</v>
          </cell>
          <cell r="BU55">
            <v>590976</v>
          </cell>
          <cell r="BV55">
            <v>590976</v>
          </cell>
          <cell r="BW55">
            <v>590976</v>
          </cell>
          <cell r="BX55">
            <v>590976</v>
          </cell>
          <cell r="BY55">
            <v>590976</v>
          </cell>
          <cell r="BZ55">
            <v>590976</v>
          </cell>
          <cell r="CA55">
            <v>590976</v>
          </cell>
          <cell r="CB55">
            <v>590976</v>
          </cell>
          <cell r="CC55">
            <v>590976</v>
          </cell>
          <cell r="CD55">
            <v>590976</v>
          </cell>
          <cell r="CE55">
            <v>590976</v>
          </cell>
          <cell r="CF55">
            <v>590976</v>
          </cell>
          <cell r="CG55">
            <v>590976</v>
          </cell>
          <cell r="CH55">
            <v>590976</v>
          </cell>
          <cell r="CI55">
            <v>590976</v>
          </cell>
          <cell r="CJ55">
            <v>590976</v>
          </cell>
          <cell r="CK55">
            <v>590976</v>
          </cell>
          <cell r="CL55">
            <v>590976</v>
          </cell>
          <cell r="CM55">
            <v>590976</v>
          </cell>
          <cell r="CN55">
            <v>590976</v>
          </cell>
          <cell r="CO55">
            <v>590976</v>
          </cell>
          <cell r="CP55">
            <v>590976</v>
          </cell>
          <cell r="CQ55">
            <v>590976</v>
          </cell>
          <cell r="CR55">
            <v>590976</v>
          </cell>
          <cell r="CS55">
            <v>590976</v>
          </cell>
          <cell r="CT55">
            <v>590976</v>
          </cell>
          <cell r="CU55">
            <v>590976</v>
          </cell>
          <cell r="CV55">
            <v>590976</v>
          </cell>
          <cell r="CW55">
            <v>590976</v>
          </cell>
          <cell r="CX55">
            <v>590976</v>
          </cell>
          <cell r="CY55">
            <v>590976</v>
          </cell>
          <cell r="CZ55">
            <v>590976</v>
          </cell>
          <cell r="DA55">
            <v>590976</v>
          </cell>
          <cell r="DB55">
            <v>590976</v>
          </cell>
          <cell r="DC55">
            <v>590976</v>
          </cell>
          <cell r="DD55">
            <v>590976</v>
          </cell>
          <cell r="DE55">
            <v>590976</v>
          </cell>
          <cell r="DF55">
            <v>590976</v>
          </cell>
          <cell r="DG55">
            <v>590976</v>
          </cell>
          <cell r="DH55">
            <v>590976</v>
          </cell>
          <cell r="DI55">
            <v>590976</v>
          </cell>
          <cell r="DJ55">
            <v>590976</v>
          </cell>
          <cell r="DK55">
            <v>590976</v>
          </cell>
          <cell r="DL55">
            <v>590976</v>
          </cell>
          <cell r="DM55">
            <v>590976</v>
          </cell>
          <cell r="DN55">
            <v>590976</v>
          </cell>
          <cell r="DO55">
            <v>590976</v>
          </cell>
          <cell r="DP55">
            <v>590976</v>
          </cell>
          <cell r="DQ55">
            <v>590976</v>
          </cell>
          <cell r="DR55">
            <v>590976</v>
          </cell>
          <cell r="DS55">
            <v>590976</v>
          </cell>
          <cell r="DT55">
            <v>590976</v>
          </cell>
        </row>
        <row r="56">
          <cell r="E56">
            <v>66500</v>
          </cell>
          <cell r="F56">
            <v>66500</v>
          </cell>
          <cell r="G56">
            <v>66500</v>
          </cell>
          <cell r="H56">
            <v>66500</v>
          </cell>
          <cell r="I56">
            <v>66500</v>
          </cell>
          <cell r="J56">
            <v>66500</v>
          </cell>
          <cell r="K56">
            <v>66500</v>
          </cell>
          <cell r="L56">
            <v>66500</v>
          </cell>
          <cell r="M56">
            <v>66500</v>
          </cell>
          <cell r="N56">
            <v>66500</v>
          </cell>
          <cell r="O56">
            <v>66500</v>
          </cell>
          <cell r="P56">
            <v>66500</v>
          </cell>
          <cell r="Q56">
            <v>66500</v>
          </cell>
          <cell r="R56">
            <v>66500</v>
          </cell>
          <cell r="S56">
            <v>66500</v>
          </cell>
          <cell r="T56">
            <v>66500</v>
          </cell>
          <cell r="U56">
            <v>66500</v>
          </cell>
          <cell r="V56">
            <v>66500</v>
          </cell>
          <cell r="W56">
            <v>66500</v>
          </cell>
          <cell r="X56">
            <v>66500</v>
          </cell>
          <cell r="Y56">
            <v>66500</v>
          </cell>
          <cell r="Z56">
            <v>66500</v>
          </cell>
          <cell r="AA56">
            <v>66500</v>
          </cell>
          <cell r="AB56">
            <v>66500</v>
          </cell>
          <cell r="AC56">
            <v>66500</v>
          </cell>
          <cell r="AD56">
            <v>66500</v>
          </cell>
          <cell r="AE56">
            <v>66500</v>
          </cell>
          <cell r="AF56">
            <v>66500</v>
          </cell>
          <cell r="AG56">
            <v>66500</v>
          </cell>
          <cell r="AH56">
            <v>66500</v>
          </cell>
          <cell r="AI56">
            <v>66500</v>
          </cell>
          <cell r="AJ56">
            <v>66500</v>
          </cell>
          <cell r="AK56">
            <v>66500</v>
          </cell>
          <cell r="AL56">
            <v>66500</v>
          </cell>
          <cell r="AM56">
            <v>66500</v>
          </cell>
          <cell r="AN56">
            <v>66500</v>
          </cell>
          <cell r="AO56">
            <v>66500</v>
          </cell>
          <cell r="AP56">
            <v>66500</v>
          </cell>
          <cell r="AQ56">
            <v>66500</v>
          </cell>
          <cell r="AR56">
            <v>66500</v>
          </cell>
          <cell r="AS56">
            <v>66500</v>
          </cell>
          <cell r="AT56">
            <v>66500</v>
          </cell>
          <cell r="AU56">
            <v>66500</v>
          </cell>
          <cell r="AV56">
            <v>66500</v>
          </cell>
          <cell r="AW56">
            <v>66500</v>
          </cell>
          <cell r="AX56">
            <v>66500</v>
          </cell>
          <cell r="AY56">
            <v>66500</v>
          </cell>
          <cell r="AZ56">
            <v>66500</v>
          </cell>
          <cell r="BA56">
            <v>66500</v>
          </cell>
          <cell r="BB56">
            <v>66500</v>
          </cell>
          <cell r="BC56">
            <v>66500</v>
          </cell>
          <cell r="BD56">
            <v>66500</v>
          </cell>
          <cell r="BE56">
            <v>66500</v>
          </cell>
          <cell r="BF56">
            <v>66500</v>
          </cell>
          <cell r="BG56">
            <v>66500</v>
          </cell>
          <cell r="BH56">
            <v>66500</v>
          </cell>
          <cell r="BI56">
            <v>66500</v>
          </cell>
          <cell r="BJ56">
            <v>66500</v>
          </cell>
          <cell r="BK56">
            <v>66500</v>
          </cell>
          <cell r="BL56">
            <v>66500</v>
          </cell>
          <cell r="BM56">
            <v>66500</v>
          </cell>
          <cell r="BN56">
            <v>66500</v>
          </cell>
          <cell r="BO56">
            <v>66500</v>
          </cell>
          <cell r="BP56">
            <v>66500</v>
          </cell>
          <cell r="BQ56">
            <v>66500</v>
          </cell>
          <cell r="BR56">
            <v>66500</v>
          </cell>
          <cell r="BS56">
            <v>66500</v>
          </cell>
          <cell r="BT56">
            <v>66500</v>
          </cell>
          <cell r="BU56">
            <v>66500</v>
          </cell>
          <cell r="BV56">
            <v>66500</v>
          </cell>
          <cell r="BW56">
            <v>66500</v>
          </cell>
          <cell r="BX56">
            <v>66500</v>
          </cell>
          <cell r="BY56">
            <v>66500</v>
          </cell>
          <cell r="BZ56">
            <v>66500</v>
          </cell>
          <cell r="CA56">
            <v>66500</v>
          </cell>
          <cell r="CB56">
            <v>66500</v>
          </cell>
          <cell r="CC56">
            <v>66500</v>
          </cell>
          <cell r="CD56">
            <v>66500</v>
          </cell>
          <cell r="CE56">
            <v>66500</v>
          </cell>
          <cell r="CF56">
            <v>66500</v>
          </cell>
          <cell r="CG56">
            <v>66500</v>
          </cell>
          <cell r="CH56">
            <v>66500</v>
          </cell>
          <cell r="CI56">
            <v>66500</v>
          </cell>
          <cell r="CJ56">
            <v>66500</v>
          </cell>
          <cell r="CK56">
            <v>66500</v>
          </cell>
          <cell r="CL56">
            <v>66500</v>
          </cell>
          <cell r="CM56">
            <v>66500</v>
          </cell>
          <cell r="CN56">
            <v>66500</v>
          </cell>
          <cell r="CO56">
            <v>66500</v>
          </cell>
          <cell r="CP56">
            <v>66500</v>
          </cell>
          <cell r="CQ56">
            <v>66500</v>
          </cell>
          <cell r="CR56">
            <v>66500</v>
          </cell>
          <cell r="CS56">
            <v>66500</v>
          </cell>
          <cell r="CT56">
            <v>66500</v>
          </cell>
          <cell r="CU56">
            <v>66500</v>
          </cell>
          <cell r="CV56">
            <v>66500</v>
          </cell>
          <cell r="CW56">
            <v>66500</v>
          </cell>
          <cell r="CX56">
            <v>66500</v>
          </cell>
          <cell r="CY56">
            <v>66500</v>
          </cell>
          <cell r="CZ56">
            <v>66500</v>
          </cell>
          <cell r="DA56">
            <v>66500</v>
          </cell>
          <cell r="DB56">
            <v>66500</v>
          </cell>
          <cell r="DC56">
            <v>66500</v>
          </cell>
          <cell r="DD56">
            <v>66500</v>
          </cell>
          <cell r="DE56">
            <v>66500</v>
          </cell>
          <cell r="DF56">
            <v>66500</v>
          </cell>
          <cell r="DG56">
            <v>66500</v>
          </cell>
          <cell r="DH56">
            <v>66500</v>
          </cell>
          <cell r="DI56">
            <v>66500</v>
          </cell>
          <cell r="DJ56">
            <v>66500</v>
          </cell>
          <cell r="DK56">
            <v>66500</v>
          </cell>
          <cell r="DL56">
            <v>66500</v>
          </cell>
          <cell r="DM56">
            <v>66500</v>
          </cell>
          <cell r="DN56">
            <v>66500</v>
          </cell>
          <cell r="DO56">
            <v>66500</v>
          </cell>
          <cell r="DP56">
            <v>66500</v>
          </cell>
          <cell r="DQ56">
            <v>66500</v>
          </cell>
          <cell r="DR56">
            <v>66500</v>
          </cell>
          <cell r="DS56">
            <v>66500</v>
          </cell>
          <cell r="DT56">
            <v>66500</v>
          </cell>
        </row>
        <row r="59">
          <cell r="E59">
            <v>16</v>
          </cell>
          <cell r="F59">
            <v>16</v>
          </cell>
          <cell r="G59">
            <v>16</v>
          </cell>
          <cell r="H59">
            <v>16</v>
          </cell>
          <cell r="I59">
            <v>16</v>
          </cell>
          <cell r="J59">
            <v>16</v>
          </cell>
          <cell r="K59">
            <v>16</v>
          </cell>
          <cell r="L59">
            <v>16</v>
          </cell>
          <cell r="M59">
            <v>16</v>
          </cell>
          <cell r="N59">
            <v>12</v>
          </cell>
          <cell r="O59">
            <v>12</v>
          </cell>
          <cell r="P59">
            <v>12</v>
          </cell>
          <cell r="Q59">
            <v>8</v>
          </cell>
          <cell r="R59">
            <v>8</v>
          </cell>
          <cell r="S59">
            <v>8</v>
          </cell>
          <cell r="T59">
            <v>8</v>
          </cell>
          <cell r="U59">
            <v>4</v>
          </cell>
          <cell r="V59">
            <v>4</v>
          </cell>
          <cell r="W59">
            <v>4</v>
          </cell>
          <cell r="X59">
            <v>4</v>
          </cell>
          <cell r="Y59">
            <v>4</v>
          </cell>
          <cell r="Z59">
            <v>4</v>
          </cell>
          <cell r="AA59">
            <v>4</v>
          </cell>
          <cell r="AB59">
            <v>4</v>
          </cell>
          <cell r="AC59">
            <v>4</v>
          </cell>
          <cell r="AD59">
            <v>4</v>
          </cell>
          <cell r="AE59">
            <v>2</v>
          </cell>
          <cell r="AF59">
            <v>2</v>
          </cell>
          <cell r="AG59">
            <v>2</v>
          </cell>
          <cell r="AH59">
            <v>2</v>
          </cell>
          <cell r="AI59">
            <v>2</v>
          </cell>
          <cell r="AJ59">
            <v>2</v>
          </cell>
          <cell r="AK59">
            <v>2</v>
          </cell>
          <cell r="AL59">
            <v>2</v>
          </cell>
          <cell r="AM59">
            <v>2</v>
          </cell>
          <cell r="AN59">
            <v>2</v>
          </cell>
          <cell r="AO59">
            <v>2</v>
          </cell>
          <cell r="AP59">
            <v>2</v>
          </cell>
          <cell r="AQ59">
            <v>2</v>
          </cell>
          <cell r="AR59">
            <v>2</v>
          </cell>
          <cell r="AS59">
            <v>2</v>
          </cell>
          <cell r="AT59">
            <v>2</v>
          </cell>
          <cell r="AU59">
            <v>2</v>
          </cell>
          <cell r="AV59">
            <v>2</v>
          </cell>
          <cell r="AW59">
            <v>2</v>
          </cell>
          <cell r="AX59">
            <v>2</v>
          </cell>
          <cell r="AY59">
            <v>2</v>
          </cell>
          <cell r="AZ59">
            <v>2</v>
          </cell>
          <cell r="BA59">
            <v>2</v>
          </cell>
          <cell r="BB59">
            <v>2</v>
          </cell>
          <cell r="BC59">
            <v>2</v>
          </cell>
          <cell r="BD59">
            <v>2</v>
          </cell>
          <cell r="BE59">
            <v>2</v>
          </cell>
          <cell r="BF59">
            <v>2</v>
          </cell>
          <cell r="BG59">
            <v>2</v>
          </cell>
          <cell r="BH59">
            <v>2</v>
          </cell>
          <cell r="BI59">
            <v>2</v>
          </cell>
          <cell r="BJ59">
            <v>2</v>
          </cell>
          <cell r="BK59">
            <v>2</v>
          </cell>
          <cell r="BL59">
            <v>2</v>
          </cell>
          <cell r="BM59">
            <v>2</v>
          </cell>
          <cell r="BN59">
            <v>2</v>
          </cell>
          <cell r="BO59">
            <v>2</v>
          </cell>
          <cell r="BP59">
            <v>2</v>
          </cell>
          <cell r="BQ59">
            <v>2</v>
          </cell>
          <cell r="BR59">
            <v>2</v>
          </cell>
          <cell r="BS59">
            <v>2</v>
          </cell>
          <cell r="BT59">
            <v>2</v>
          </cell>
          <cell r="BU59">
            <v>2</v>
          </cell>
          <cell r="BV59">
            <v>2</v>
          </cell>
          <cell r="BW59">
            <v>2</v>
          </cell>
          <cell r="BX59">
            <v>2</v>
          </cell>
          <cell r="BY59">
            <v>2</v>
          </cell>
          <cell r="BZ59">
            <v>2</v>
          </cell>
          <cell r="CA59">
            <v>2</v>
          </cell>
          <cell r="CB59">
            <v>2</v>
          </cell>
          <cell r="CC59">
            <v>2</v>
          </cell>
          <cell r="CD59">
            <v>2</v>
          </cell>
          <cell r="CE59">
            <v>2</v>
          </cell>
          <cell r="CF59">
            <v>2</v>
          </cell>
          <cell r="CG59">
            <v>2</v>
          </cell>
          <cell r="CH59">
            <v>2</v>
          </cell>
          <cell r="CI59">
            <v>2</v>
          </cell>
          <cell r="CJ59">
            <v>2</v>
          </cell>
          <cell r="CK59">
            <v>2</v>
          </cell>
          <cell r="CL59">
            <v>2</v>
          </cell>
          <cell r="CM59">
            <v>2</v>
          </cell>
          <cell r="CN59">
            <v>2</v>
          </cell>
          <cell r="CO59">
            <v>2</v>
          </cell>
          <cell r="CP59">
            <v>2</v>
          </cell>
          <cell r="CQ59">
            <v>2</v>
          </cell>
          <cell r="CR59">
            <v>2</v>
          </cell>
          <cell r="CS59">
            <v>2</v>
          </cell>
          <cell r="CT59">
            <v>2</v>
          </cell>
          <cell r="CU59">
            <v>2</v>
          </cell>
          <cell r="CV59">
            <v>2</v>
          </cell>
          <cell r="CW59">
            <v>2</v>
          </cell>
          <cell r="CX59">
            <v>2</v>
          </cell>
          <cell r="CY59">
            <v>2</v>
          </cell>
          <cell r="CZ59">
            <v>2</v>
          </cell>
          <cell r="DA59">
            <v>2</v>
          </cell>
          <cell r="DB59">
            <v>2</v>
          </cell>
          <cell r="DC59">
            <v>2</v>
          </cell>
          <cell r="DD59">
            <v>2</v>
          </cell>
          <cell r="DE59">
            <v>2</v>
          </cell>
          <cell r="DF59">
            <v>2</v>
          </cell>
          <cell r="DG59">
            <v>2</v>
          </cell>
          <cell r="DH59">
            <v>2</v>
          </cell>
          <cell r="DI59">
            <v>2</v>
          </cell>
          <cell r="DJ59">
            <v>2</v>
          </cell>
          <cell r="DK59">
            <v>2</v>
          </cell>
          <cell r="DL59">
            <v>2</v>
          </cell>
          <cell r="DM59">
            <v>2</v>
          </cell>
          <cell r="DN59">
            <v>2</v>
          </cell>
          <cell r="DO59">
            <v>2</v>
          </cell>
          <cell r="DP59">
            <v>2</v>
          </cell>
          <cell r="DQ59">
            <v>2</v>
          </cell>
          <cell r="DR59">
            <v>2</v>
          </cell>
          <cell r="DS59">
            <v>2</v>
          </cell>
          <cell r="DT59">
            <v>2</v>
          </cell>
        </row>
        <row r="60">
          <cell r="E60">
            <v>4.7595471143722534E-2</v>
          </cell>
          <cell r="F60">
            <v>6.994212418794632E-2</v>
          </cell>
          <cell r="G60">
            <v>8.8564328849315643E-2</v>
          </cell>
          <cell r="H60">
            <v>0.11091097444295883</v>
          </cell>
          <cell r="I60">
            <v>0.14070650935173035</v>
          </cell>
          <cell r="J60">
            <v>0.16677761077880859</v>
          </cell>
          <cell r="K60">
            <v>0.18539983034133911</v>
          </cell>
          <cell r="L60">
            <v>0.21519535779953003</v>
          </cell>
          <cell r="M60">
            <v>0.25243976712226868</v>
          </cell>
          <cell r="N60">
            <v>0.21726313233375549</v>
          </cell>
          <cell r="O60">
            <v>0.24333424866199493</v>
          </cell>
          <cell r="P60">
            <v>0.27312976121902466</v>
          </cell>
          <cell r="Q60">
            <v>0.21188206970691681</v>
          </cell>
          <cell r="R60">
            <v>0.23050427436828613</v>
          </cell>
          <cell r="S60">
            <v>0.25285091996192932</v>
          </cell>
          <cell r="T60">
            <v>0.27147313952445984</v>
          </cell>
          <cell r="U60">
            <v>0.16180765628814697</v>
          </cell>
          <cell r="V60">
            <v>0.17298099398612976</v>
          </cell>
          <cell r="W60">
            <v>0.18415431678295135</v>
          </cell>
          <cell r="X60">
            <v>0.19905209541320801</v>
          </cell>
          <cell r="Y60">
            <v>0.21022540330886841</v>
          </cell>
          <cell r="Z60">
            <v>0.2213987410068512</v>
          </cell>
          <cell r="AA60">
            <v>0.2325720489025116</v>
          </cell>
          <cell r="AB60">
            <v>0.24746982753276825</v>
          </cell>
          <cell r="AC60">
            <v>0.25864315032958984</v>
          </cell>
          <cell r="AD60">
            <v>0.26981648802757263</v>
          </cell>
          <cell r="AE60">
            <v>0.1572548896074295</v>
          </cell>
          <cell r="AF60">
            <v>0.16097933053970337</v>
          </cell>
          <cell r="AG60">
            <v>0.1684282124042511</v>
          </cell>
          <cell r="AH60">
            <v>0.17215265333652496</v>
          </cell>
          <cell r="AI60">
            <v>0.17960155010223389</v>
          </cell>
          <cell r="AJ60">
            <v>0.18332597613334656</v>
          </cell>
          <cell r="AK60">
            <v>0.18705041706562042</v>
          </cell>
          <cell r="AL60">
            <v>0.19077485799789429</v>
          </cell>
          <cell r="AM60">
            <v>0.19449929893016815</v>
          </cell>
          <cell r="AN60">
            <v>0.19822375476360321</v>
          </cell>
          <cell r="AO60">
            <v>0.20194819569587708</v>
          </cell>
          <cell r="AP60">
            <v>0.20567263662815094</v>
          </cell>
          <cell r="AQ60">
            <v>0.20939706265926361</v>
          </cell>
          <cell r="AR60">
            <v>0.20939706265926361</v>
          </cell>
          <cell r="AS60">
            <v>0.21312150359153748</v>
          </cell>
          <cell r="AT60">
            <v>0.21684595942497253</v>
          </cell>
          <cell r="AU60">
            <v>0.21684595942497253</v>
          </cell>
          <cell r="AV60">
            <v>0.2205704003572464</v>
          </cell>
          <cell r="AW60">
            <v>0.2205704003572464</v>
          </cell>
          <cell r="AX60">
            <v>0.2205704003572464</v>
          </cell>
          <cell r="AY60">
            <v>0.22429484128952026</v>
          </cell>
          <cell r="AZ60">
            <v>0.22429484128952026</v>
          </cell>
          <cell r="BA60">
            <v>0.22801928222179413</v>
          </cell>
          <cell r="BB60">
            <v>0.22801928222179413</v>
          </cell>
          <cell r="BC60">
            <v>0.22801928222179413</v>
          </cell>
          <cell r="BD60">
            <v>0.22801928222179413</v>
          </cell>
          <cell r="BE60">
            <v>0.23174372315406799</v>
          </cell>
          <cell r="BF60">
            <v>0.23174372315406799</v>
          </cell>
          <cell r="BG60">
            <v>0.23174372315406799</v>
          </cell>
          <cell r="BH60">
            <v>0.23174372315406799</v>
          </cell>
          <cell r="BI60">
            <v>0.23174372315406799</v>
          </cell>
          <cell r="BJ60">
            <v>0.23174372315406799</v>
          </cell>
          <cell r="BK60">
            <v>0.23174372315406799</v>
          </cell>
          <cell r="BL60">
            <v>0.23174372315406799</v>
          </cell>
          <cell r="BM60">
            <v>0.23174372315406799</v>
          </cell>
          <cell r="BN60">
            <v>0.23174372315406799</v>
          </cell>
          <cell r="BO60">
            <v>0.23174372315406799</v>
          </cell>
          <cell r="BP60">
            <v>0.23174372315406799</v>
          </cell>
          <cell r="BQ60">
            <v>0.23174372315406799</v>
          </cell>
          <cell r="BR60">
            <v>0.23546817898750305</v>
          </cell>
          <cell r="BS60">
            <v>0.23546817898750305</v>
          </cell>
          <cell r="BT60">
            <v>0.23546817898750305</v>
          </cell>
          <cell r="BU60">
            <v>0.23546817898750305</v>
          </cell>
          <cell r="BV60">
            <v>0.23546817898750305</v>
          </cell>
          <cell r="BW60">
            <v>0.23546817898750305</v>
          </cell>
          <cell r="BX60">
            <v>0.23546817898750305</v>
          </cell>
          <cell r="BY60">
            <v>0.23546817898750305</v>
          </cell>
          <cell r="BZ60">
            <v>0.23546817898750305</v>
          </cell>
          <cell r="CA60">
            <v>0.23546817898750305</v>
          </cell>
          <cell r="CB60">
            <v>0.23546817898750305</v>
          </cell>
          <cell r="CC60">
            <v>0.23546817898750305</v>
          </cell>
          <cell r="CD60">
            <v>0.23546817898750305</v>
          </cell>
          <cell r="CE60">
            <v>0.23546817898750305</v>
          </cell>
          <cell r="CF60">
            <v>0.23546817898750305</v>
          </cell>
          <cell r="CG60">
            <v>0.23546817898750305</v>
          </cell>
          <cell r="CH60">
            <v>0.23546817898750305</v>
          </cell>
          <cell r="CI60">
            <v>0.23546817898750305</v>
          </cell>
          <cell r="CJ60">
            <v>0.23546817898750305</v>
          </cell>
          <cell r="CK60">
            <v>0.23546817898750305</v>
          </cell>
          <cell r="CL60">
            <v>0.23546817898750305</v>
          </cell>
          <cell r="CM60">
            <v>0.23546817898750305</v>
          </cell>
          <cell r="CN60">
            <v>0.23546817898750305</v>
          </cell>
          <cell r="CO60">
            <v>0.23546817898750305</v>
          </cell>
          <cell r="CP60">
            <v>0.23546817898750305</v>
          </cell>
          <cell r="CQ60">
            <v>0.23546817898750305</v>
          </cell>
          <cell r="CR60">
            <v>0.23546817898750305</v>
          </cell>
          <cell r="CS60">
            <v>0.23546817898750305</v>
          </cell>
          <cell r="CT60">
            <v>0.23546817898750305</v>
          </cell>
          <cell r="CU60">
            <v>0.23546817898750305</v>
          </cell>
          <cell r="CV60">
            <v>0.23546817898750305</v>
          </cell>
          <cell r="CW60">
            <v>0.23546817898750305</v>
          </cell>
          <cell r="CX60">
            <v>0.23546817898750305</v>
          </cell>
          <cell r="CY60">
            <v>0.23546817898750305</v>
          </cell>
          <cell r="CZ60">
            <v>0.23546817898750305</v>
          </cell>
          <cell r="DA60">
            <v>0.23546817898750305</v>
          </cell>
          <cell r="DB60">
            <v>0.23546817898750305</v>
          </cell>
          <cell r="DC60">
            <v>0.23546817898750305</v>
          </cell>
          <cell r="DD60">
            <v>0.23546817898750305</v>
          </cell>
          <cell r="DE60">
            <v>0.23546817898750305</v>
          </cell>
          <cell r="DF60">
            <v>0.23546817898750305</v>
          </cell>
          <cell r="DG60">
            <v>0.23546817898750305</v>
          </cell>
          <cell r="DH60">
            <v>0.23546817898750305</v>
          </cell>
          <cell r="DI60">
            <v>0.23546817898750305</v>
          </cell>
          <cell r="DJ60">
            <v>0.23546817898750305</v>
          </cell>
          <cell r="DK60">
            <v>0.23546817898750305</v>
          </cell>
          <cell r="DL60">
            <v>0.23546817898750305</v>
          </cell>
          <cell r="DM60">
            <v>0.23546817898750305</v>
          </cell>
          <cell r="DN60">
            <v>0.23546817898750305</v>
          </cell>
          <cell r="DO60">
            <v>0.23546817898750305</v>
          </cell>
          <cell r="DP60">
            <v>0.23546817898750305</v>
          </cell>
          <cell r="DQ60">
            <v>0.23546817898750305</v>
          </cell>
          <cell r="DR60">
            <v>0.23546817898750305</v>
          </cell>
          <cell r="DS60">
            <v>0.23546817898750305</v>
          </cell>
          <cell r="DT60">
            <v>0.23546817898750305</v>
          </cell>
        </row>
        <row r="61">
          <cell r="E61">
            <v>0.22060243785381317</v>
          </cell>
          <cell r="F61">
            <v>0.30565398931503296</v>
          </cell>
          <cell r="G61">
            <v>0.39070555567741394</v>
          </cell>
          <cell r="H61">
            <v>0.47575709223747253</v>
          </cell>
          <cell r="I61">
            <v>0.56080865859985352</v>
          </cell>
          <cell r="J61">
            <v>0.64586019515991211</v>
          </cell>
          <cell r="K61">
            <v>0.7309117317199707</v>
          </cell>
          <cell r="L61">
            <v>0.81596332788467407</v>
          </cell>
          <cell r="M61">
            <v>0.94354057312011719</v>
          </cell>
          <cell r="N61">
            <v>0.81396985054016113</v>
          </cell>
          <cell r="O61">
            <v>0.89902150630950928</v>
          </cell>
          <cell r="P61">
            <v>0.98407304286956787</v>
          </cell>
          <cell r="Q61">
            <v>0.81197649240493774</v>
          </cell>
          <cell r="R61">
            <v>0.85450220108032227</v>
          </cell>
          <cell r="S61">
            <v>0.93955373764038086</v>
          </cell>
          <cell r="T61">
            <v>0.98207956552505493</v>
          </cell>
          <cell r="U61">
            <v>0.63988000154495239</v>
          </cell>
          <cell r="V61">
            <v>0.68240571022033691</v>
          </cell>
          <cell r="W61">
            <v>0.72493147850036621</v>
          </cell>
          <cell r="X61">
            <v>0.76745730638504028</v>
          </cell>
          <cell r="Y61">
            <v>0.80998307466506958</v>
          </cell>
          <cell r="Z61">
            <v>0.85250884294509888</v>
          </cell>
          <cell r="AA61">
            <v>0.89503467082977295</v>
          </cell>
          <cell r="AB61">
            <v>0.93756037950515747</v>
          </cell>
          <cell r="AC61">
            <v>0.98008620738983154</v>
          </cell>
          <cell r="AD61">
            <v>0.98008620738983154</v>
          </cell>
          <cell r="AE61">
            <v>0.51230263710021973</v>
          </cell>
          <cell r="AF61">
            <v>0.5548284649848938</v>
          </cell>
          <cell r="AG61">
            <v>0.5548284649848938</v>
          </cell>
          <cell r="AH61">
            <v>0.5973542332649231</v>
          </cell>
          <cell r="AI61">
            <v>0.5973542332649231</v>
          </cell>
          <cell r="AJ61">
            <v>0.5973542332649231</v>
          </cell>
          <cell r="AK61">
            <v>0.63988000154495239</v>
          </cell>
          <cell r="AL61">
            <v>0.63988000154495239</v>
          </cell>
          <cell r="AM61">
            <v>0.63988000154495239</v>
          </cell>
          <cell r="AN61">
            <v>0.63988000154495239</v>
          </cell>
          <cell r="AO61">
            <v>0.68240571022033691</v>
          </cell>
          <cell r="AP61">
            <v>0.68240571022033691</v>
          </cell>
          <cell r="AQ61">
            <v>0.68240571022033691</v>
          </cell>
          <cell r="AR61">
            <v>0.68240571022033691</v>
          </cell>
          <cell r="AS61">
            <v>0.68240571022033691</v>
          </cell>
          <cell r="AT61">
            <v>0.72493147850036621</v>
          </cell>
          <cell r="AU61">
            <v>0.72493147850036621</v>
          </cell>
          <cell r="AV61">
            <v>0.72493147850036621</v>
          </cell>
          <cell r="AW61">
            <v>0.72493147850036621</v>
          </cell>
          <cell r="AX61">
            <v>0.72493147850036621</v>
          </cell>
          <cell r="AY61">
            <v>0.72493147850036621</v>
          </cell>
          <cell r="AZ61">
            <v>0.72493147850036621</v>
          </cell>
          <cell r="BA61">
            <v>0.72493147850036621</v>
          </cell>
          <cell r="BB61">
            <v>0.72493147850036621</v>
          </cell>
          <cell r="BC61">
            <v>0.72493147850036621</v>
          </cell>
          <cell r="BD61">
            <v>0.76745730638504028</v>
          </cell>
          <cell r="BE61">
            <v>0.76745730638504028</v>
          </cell>
          <cell r="BF61">
            <v>0.76745730638504028</v>
          </cell>
          <cell r="BG61">
            <v>0.76745730638504028</v>
          </cell>
          <cell r="BH61">
            <v>0.76745730638504028</v>
          </cell>
          <cell r="BI61">
            <v>0.76745730638504028</v>
          </cell>
          <cell r="BJ61">
            <v>0.76745730638504028</v>
          </cell>
          <cell r="BK61">
            <v>0.76745730638504028</v>
          </cell>
          <cell r="BL61">
            <v>0.76745730638504028</v>
          </cell>
          <cell r="BM61">
            <v>0.76745730638504028</v>
          </cell>
          <cell r="BN61">
            <v>0.76745730638504028</v>
          </cell>
          <cell r="BO61">
            <v>0.76745730638504028</v>
          </cell>
          <cell r="BP61">
            <v>0.76745730638504028</v>
          </cell>
          <cell r="BQ61">
            <v>0.76745730638504028</v>
          </cell>
          <cell r="BR61">
            <v>0.76745730638504028</v>
          </cell>
          <cell r="BS61">
            <v>0.76745730638504028</v>
          </cell>
          <cell r="BT61">
            <v>0.76745730638504028</v>
          </cell>
          <cell r="BU61">
            <v>0.76745730638504028</v>
          </cell>
          <cell r="BV61">
            <v>0.76745730638504028</v>
          </cell>
          <cell r="BW61">
            <v>0.76745730638504028</v>
          </cell>
          <cell r="BX61">
            <v>0.76745730638504028</v>
          </cell>
          <cell r="BY61">
            <v>0.76745730638504028</v>
          </cell>
          <cell r="BZ61">
            <v>0.76745730638504028</v>
          </cell>
          <cell r="CA61">
            <v>0.76745730638504028</v>
          </cell>
          <cell r="CB61">
            <v>0.76745730638504028</v>
          </cell>
          <cell r="CC61">
            <v>0.76745730638504028</v>
          </cell>
          <cell r="CD61">
            <v>0.76745730638504028</v>
          </cell>
          <cell r="CE61">
            <v>0.76745730638504028</v>
          </cell>
          <cell r="CF61">
            <v>0.76745730638504028</v>
          </cell>
          <cell r="CG61">
            <v>0.76745730638504028</v>
          </cell>
          <cell r="CH61">
            <v>0.76745730638504028</v>
          </cell>
          <cell r="CI61">
            <v>0.76745730638504028</v>
          </cell>
          <cell r="CJ61">
            <v>0.76745730638504028</v>
          </cell>
          <cell r="CK61">
            <v>0.76745730638504028</v>
          </cell>
          <cell r="CL61">
            <v>0.76745730638504028</v>
          </cell>
          <cell r="CM61">
            <v>0.76745730638504028</v>
          </cell>
          <cell r="CN61">
            <v>0.76745730638504028</v>
          </cell>
          <cell r="CO61">
            <v>0.76745730638504028</v>
          </cell>
          <cell r="CP61">
            <v>0.76745730638504028</v>
          </cell>
          <cell r="CQ61">
            <v>0.76745730638504028</v>
          </cell>
          <cell r="CR61">
            <v>0.76745730638504028</v>
          </cell>
          <cell r="CS61">
            <v>0.76745730638504028</v>
          </cell>
          <cell r="CT61">
            <v>0.76745730638504028</v>
          </cell>
          <cell r="CU61">
            <v>0.76745730638504028</v>
          </cell>
          <cell r="CV61">
            <v>0.76745730638504028</v>
          </cell>
          <cell r="CW61">
            <v>0.76745730638504028</v>
          </cell>
          <cell r="CX61">
            <v>0.76745730638504028</v>
          </cell>
          <cell r="CY61">
            <v>0.76745730638504028</v>
          </cell>
          <cell r="CZ61">
            <v>0.76745730638504028</v>
          </cell>
          <cell r="DA61">
            <v>0.76745730638504028</v>
          </cell>
          <cell r="DB61">
            <v>0.76745730638504028</v>
          </cell>
          <cell r="DC61">
            <v>0.76745730638504028</v>
          </cell>
          <cell r="DD61">
            <v>0.76745730638504028</v>
          </cell>
          <cell r="DE61">
            <v>0.76745730638504028</v>
          </cell>
          <cell r="DF61">
            <v>0.76745730638504028</v>
          </cell>
          <cell r="DG61">
            <v>0.76745730638504028</v>
          </cell>
          <cell r="DH61">
            <v>0.76745730638504028</v>
          </cell>
          <cell r="DI61">
            <v>0.76745730638504028</v>
          </cell>
          <cell r="DJ61">
            <v>0.76745730638504028</v>
          </cell>
          <cell r="DK61">
            <v>0.76745730638504028</v>
          </cell>
          <cell r="DL61">
            <v>0.76745730638504028</v>
          </cell>
          <cell r="DM61">
            <v>0.76745730638504028</v>
          </cell>
          <cell r="DN61">
            <v>0.76745730638504028</v>
          </cell>
          <cell r="DO61">
            <v>0.76745730638504028</v>
          </cell>
          <cell r="DP61">
            <v>0.76745730638504028</v>
          </cell>
          <cell r="DQ61">
            <v>0.76745730638504028</v>
          </cell>
          <cell r="DR61">
            <v>0.76745730638504028</v>
          </cell>
          <cell r="DS61">
            <v>0.76745730638504028</v>
          </cell>
          <cell r="DT61">
            <v>0.76745730638504028</v>
          </cell>
        </row>
        <row r="62">
          <cell r="E62">
            <v>9.9577642977237701E-3</v>
          </cell>
          <cell r="F62">
            <v>1.6240254044532776E-2</v>
          </cell>
          <cell r="G62">
            <v>2.2361652925610542E-2</v>
          </cell>
          <cell r="H62">
            <v>2.8483049944043159E-2</v>
          </cell>
          <cell r="I62">
            <v>3.7504062056541443E-2</v>
          </cell>
          <cell r="J62">
            <v>4.7008335590362549E-2</v>
          </cell>
          <cell r="K62">
            <v>5.3451914340257645E-2</v>
          </cell>
          <cell r="L62">
            <v>6.3117288053035736E-2</v>
          </cell>
          <cell r="M62">
            <v>7.5843349099159241E-2</v>
          </cell>
          <cell r="N62">
            <v>6.4171813428401947E-2</v>
          </cell>
          <cell r="O62">
            <v>7.3837175965309143E-2</v>
          </cell>
          <cell r="P62">
            <v>8.3341449499130249E-2</v>
          </cell>
          <cell r="Q62">
            <v>6.2004555016756058E-2</v>
          </cell>
          <cell r="R62">
            <v>6.8448133766651154E-2</v>
          </cell>
          <cell r="S62">
            <v>7.6341509819030762E-2</v>
          </cell>
          <cell r="T62">
            <v>8.2785084843635559E-2</v>
          </cell>
          <cell r="U62">
            <v>4.5339237898588181E-2</v>
          </cell>
          <cell r="V62">
            <v>4.9366474151611328E-2</v>
          </cell>
          <cell r="W62">
            <v>5.3393710404634476E-2</v>
          </cell>
          <cell r="X62">
            <v>5.7420946657657623E-2</v>
          </cell>
          <cell r="Y62">
            <v>6.225363165140152E-2</v>
          </cell>
          <cell r="Z62">
            <v>6.6280871629714966E-2</v>
          </cell>
          <cell r="AA62">
            <v>7.0308104157447815E-2</v>
          </cell>
          <cell r="AB62">
            <v>7.4979692697525024E-2</v>
          </cell>
          <cell r="AC62">
            <v>7.900693267583847E-2</v>
          </cell>
          <cell r="AD62">
            <v>8.303416520357132E-2</v>
          </cell>
          <cell r="AE62">
            <v>4.3450158089399338E-2</v>
          </cell>
          <cell r="AF62">
            <v>4.5544318854808807E-2</v>
          </cell>
          <cell r="AG62">
            <v>4.7155212610960007E-2</v>
          </cell>
          <cell r="AH62">
            <v>4.9088288098573685E-2</v>
          </cell>
          <cell r="AI62">
            <v>5.0699181854724884E-2</v>
          </cell>
          <cell r="AJ62">
            <v>5.2310075610876083E-2</v>
          </cell>
          <cell r="AK62">
            <v>5.3920973092317581E-2</v>
          </cell>
          <cell r="AL62">
            <v>5.5531866848468781E-2</v>
          </cell>
          <cell r="AM62">
            <v>5.6659489870071411E-2</v>
          </cell>
          <cell r="AN62">
            <v>5.7948209345340729E-2</v>
          </cell>
          <cell r="AO62">
            <v>5.9075832366943359E-2</v>
          </cell>
          <cell r="AP62">
            <v>6.0364548116922379E-2</v>
          </cell>
          <cell r="AQ62">
            <v>6.1169996857643127E-2</v>
          </cell>
          <cell r="AR62">
            <v>6.1975445598363876E-2</v>
          </cell>
          <cell r="AS62">
            <v>6.3103064894676208E-2</v>
          </cell>
          <cell r="AT62">
            <v>6.3586339354515076E-2</v>
          </cell>
          <cell r="AU62">
            <v>6.4391784369945526E-2</v>
          </cell>
          <cell r="AV62">
            <v>6.5197229385375977E-2</v>
          </cell>
          <cell r="AW62">
            <v>6.5519407391548157E-2</v>
          </cell>
          <cell r="AX62">
            <v>6.6002681851387024E-2</v>
          </cell>
          <cell r="AY62">
            <v>6.6808126866817474E-2</v>
          </cell>
          <cell r="AZ62">
            <v>6.7130304872989655E-2</v>
          </cell>
          <cell r="BA62">
            <v>6.7613571882247925E-2</v>
          </cell>
          <cell r="BB62">
            <v>6.7613571882247925E-2</v>
          </cell>
          <cell r="BC62">
            <v>6.7935749888420105E-2</v>
          </cell>
          <cell r="BD62">
            <v>6.8419024348258972E-2</v>
          </cell>
          <cell r="BE62">
            <v>6.8741194903850555E-2</v>
          </cell>
          <cell r="BF62">
            <v>6.8741194903850555E-2</v>
          </cell>
          <cell r="BG62">
            <v>6.9224469363689423E-2</v>
          </cell>
          <cell r="BH62">
            <v>6.9224469363689423E-2</v>
          </cell>
          <cell r="BI62">
            <v>6.9224469363689423E-2</v>
          </cell>
          <cell r="BJ62">
            <v>6.9546647369861603E-2</v>
          </cell>
          <cell r="BK62">
            <v>6.9546647369861603E-2</v>
          </cell>
          <cell r="BL62">
            <v>6.9546647369861603E-2</v>
          </cell>
          <cell r="BM62">
            <v>7.0029914379119873E-2</v>
          </cell>
          <cell r="BN62">
            <v>7.0029914379119873E-2</v>
          </cell>
          <cell r="BO62">
            <v>7.0029914379119873E-2</v>
          </cell>
          <cell r="BP62">
            <v>7.0029914379119873E-2</v>
          </cell>
          <cell r="BQ62">
            <v>7.0029914379119873E-2</v>
          </cell>
          <cell r="BR62">
            <v>7.0352092385292053E-2</v>
          </cell>
          <cell r="BS62">
            <v>7.0352092385292053E-2</v>
          </cell>
          <cell r="BT62">
            <v>7.0352092385292053E-2</v>
          </cell>
          <cell r="BU62">
            <v>7.0352092385292053E-2</v>
          </cell>
          <cell r="BV62">
            <v>7.0352092385292053E-2</v>
          </cell>
          <cell r="BW62">
            <v>7.0352092385292053E-2</v>
          </cell>
          <cell r="BX62">
            <v>7.0352092385292053E-2</v>
          </cell>
          <cell r="BY62">
            <v>7.0352092385292053E-2</v>
          </cell>
          <cell r="BZ62">
            <v>7.0352092385292053E-2</v>
          </cell>
          <cell r="CA62">
            <v>7.0352092385292053E-2</v>
          </cell>
          <cell r="CB62">
            <v>7.0352092385292053E-2</v>
          </cell>
          <cell r="CC62">
            <v>7.0352092385292053E-2</v>
          </cell>
          <cell r="CD62">
            <v>7.0352092385292053E-2</v>
          </cell>
          <cell r="CE62">
            <v>7.0352092385292053E-2</v>
          </cell>
          <cell r="CF62">
            <v>7.0352092385292053E-2</v>
          </cell>
          <cell r="CG62">
            <v>7.0352092385292053E-2</v>
          </cell>
          <cell r="CH62">
            <v>7.083536684513092E-2</v>
          </cell>
          <cell r="CI62">
            <v>7.083536684513092E-2</v>
          </cell>
          <cell r="CJ62">
            <v>7.083536684513092E-2</v>
          </cell>
          <cell r="CK62">
            <v>7.083536684513092E-2</v>
          </cell>
          <cell r="CL62">
            <v>7.083536684513092E-2</v>
          </cell>
          <cell r="CM62">
            <v>7.083536684513092E-2</v>
          </cell>
          <cell r="CN62">
            <v>7.083536684513092E-2</v>
          </cell>
          <cell r="CO62">
            <v>7.083536684513092E-2</v>
          </cell>
          <cell r="CP62">
            <v>7.083536684513092E-2</v>
          </cell>
          <cell r="CQ62">
            <v>7.083536684513092E-2</v>
          </cell>
          <cell r="CR62">
            <v>7.083536684513092E-2</v>
          </cell>
          <cell r="CS62">
            <v>7.083536684513092E-2</v>
          </cell>
          <cell r="CT62">
            <v>7.083536684513092E-2</v>
          </cell>
          <cell r="CU62">
            <v>7.083536684513092E-2</v>
          </cell>
          <cell r="CV62">
            <v>7.083536684513092E-2</v>
          </cell>
          <cell r="CW62">
            <v>7.083536684513092E-2</v>
          </cell>
          <cell r="CX62">
            <v>7.083536684513092E-2</v>
          </cell>
          <cell r="CY62">
            <v>7.083536684513092E-2</v>
          </cell>
          <cell r="CZ62">
            <v>7.083536684513092E-2</v>
          </cell>
          <cell r="DA62">
            <v>7.083536684513092E-2</v>
          </cell>
          <cell r="DB62">
            <v>7.083536684513092E-2</v>
          </cell>
          <cell r="DC62">
            <v>7.083536684513092E-2</v>
          </cell>
          <cell r="DD62">
            <v>7.083536684513092E-2</v>
          </cell>
          <cell r="DE62">
            <v>7.083536684513092E-2</v>
          </cell>
          <cell r="DF62">
            <v>7.083536684513092E-2</v>
          </cell>
          <cell r="DG62">
            <v>7.083536684513092E-2</v>
          </cell>
          <cell r="DH62">
            <v>7.083536684513092E-2</v>
          </cell>
          <cell r="DI62">
            <v>7.083536684513092E-2</v>
          </cell>
          <cell r="DJ62">
            <v>7.083536684513092E-2</v>
          </cell>
          <cell r="DK62">
            <v>7.083536684513092E-2</v>
          </cell>
          <cell r="DL62">
            <v>7.083536684513092E-2</v>
          </cell>
          <cell r="DM62">
            <v>7.083536684513092E-2</v>
          </cell>
          <cell r="DN62">
            <v>7.083536684513092E-2</v>
          </cell>
          <cell r="DO62">
            <v>7.083536684513092E-2</v>
          </cell>
          <cell r="DP62">
            <v>7.083536684513092E-2</v>
          </cell>
          <cell r="DQ62">
            <v>7.083536684513092E-2</v>
          </cell>
          <cell r="DR62">
            <v>7.083536684513092E-2</v>
          </cell>
          <cell r="DS62">
            <v>7.083536684513092E-2</v>
          </cell>
          <cell r="DT62">
            <v>7.083536684513092E-2</v>
          </cell>
        </row>
        <row r="63">
          <cell r="E63">
            <v>2.9887218028306961E-2</v>
          </cell>
          <cell r="F63">
            <v>4.642857238650322E-2</v>
          </cell>
          <cell r="G63">
            <v>6.1466164886951447E-2</v>
          </cell>
          <cell r="H63">
            <v>7.6503761112689972E-2</v>
          </cell>
          <cell r="I63">
            <v>9.9060148000717163E-2</v>
          </cell>
          <cell r="J63">
            <v>0.12161654233932495</v>
          </cell>
          <cell r="K63">
            <v>0.13515037298202515</v>
          </cell>
          <cell r="L63">
            <v>0.15770676732063293</v>
          </cell>
          <cell r="M63">
            <v>0.18627819418907166</v>
          </cell>
          <cell r="N63">
            <v>0.15963345766067505</v>
          </cell>
          <cell r="O63">
            <v>0.18068608641624451</v>
          </cell>
          <cell r="P63">
            <v>0.20173871517181396</v>
          </cell>
          <cell r="Q63">
            <v>0.15554511547088623</v>
          </cell>
          <cell r="R63">
            <v>0.16907894611358643</v>
          </cell>
          <cell r="S63">
            <v>0.18712405860424042</v>
          </cell>
          <cell r="T63">
            <v>0.20065788924694061</v>
          </cell>
          <cell r="U63">
            <v>0.1183740571141243</v>
          </cell>
          <cell r="V63">
            <v>0.12739661335945129</v>
          </cell>
          <cell r="W63">
            <v>0.13641917705535889</v>
          </cell>
          <cell r="X63">
            <v>0.14544172585010529</v>
          </cell>
          <cell r="Y63">
            <v>0.15596804022789001</v>
          </cell>
          <cell r="Z63">
            <v>0.16499060392379761</v>
          </cell>
          <cell r="AA63">
            <v>0.17401315271854401</v>
          </cell>
          <cell r="AB63">
            <v>0.18453946709632874</v>
          </cell>
          <cell r="AC63">
            <v>0.19356203079223633</v>
          </cell>
          <cell r="AD63">
            <v>0.20258457958698273</v>
          </cell>
          <cell r="AE63">
            <v>0.11332236975431442</v>
          </cell>
          <cell r="AF63">
            <v>0.11783364415168762</v>
          </cell>
          <cell r="AG63">
            <v>0.12234492599964142</v>
          </cell>
          <cell r="AH63">
            <v>0.12685620784759521</v>
          </cell>
          <cell r="AI63">
            <v>0.12986372411251068</v>
          </cell>
          <cell r="AJ63">
            <v>0.13287124037742615</v>
          </cell>
          <cell r="AK63">
            <v>0.13738252222537994</v>
          </cell>
          <cell r="AL63">
            <v>0.14039003849029541</v>
          </cell>
          <cell r="AM63">
            <v>0.14339755475521088</v>
          </cell>
          <cell r="AN63">
            <v>0.14640507102012634</v>
          </cell>
          <cell r="AO63">
            <v>0.14941258728504181</v>
          </cell>
          <cell r="AP63">
            <v>0.15091635286808014</v>
          </cell>
          <cell r="AQ63">
            <v>0.15392386913299561</v>
          </cell>
          <cell r="AR63">
            <v>0.15542763471603394</v>
          </cell>
          <cell r="AS63">
            <v>0.1584351509809494</v>
          </cell>
          <cell r="AT63">
            <v>0.1584351509809494</v>
          </cell>
          <cell r="AU63">
            <v>0.15993891656398773</v>
          </cell>
          <cell r="AV63">
            <v>0.1629464328289032</v>
          </cell>
          <cell r="AW63">
            <v>0.1629464328289032</v>
          </cell>
          <cell r="AX63">
            <v>0.16445018351078033</v>
          </cell>
          <cell r="AY63">
            <v>0.16595394909381866</v>
          </cell>
          <cell r="AZ63">
            <v>0.1674576997756958</v>
          </cell>
          <cell r="BA63">
            <v>0.1674576997756958</v>
          </cell>
          <cell r="BB63">
            <v>0.1674576997756958</v>
          </cell>
          <cell r="BC63">
            <v>0.16896146535873413</v>
          </cell>
          <cell r="BD63">
            <v>0.16896146535873413</v>
          </cell>
          <cell r="BE63">
            <v>0.17046523094177246</v>
          </cell>
          <cell r="BF63">
            <v>0.17046523094177246</v>
          </cell>
          <cell r="BG63">
            <v>0.17046523094177246</v>
          </cell>
          <cell r="BH63">
            <v>0.17046523094177246</v>
          </cell>
          <cell r="BI63">
            <v>0.17046523094177246</v>
          </cell>
          <cell r="BJ63">
            <v>0.1719689816236496</v>
          </cell>
          <cell r="BK63">
            <v>0.1719689816236496</v>
          </cell>
          <cell r="BL63">
            <v>0.1719689816236496</v>
          </cell>
          <cell r="BM63">
            <v>0.17347274720668793</v>
          </cell>
          <cell r="BN63">
            <v>0.17347274720668793</v>
          </cell>
          <cell r="BO63">
            <v>0.17347274720668793</v>
          </cell>
          <cell r="BP63">
            <v>0.17347274720668793</v>
          </cell>
          <cell r="BQ63">
            <v>0.17347274720668793</v>
          </cell>
          <cell r="BR63">
            <v>0.17347274720668793</v>
          </cell>
          <cell r="BS63">
            <v>0.17347274720668793</v>
          </cell>
          <cell r="BT63">
            <v>0.17347274720668793</v>
          </cell>
          <cell r="BU63">
            <v>0.17347274720668793</v>
          </cell>
          <cell r="BV63">
            <v>0.17347274720668793</v>
          </cell>
          <cell r="BW63">
            <v>0.17347274720668793</v>
          </cell>
          <cell r="BX63">
            <v>0.17347274720668793</v>
          </cell>
          <cell r="BY63">
            <v>0.17347274720668793</v>
          </cell>
          <cell r="BZ63">
            <v>0.17347274720668793</v>
          </cell>
          <cell r="CA63">
            <v>0.17347274720668793</v>
          </cell>
          <cell r="CB63">
            <v>0.17347274720668793</v>
          </cell>
          <cell r="CC63">
            <v>0.17347274720668793</v>
          </cell>
          <cell r="CD63">
            <v>0.17347274720668793</v>
          </cell>
          <cell r="CE63">
            <v>0.17347274720668793</v>
          </cell>
          <cell r="CF63">
            <v>0.17347274720668793</v>
          </cell>
          <cell r="CG63">
            <v>0.17347274720668793</v>
          </cell>
          <cell r="CH63">
            <v>0.17497649788856506</v>
          </cell>
          <cell r="CI63">
            <v>0.17497649788856506</v>
          </cell>
          <cell r="CJ63">
            <v>0.17497649788856506</v>
          </cell>
          <cell r="CK63">
            <v>0.17497649788856506</v>
          </cell>
          <cell r="CL63">
            <v>0.17497649788856506</v>
          </cell>
          <cell r="CM63">
            <v>0.17497649788856506</v>
          </cell>
          <cell r="CN63">
            <v>0.17497649788856506</v>
          </cell>
          <cell r="CO63">
            <v>0.17497649788856506</v>
          </cell>
          <cell r="CP63">
            <v>0.17497649788856506</v>
          </cell>
          <cell r="CQ63">
            <v>0.17497649788856506</v>
          </cell>
          <cell r="CR63">
            <v>0.17497649788856506</v>
          </cell>
          <cell r="CS63">
            <v>0.17497649788856506</v>
          </cell>
          <cell r="CT63">
            <v>0.17497649788856506</v>
          </cell>
          <cell r="CU63">
            <v>0.17497649788856506</v>
          </cell>
          <cell r="CV63">
            <v>0.17497649788856506</v>
          </cell>
          <cell r="CW63">
            <v>0.17497649788856506</v>
          </cell>
          <cell r="CX63">
            <v>0.17497649788856506</v>
          </cell>
          <cell r="CY63">
            <v>0.17497649788856506</v>
          </cell>
          <cell r="CZ63">
            <v>0.17497649788856506</v>
          </cell>
          <cell r="DA63">
            <v>0.17497649788856506</v>
          </cell>
          <cell r="DB63">
            <v>0.17497649788856506</v>
          </cell>
          <cell r="DC63">
            <v>0.17497649788856506</v>
          </cell>
          <cell r="DD63">
            <v>0.17497649788856506</v>
          </cell>
          <cell r="DE63">
            <v>0.17497649788856506</v>
          </cell>
          <cell r="DF63">
            <v>0.17497649788856506</v>
          </cell>
          <cell r="DG63">
            <v>0.17497649788856506</v>
          </cell>
          <cell r="DH63">
            <v>0.17497649788856506</v>
          </cell>
          <cell r="DI63">
            <v>0.17497649788856506</v>
          </cell>
          <cell r="DJ63">
            <v>0.17497649788856506</v>
          </cell>
          <cell r="DK63">
            <v>0.17497649788856506</v>
          </cell>
          <cell r="DL63">
            <v>0.17497649788856506</v>
          </cell>
          <cell r="DM63">
            <v>0.17497649788856506</v>
          </cell>
          <cell r="DN63">
            <v>0.17497649788856506</v>
          </cell>
          <cell r="DO63">
            <v>0.17497649788856506</v>
          </cell>
          <cell r="DP63">
            <v>0.17497649788856506</v>
          </cell>
          <cell r="DQ63">
            <v>0.17497649788856506</v>
          </cell>
          <cell r="DR63">
            <v>0.17497649788856506</v>
          </cell>
          <cell r="DS63">
            <v>0.17497649788856506</v>
          </cell>
          <cell r="DT63">
            <v>0.17497649788856506</v>
          </cell>
        </row>
        <row r="64">
          <cell r="E64">
            <v>16</v>
          </cell>
          <cell r="F64">
            <v>16</v>
          </cell>
          <cell r="G64">
            <v>16</v>
          </cell>
          <cell r="H64">
            <v>16</v>
          </cell>
          <cell r="I64">
            <v>16</v>
          </cell>
          <cell r="J64">
            <v>16</v>
          </cell>
          <cell r="K64">
            <v>16</v>
          </cell>
          <cell r="L64">
            <v>16</v>
          </cell>
          <cell r="M64">
            <v>16</v>
          </cell>
          <cell r="N64">
            <v>16</v>
          </cell>
          <cell r="O64">
            <v>16</v>
          </cell>
          <cell r="P64">
            <v>16</v>
          </cell>
          <cell r="Q64">
            <v>16</v>
          </cell>
          <cell r="R64">
            <v>16</v>
          </cell>
          <cell r="S64">
            <v>16</v>
          </cell>
          <cell r="T64">
            <v>16</v>
          </cell>
          <cell r="U64">
            <v>16</v>
          </cell>
          <cell r="V64">
            <v>16</v>
          </cell>
          <cell r="W64">
            <v>16</v>
          </cell>
          <cell r="X64">
            <v>16</v>
          </cell>
          <cell r="Y64">
            <v>16</v>
          </cell>
          <cell r="Z64">
            <v>16</v>
          </cell>
          <cell r="AA64">
            <v>16</v>
          </cell>
          <cell r="AB64">
            <v>16</v>
          </cell>
          <cell r="AC64">
            <v>16</v>
          </cell>
          <cell r="AD64">
            <v>16</v>
          </cell>
          <cell r="AE64">
            <v>16</v>
          </cell>
          <cell r="AF64">
            <v>16</v>
          </cell>
          <cell r="AG64">
            <v>16</v>
          </cell>
          <cell r="AH64">
            <v>16</v>
          </cell>
          <cell r="AI64">
            <v>16</v>
          </cell>
          <cell r="AJ64">
            <v>16</v>
          </cell>
          <cell r="AK64">
            <v>16</v>
          </cell>
          <cell r="AL64">
            <v>16</v>
          </cell>
          <cell r="AM64">
            <v>16</v>
          </cell>
          <cell r="AN64">
            <v>16</v>
          </cell>
          <cell r="AO64">
            <v>16</v>
          </cell>
          <cell r="AP64">
            <v>16</v>
          </cell>
          <cell r="AQ64">
            <v>16</v>
          </cell>
          <cell r="AR64">
            <v>16</v>
          </cell>
          <cell r="AS64">
            <v>16</v>
          </cell>
          <cell r="AT64">
            <v>16</v>
          </cell>
          <cell r="AU64">
            <v>16</v>
          </cell>
          <cell r="AV64">
            <v>16</v>
          </cell>
          <cell r="AW64">
            <v>16</v>
          </cell>
          <cell r="AX64">
            <v>16</v>
          </cell>
          <cell r="AY64">
            <v>16</v>
          </cell>
          <cell r="AZ64">
            <v>16</v>
          </cell>
          <cell r="BA64">
            <v>16</v>
          </cell>
          <cell r="BB64">
            <v>16</v>
          </cell>
          <cell r="BC64">
            <v>16</v>
          </cell>
          <cell r="BD64">
            <v>16</v>
          </cell>
          <cell r="BE64">
            <v>16</v>
          </cell>
          <cell r="BF64">
            <v>16</v>
          </cell>
          <cell r="BG64">
            <v>16</v>
          </cell>
          <cell r="BH64">
            <v>16</v>
          </cell>
          <cell r="BI64">
            <v>16</v>
          </cell>
          <cell r="BJ64">
            <v>16</v>
          </cell>
          <cell r="BK64">
            <v>16</v>
          </cell>
          <cell r="BL64">
            <v>16</v>
          </cell>
          <cell r="BM64">
            <v>16</v>
          </cell>
          <cell r="BN64">
            <v>16</v>
          </cell>
          <cell r="BO64">
            <v>16</v>
          </cell>
          <cell r="BP64">
            <v>16</v>
          </cell>
          <cell r="BQ64">
            <v>16</v>
          </cell>
          <cell r="BR64">
            <v>16</v>
          </cell>
          <cell r="BS64">
            <v>16</v>
          </cell>
          <cell r="BT64">
            <v>16</v>
          </cell>
          <cell r="BU64">
            <v>16</v>
          </cell>
          <cell r="BV64">
            <v>16</v>
          </cell>
          <cell r="BW64">
            <v>16</v>
          </cell>
          <cell r="BX64">
            <v>16</v>
          </cell>
          <cell r="BY64">
            <v>16</v>
          </cell>
          <cell r="BZ64">
            <v>16</v>
          </cell>
          <cell r="CA64">
            <v>16</v>
          </cell>
          <cell r="CB64">
            <v>16</v>
          </cell>
          <cell r="CC64">
            <v>16</v>
          </cell>
          <cell r="CD64">
            <v>16</v>
          </cell>
          <cell r="CE64">
            <v>16</v>
          </cell>
          <cell r="CF64">
            <v>16</v>
          </cell>
          <cell r="CG64">
            <v>16</v>
          </cell>
          <cell r="CH64">
            <v>16</v>
          </cell>
          <cell r="CI64">
            <v>16</v>
          </cell>
          <cell r="CJ64">
            <v>16</v>
          </cell>
          <cell r="CK64">
            <v>16</v>
          </cell>
          <cell r="CL64">
            <v>16</v>
          </cell>
          <cell r="CM64">
            <v>16</v>
          </cell>
          <cell r="CN64">
            <v>16</v>
          </cell>
          <cell r="CO64">
            <v>16</v>
          </cell>
          <cell r="CP64">
            <v>16</v>
          </cell>
          <cell r="CQ64">
            <v>16</v>
          </cell>
          <cell r="CR64">
            <v>16</v>
          </cell>
          <cell r="CS64">
            <v>16</v>
          </cell>
          <cell r="CT64">
            <v>16</v>
          </cell>
          <cell r="CU64">
            <v>16</v>
          </cell>
          <cell r="CV64">
            <v>16</v>
          </cell>
          <cell r="CW64">
            <v>16</v>
          </cell>
          <cell r="CX64">
            <v>16</v>
          </cell>
          <cell r="CY64">
            <v>16</v>
          </cell>
          <cell r="CZ64">
            <v>16</v>
          </cell>
          <cell r="DA64">
            <v>16</v>
          </cell>
          <cell r="DB64">
            <v>16</v>
          </cell>
          <cell r="DC64">
            <v>16</v>
          </cell>
          <cell r="DD64">
            <v>16</v>
          </cell>
          <cell r="DE64">
            <v>16</v>
          </cell>
          <cell r="DF64">
            <v>16</v>
          </cell>
          <cell r="DG64">
            <v>16</v>
          </cell>
          <cell r="DH64">
            <v>16</v>
          </cell>
          <cell r="DI64">
            <v>16</v>
          </cell>
          <cell r="DJ64">
            <v>16</v>
          </cell>
          <cell r="DK64">
            <v>16</v>
          </cell>
          <cell r="DL64">
            <v>16</v>
          </cell>
          <cell r="DM64">
            <v>16</v>
          </cell>
          <cell r="DN64">
            <v>16</v>
          </cell>
          <cell r="DO64">
            <v>16</v>
          </cell>
          <cell r="DP64">
            <v>16</v>
          </cell>
          <cell r="DQ64">
            <v>16</v>
          </cell>
          <cell r="DR64">
            <v>16</v>
          </cell>
          <cell r="DS64">
            <v>16</v>
          </cell>
          <cell r="DT64">
            <v>16</v>
          </cell>
        </row>
        <row r="65">
          <cell r="E65">
            <v>6.6266045905649662E-3</v>
          </cell>
          <cell r="F65">
            <v>6.6266045905649662E-3</v>
          </cell>
          <cell r="G65">
            <v>6.6266045905649662E-3</v>
          </cell>
          <cell r="H65">
            <v>6.6266045905649662E-3</v>
          </cell>
          <cell r="I65">
            <v>6.6266045905649662E-3</v>
          </cell>
          <cell r="J65">
            <v>6.6266045905649662E-3</v>
          </cell>
          <cell r="K65">
            <v>6.6266045905649662E-3</v>
          </cell>
          <cell r="L65">
            <v>6.6266045905649662E-3</v>
          </cell>
          <cell r="M65">
            <v>6.6266045905649662E-3</v>
          </cell>
          <cell r="N65">
            <v>6.6266045905649662E-3</v>
          </cell>
          <cell r="O65">
            <v>6.6266045905649662E-3</v>
          </cell>
          <cell r="P65">
            <v>6.6266045905649662E-3</v>
          </cell>
          <cell r="Q65">
            <v>6.6266045905649662E-3</v>
          </cell>
          <cell r="R65">
            <v>6.6266045905649662E-3</v>
          </cell>
          <cell r="S65">
            <v>6.6266045905649662E-3</v>
          </cell>
          <cell r="T65">
            <v>6.6266045905649662E-3</v>
          </cell>
          <cell r="U65">
            <v>6.6266045905649662E-3</v>
          </cell>
          <cell r="V65">
            <v>6.6266045905649662E-3</v>
          </cell>
          <cell r="W65">
            <v>6.6266045905649662E-3</v>
          </cell>
          <cell r="X65">
            <v>6.6266045905649662E-3</v>
          </cell>
          <cell r="Y65">
            <v>6.6266045905649662E-3</v>
          </cell>
          <cell r="Z65">
            <v>6.6266045905649662E-3</v>
          </cell>
          <cell r="AA65">
            <v>6.6266045905649662E-3</v>
          </cell>
          <cell r="AB65">
            <v>6.6266045905649662E-3</v>
          </cell>
          <cell r="AC65">
            <v>6.6266045905649662E-3</v>
          </cell>
          <cell r="AD65">
            <v>6.6266045905649662E-3</v>
          </cell>
          <cell r="AE65">
            <v>6.6266045905649662E-3</v>
          </cell>
          <cell r="AF65">
            <v>6.6266045905649662E-3</v>
          </cell>
          <cell r="AG65">
            <v>6.6266045905649662E-3</v>
          </cell>
          <cell r="AH65">
            <v>6.6266045905649662E-3</v>
          </cell>
          <cell r="AI65">
            <v>6.6266045905649662E-3</v>
          </cell>
          <cell r="AJ65">
            <v>6.6266045905649662E-3</v>
          </cell>
          <cell r="AK65">
            <v>6.6266045905649662E-3</v>
          </cell>
          <cell r="AL65">
            <v>6.6266045905649662E-3</v>
          </cell>
          <cell r="AM65">
            <v>6.6266045905649662E-3</v>
          </cell>
          <cell r="AN65">
            <v>6.6266045905649662E-3</v>
          </cell>
          <cell r="AO65">
            <v>6.6266045905649662E-3</v>
          </cell>
          <cell r="AP65">
            <v>6.6266045905649662E-3</v>
          </cell>
          <cell r="AQ65">
            <v>6.6266045905649662E-3</v>
          </cell>
          <cell r="AR65">
            <v>6.6266045905649662E-3</v>
          </cell>
          <cell r="AS65">
            <v>6.6266045905649662E-3</v>
          </cell>
          <cell r="AT65">
            <v>6.6266045905649662E-3</v>
          </cell>
          <cell r="AU65">
            <v>6.6266045905649662E-3</v>
          </cell>
          <cell r="AV65">
            <v>6.6266045905649662E-3</v>
          </cell>
          <cell r="AW65">
            <v>6.6266045905649662E-3</v>
          </cell>
          <cell r="AX65">
            <v>6.6266045905649662E-3</v>
          </cell>
          <cell r="AY65">
            <v>6.6266045905649662E-3</v>
          </cell>
          <cell r="AZ65">
            <v>6.6266045905649662E-3</v>
          </cell>
          <cell r="BA65">
            <v>6.6266045905649662E-3</v>
          </cell>
          <cell r="BB65">
            <v>6.6266045905649662E-3</v>
          </cell>
          <cell r="BC65">
            <v>6.6266045905649662E-3</v>
          </cell>
          <cell r="BD65">
            <v>6.6266045905649662E-3</v>
          </cell>
          <cell r="BE65">
            <v>6.6266045905649662E-3</v>
          </cell>
          <cell r="BF65">
            <v>6.6266045905649662E-3</v>
          </cell>
          <cell r="BG65">
            <v>6.6266045905649662E-3</v>
          </cell>
          <cell r="BH65">
            <v>6.6266045905649662E-3</v>
          </cell>
          <cell r="BI65">
            <v>6.6266045905649662E-3</v>
          </cell>
          <cell r="BJ65">
            <v>6.6266045905649662E-3</v>
          </cell>
          <cell r="BK65">
            <v>6.6266045905649662E-3</v>
          </cell>
          <cell r="BL65">
            <v>6.6266045905649662E-3</v>
          </cell>
          <cell r="BM65">
            <v>6.6266045905649662E-3</v>
          </cell>
          <cell r="BN65">
            <v>6.6266045905649662E-3</v>
          </cell>
          <cell r="BO65">
            <v>6.6266045905649662E-3</v>
          </cell>
          <cell r="BP65">
            <v>6.6266045905649662E-3</v>
          </cell>
          <cell r="BQ65">
            <v>6.6266045905649662E-3</v>
          </cell>
          <cell r="BR65">
            <v>6.6266045905649662E-3</v>
          </cell>
          <cell r="BS65">
            <v>6.6266045905649662E-3</v>
          </cell>
          <cell r="BT65">
            <v>6.6266045905649662E-3</v>
          </cell>
          <cell r="BU65">
            <v>6.6266045905649662E-3</v>
          </cell>
          <cell r="BV65">
            <v>6.6266045905649662E-3</v>
          </cell>
          <cell r="BW65">
            <v>6.6266045905649662E-3</v>
          </cell>
          <cell r="BX65">
            <v>6.6266045905649662E-3</v>
          </cell>
          <cell r="BY65">
            <v>6.6266045905649662E-3</v>
          </cell>
          <cell r="BZ65">
            <v>6.6266045905649662E-3</v>
          </cell>
          <cell r="CA65">
            <v>6.6266045905649662E-3</v>
          </cell>
          <cell r="CB65">
            <v>6.6266045905649662E-3</v>
          </cell>
          <cell r="CC65">
            <v>6.6266045905649662E-3</v>
          </cell>
          <cell r="CD65">
            <v>6.6266045905649662E-3</v>
          </cell>
          <cell r="CE65">
            <v>6.6266045905649662E-3</v>
          </cell>
          <cell r="CF65">
            <v>6.6266045905649662E-3</v>
          </cell>
          <cell r="CG65">
            <v>6.6266045905649662E-3</v>
          </cell>
          <cell r="CH65">
            <v>6.6266045905649662E-3</v>
          </cell>
          <cell r="CI65">
            <v>6.6266045905649662E-3</v>
          </cell>
          <cell r="CJ65">
            <v>6.6266045905649662E-3</v>
          </cell>
          <cell r="CK65">
            <v>6.6266045905649662E-3</v>
          </cell>
          <cell r="CL65">
            <v>6.6266045905649662E-3</v>
          </cell>
          <cell r="CM65">
            <v>6.6266045905649662E-3</v>
          </cell>
          <cell r="CN65">
            <v>6.6266045905649662E-3</v>
          </cell>
          <cell r="CO65">
            <v>6.6266045905649662E-3</v>
          </cell>
          <cell r="CP65">
            <v>6.6266045905649662E-3</v>
          </cell>
          <cell r="CQ65">
            <v>6.6266045905649662E-3</v>
          </cell>
          <cell r="CR65">
            <v>6.6266045905649662E-3</v>
          </cell>
          <cell r="CS65">
            <v>6.6266045905649662E-3</v>
          </cell>
          <cell r="CT65">
            <v>6.6266045905649662E-3</v>
          </cell>
          <cell r="CU65">
            <v>6.6266045905649662E-3</v>
          </cell>
          <cell r="CV65">
            <v>6.6266045905649662E-3</v>
          </cell>
          <cell r="CW65">
            <v>6.6266045905649662E-3</v>
          </cell>
          <cell r="CX65">
            <v>6.6266045905649662E-3</v>
          </cell>
          <cell r="CY65">
            <v>6.6266045905649662E-3</v>
          </cell>
          <cell r="CZ65">
            <v>6.6266045905649662E-3</v>
          </cell>
          <cell r="DA65">
            <v>6.6266045905649662E-3</v>
          </cell>
          <cell r="DB65">
            <v>6.6266045905649662E-3</v>
          </cell>
          <cell r="DC65">
            <v>6.6266045905649662E-3</v>
          </cell>
          <cell r="DD65">
            <v>6.6266045905649662E-3</v>
          </cell>
          <cell r="DE65">
            <v>6.6266045905649662E-3</v>
          </cell>
          <cell r="DF65">
            <v>6.6266045905649662E-3</v>
          </cell>
          <cell r="DG65">
            <v>6.6266045905649662E-3</v>
          </cell>
          <cell r="DH65">
            <v>6.6266045905649662E-3</v>
          </cell>
          <cell r="DI65">
            <v>6.6266045905649662E-3</v>
          </cell>
          <cell r="DJ65">
            <v>6.6266045905649662E-3</v>
          </cell>
          <cell r="DK65">
            <v>6.6266045905649662E-3</v>
          </cell>
          <cell r="DL65">
            <v>6.6266045905649662E-3</v>
          </cell>
          <cell r="DM65">
            <v>6.6266045905649662E-3</v>
          </cell>
          <cell r="DN65">
            <v>6.6266045905649662E-3</v>
          </cell>
          <cell r="DO65">
            <v>6.6266045905649662E-3</v>
          </cell>
          <cell r="DP65">
            <v>6.6266045905649662E-3</v>
          </cell>
          <cell r="DQ65">
            <v>6.6266045905649662E-3</v>
          </cell>
          <cell r="DR65">
            <v>6.6266045905649662E-3</v>
          </cell>
          <cell r="DS65">
            <v>6.6266045905649662E-3</v>
          </cell>
          <cell r="DT65">
            <v>6.6266045905649662E-3</v>
          </cell>
        </row>
        <row r="66">
          <cell r="E66">
            <v>7.9735824838280678E-3</v>
          </cell>
          <cell r="F66">
            <v>7.9735824838280678E-3</v>
          </cell>
          <cell r="G66">
            <v>7.9735824838280678E-3</v>
          </cell>
          <cell r="H66">
            <v>7.9735824838280678E-3</v>
          </cell>
          <cell r="I66">
            <v>7.9735824838280678E-3</v>
          </cell>
          <cell r="J66">
            <v>7.9735824838280678E-3</v>
          </cell>
          <cell r="K66">
            <v>7.9735824838280678E-3</v>
          </cell>
          <cell r="L66">
            <v>7.9735824838280678E-3</v>
          </cell>
          <cell r="M66">
            <v>7.9735824838280678E-3</v>
          </cell>
          <cell r="N66">
            <v>7.9735824838280678E-3</v>
          </cell>
          <cell r="O66">
            <v>7.9735824838280678E-3</v>
          </cell>
          <cell r="P66">
            <v>7.9735824838280678E-3</v>
          </cell>
          <cell r="Q66">
            <v>7.9735824838280678E-3</v>
          </cell>
          <cell r="R66">
            <v>7.9735824838280678E-3</v>
          </cell>
          <cell r="S66">
            <v>7.9735824838280678E-3</v>
          </cell>
          <cell r="T66">
            <v>7.9735824838280678E-3</v>
          </cell>
          <cell r="U66">
            <v>7.9735824838280678E-3</v>
          </cell>
          <cell r="V66">
            <v>7.9735824838280678E-3</v>
          </cell>
          <cell r="W66">
            <v>7.9735824838280678E-3</v>
          </cell>
          <cell r="X66">
            <v>7.9735824838280678E-3</v>
          </cell>
          <cell r="Y66">
            <v>7.9735824838280678E-3</v>
          </cell>
          <cell r="Z66">
            <v>7.9735824838280678E-3</v>
          </cell>
          <cell r="AA66">
            <v>7.9735824838280678E-3</v>
          </cell>
          <cell r="AB66">
            <v>7.9735824838280678E-3</v>
          </cell>
          <cell r="AC66">
            <v>7.9735824838280678E-3</v>
          </cell>
          <cell r="AD66">
            <v>7.9735824838280678E-3</v>
          </cell>
          <cell r="AE66">
            <v>7.9735824838280678E-3</v>
          </cell>
          <cell r="AF66">
            <v>7.9735824838280678E-3</v>
          </cell>
          <cell r="AG66">
            <v>7.9735824838280678E-3</v>
          </cell>
          <cell r="AH66">
            <v>7.9735824838280678E-3</v>
          </cell>
          <cell r="AI66">
            <v>7.9735824838280678E-3</v>
          </cell>
          <cell r="AJ66">
            <v>7.9735824838280678E-3</v>
          </cell>
          <cell r="AK66">
            <v>7.9735824838280678E-3</v>
          </cell>
          <cell r="AL66">
            <v>7.9735824838280678E-3</v>
          </cell>
          <cell r="AM66">
            <v>7.9735824838280678E-3</v>
          </cell>
          <cell r="AN66">
            <v>7.9735824838280678E-3</v>
          </cell>
          <cell r="AO66">
            <v>7.9735824838280678E-3</v>
          </cell>
          <cell r="AP66">
            <v>7.9735824838280678E-3</v>
          </cell>
          <cell r="AQ66">
            <v>7.9735824838280678E-3</v>
          </cell>
          <cell r="AR66">
            <v>7.9735824838280678E-3</v>
          </cell>
          <cell r="AS66">
            <v>7.9735824838280678E-3</v>
          </cell>
          <cell r="AT66">
            <v>7.9735824838280678E-3</v>
          </cell>
          <cell r="AU66">
            <v>7.9735824838280678E-3</v>
          </cell>
          <cell r="AV66">
            <v>7.9735824838280678E-3</v>
          </cell>
          <cell r="AW66">
            <v>7.9735824838280678E-3</v>
          </cell>
          <cell r="AX66">
            <v>7.9735824838280678E-3</v>
          </cell>
          <cell r="AY66">
            <v>7.9735824838280678E-3</v>
          </cell>
          <cell r="AZ66">
            <v>7.9735824838280678E-3</v>
          </cell>
          <cell r="BA66">
            <v>7.9735824838280678E-3</v>
          </cell>
          <cell r="BB66">
            <v>7.9735824838280678E-3</v>
          </cell>
          <cell r="BC66">
            <v>7.9735824838280678E-3</v>
          </cell>
          <cell r="BD66">
            <v>7.9735824838280678E-3</v>
          </cell>
          <cell r="BE66">
            <v>7.9735824838280678E-3</v>
          </cell>
          <cell r="BF66">
            <v>7.9735824838280678E-3</v>
          </cell>
          <cell r="BG66">
            <v>7.9735824838280678E-3</v>
          </cell>
          <cell r="BH66">
            <v>7.9735824838280678E-3</v>
          </cell>
          <cell r="BI66">
            <v>7.9735824838280678E-3</v>
          </cell>
          <cell r="BJ66">
            <v>7.9735824838280678E-3</v>
          </cell>
          <cell r="BK66">
            <v>7.9735824838280678E-3</v>
          </cell>
          <cell r="BL66">
            <v>7.9735824838280678E-3</v>
          </cell>
          <cell r="BM66">
            <v>7.9735824838280678E-3</v>
          </cell>
          <cell r="BN66">
            <v>7.9735824838280678E-3</v>
          </cell>
          <cell r="BO66">
            <v>7.9735824838280678E-3</v>
          </cell>
          <cell r="BP66">
            <v>7.9735824838280678E-3</v>
          </cell>
          <cell r="BQ66">
            <v>7.9735824838280678E-3</v>
          </cell>
          <cell r="BR66">
            <v>7.9735824838280678E-3</v>
          </cell>
          <cell r="BS66">
            <v>7.9735824838280678E-3</v>
          </cell>
          <cell r="BT66">
            <v>7.9735824838280678E-3</v>
          </cell>
          <cell r="BU66">
            <v>7.9735824838280678E-3</v>
          </cell>
          <cell r="BV66">
            <v>7.9735824838280678E-3</v>
          </cell>
          <cell r="BW66">
            <v>7.9735824838280678E-3</v>
          </cell>
          <cell r="BX66">
            <v>7.9735824838280678E-3</v>
          </cell>
          <cell r="BY66">
            <v>7.9735824838280678E-3</v>
          </cell>
          <cell r="BZ66">
            <v>7.9735824838280678E-3</v>
          </cell>
          <cell r="CA66">
            <v>7.9735824838280678E-3</v>
          </cell>
          <cell r="CB66">
            <v>7.9735824838280678E-3</v>
          </cell>
          <cell r="CC66">
            <v>7.9735824838280678E-3</v>
          </cell>
          <cell r="CD66">
            <v>7.9735824838280678E-3</v>
          </cell>
          <cell r="CE66">
            <v>7.9735824838280678E-3</v>
          </cell>
          <cell r="CF66">
            <v>7.9735824838280678E-3</v>
          </cell>
          <cell r="CG66">
            <v>7.9735824838280678E-3</v>
          </cell>
          <cell r="CH66">
            <v>7.9735824838280678E-3</v>
          </cell>
          <cell r="CI66">
            <v>7.9735824838280678E-3</v>
          </cell>
          <cell r="CJ66">
            <v>7.9735824838280678E-3</v>
          </cell>
          <cell r="CK66">
            <v>7.9735824838280678E-3</v>
          </cell>
          <cell r="CL66">
            <v>7.9735824838280678E-3</v>
          </cell>
          <cell r="CM66">
            <v>7.9735824838280678E-3</v>
          </cell>
          <cell r="CN66">
            <v>7.9735824838280678E-3</v>
          </cell>
          <cell r="CO66">
            <v>7.9735824838280678E-3</v>
          </cell>
          <cell r="CP66">
            <v>7.9735824838280678E-3</v>
          </cell>
          <cell r="CQ66">
            <v>7.9735824838280678E-3</v>
          </cell>
          <cell r="CR66">
            <v>7.9735824838280678E-3</v>
          </cell>
          <cell r="CS66">
            <v>7.9735824838280678E-3</v>
          </cell>
          <cell r="CT66">
            <v>7.9735824838280678E-3</v>
          </cell>
          <cell r="CU66">
            <v>7.9735824838280678E-3</v>
          </cell>
          <cell r="CV66">
            <v>7.9735824838280678E-3</v>
          </cell>
          <cell r="CW66">
            <v>7.9735824838280678E-3</v>
          </cell>
          <cell r="CX66">
            <v>7.9735824838280678E-3</v>
          </cell>
          <cell r="CY66">
            <v>7.9735824838280678E-3</v>
          </cell>
          <cell r="CZ66">
            <v>7.9735824838280678E-3</v>
          </cell>
          <cell r="DA66">
            <v>7.9735824838280678E-3</v>
          </cell>
          <cell r="DB66">
            <v>7.9735824838280678E-3</v>
          </cell>
          <cell r="DC66">
            <v>7.9735824838280678E-3</v>
          </cell>
          <cell r="DD66">
            <v>7.9735824838280678E-3</v>
          </cell>
          <cell r="DE66">
            <v>7.9735824838280678E-3</v>
          </cell>
          <cell r="DF66">
            <v>7.9735824838280678E-3</v>
          </cell>
          <cell r="DG66">
            <v>7.9735824838280678E-3</v>
          </cell>
          <cell r="DH66">
            <v>7.9735824838280678E-3</v>
          </cell>
          <cell r="DI66">
            <v>7.9735824838280678E-3</v>
          </cell>
          <cell r="DJ66">
            <v>7.9735824838280678E-3</v>
          </cell>
          <cell r="DK66">
            <v>7.9735824838280678E-3</v>
          </cell>
          <cell r="DL66">
            <v>7.9735824838280678E-3</v>
          </cell>
          <cell r="DM66">
            <v>7.9735824838280678E-3</v>
          </cell>
          <cell r="DN66">
            <v>7.9735824838280678E-3</v>
          </cell>
          <cell r="DO66">
            <v>7.9735824838280678E-3</v>
          </cell>
          <cell r="DP66">
            <v>7.9735824838280678E-3</v>
          </cell>
          <cell r="DQ66">
            <v>7.9735824838280678E-3</v>
          </cell>
          <cell r="DR66">
            <v>7.9735824838280678E-3</v>
          </cell>
          <cell r="DS66">
            <v>7.9735824838280678E-3</v>
          </cell>
          <cell r="DT66">
            <v>7.9735824838280678E-3</v>
          </cell>
        </row>
        <row r="67">
          <cell r="E67">
            <v>2.2254709620028734E-3</v>
          </cell>
          <cell r="F67">
            <v>2.2254709620028734E-3</v>
          </cell>
          <cell r="G67">
            <v>2.2254709620028734E-3</v>
          </cell>
          <cell r="H67">
            <v>2.2254709620028734E-3</v>
          </cell>
          <cell r="I67">
            <v>2.2254709620028734E-3</v>
          </cell>
          <cell r="J67">
            <v>2.2254709620028734E-3</v>
          </cell>
          <cell r="K67">
            <v>2.2254709620028734E-3</v>
          </cell>
          <cell r="L67">
            <v>2.2254709620028734E-3</v>
          </cell>
          <cell r="M67">
            <v>2.2254709620028734E-3</v>
          </cell>
          <cell r="N67">
            <v>2.2254709620028734E-3</v>
          </cell>
          <cell r="O67">
            <v>2.2254709620028734E-3</v>
          </cell>
          <cell r="P67">
            <v>2.2254709620028734E-3</v>
          </cell>
          <cell r="Q67">
            <v>2.2254709620028734E-3</v>
          </cell>
          <cell r="R67">
            <v>2.2254709620028734E-3</v>
          </cell>
          <cell r="S67">
            <v>2.2254709620028734E-3</v>
          </cell>
          <cell r="T67">
            <v>2.2254709620028734E-3</v>
          </cell>
          <cell r="U67">
            <v>2.2254709620028734E-3</v>
          </cell>
          <cell r="V67">
            <v>2.2254709620028734E-3</v>
          </cell>
          <cell r="W67">
            <v>2.2254709620028734E-3</v>
          </cell>
          <cell r="X67">
            <v>2.2254709620028734E-3</v>
          </cell>
          <cell r="Y67">
            <v>2.2254709620028734E-3</v>
          </cell>
          <cell r="Z67">
            <v>2.2254709620028734E-3</v>
          </cell>
          <cell r="AA67">
            <v>2.2254709620028734E-3</v>
          </cell>
          <cell r="AB67">
            <v>2.2254709620028734E-3</v>
          </cell>
          <cell r="AC67">
            <v>2.2254709620028734E-3</v>
          </cell>
          <cell r="AD67">
            <v>2.2254709620028734E-3</v>
          </cell>
          <cell r="AE67">
            <v>2.2254709620028734E-3</v>
          </cell>
          <cell r="AF67">
            <v>2.2254709620028734E-3</v>
          </cell>
          <cell r="AG67">
            <v>2.2254709620028734E-3</v>
          </cell>
          <cell r="AH67">
            <v>2.2254709620028734E-3</v>
          </cell>
          <cell r="AI67">
            <v>2.2254709620028734E-3</v>
          </cell>
          <cell r="AJ67">
            <v>2.2254709620028734E-3</v>
          </cell>
          <cell r="AK67">
            <v>2.2254709620028734E-3</v>
          </cell>
          <cell r="AL67">
            <v>2.2254709620028734E-3</v>
          </cell>
          <cell r="AM67">
            <v>2.2254709620028734E-3</v>
          </cell>
          <cell r="AN67">
            <v>2.2254709620028734E-3</v>
          </cell>
          <cell r="AO67">
            <v>2.2254709620028734E-3</v>
          </cell>
          <cell r="AP67">
            <v>2.2254709620028734E-3</v>
          </cell>
          <cell r="AQ67">
            <v>2.2254709620028734E-3</v>
          </cell>
          <cell r="AR67">
            <v>2.2254709620028734E-3</v>
          </cell>
          <cell r="AS67">
            <v>2.2254709620028734E-3</v>
          </cell>
          <cell r="AT67">
            <v>2.2254709620028734E-3</v>
          </cell>
          <cell r="AU67">
            <v>2.2254709620028734E-3</v>
          </cell>
          <cell r="AV67">
            <v>2.2254709620028734E-3</v>
          </cell>
          <cell r="AW67">
            <v>2.2254709620028734E-3</v>
          </cell>
          <cell r="AX67">
            <v>2.2254709620028734E-3</v>
          </cell>
          <cell r="AY67">
            <v>2.2254709620028734E-3</v>
          </cell>
          <cell r="AZ67">
            <v>2.2254709620028734E-3</v>
          </cell>
          <cell r="BA67">
            <v>2.2254709620028734E-3</v>
          </cell>
          <cell r="BB67">
            <v>2.2254709620028734E-3</v>
          </cell>
          <cell r="BC67">
            <v>2.2254709620028734E-3</v>
          </cell>
          <cell r="BD67">
            <v>2.2254709620028734E-3</v>
          </cell>
          <cell r="BE67">
            <v>2.2254709620028734E-3</v>
          </cell>
          <cell r="BF67">
            <v>2.2254709620028734E-3</v>
          </cell>
          <cell r="BG67">
            <v>2.2254709620028734E-3</v>
          </cell>
          <cell r="BH67">
            <v>2.2254709620028734E-3</v>
          </cell>
          <cell r="BI67">
            <v>2.2254709620028734E-3</v>
          </cell>
          <cell r="BJ67">
            <v>2.2254709620028734E-3</v>
          </cell>
          <cell r="BK67">
            <v>2.2254709620028734E-3</v>
          </cell>
          <cell r="BL67">
            <v>2.2254709620028734E-3</v>
          </cell>
          <cell r="BM67">
            <v>2.2254709620028734E-3</v>
          </cell>
          <cell r="BN67">
            <v>2.2254709620028734E-3</v>
          </cell>
          <cell r="BO67">
            <v>2.2254709620028734E-3</v>
          </cell>
          <cell r="BP67">
            <v>2.2254709620028734E-3</v>
          </cell>
          <cell r="BQ67">
            <v>2.2254709620028734E-3</v>
          </cell>
          <cell r="BR67">
            <v>2.2254709620028734E-3</v>
          </cell>
          <cell r="BS67">
            <v>2.2254709620028734E-3</v>
          </cell>
          <cell r="BT67">
            <v>2.2254709620028734E-3</v>
          </cell>
          <cell r="BU67">
            <v>2.2254709620028734E-3</v>
          </cell>
          <cell r="BV67">
            <v>2.2254709620028734E-3</v>
          </cell>
          <cell r="BW67">
            <v>2.2254709620028734E-3</v>
          </cell>
          <cell r="BX67">
            <v>2.2254709620028734E-3</v>
          </cell>
          <cell r="BY67">
            <v>2.2254709620028734E-3</v>
          </cell>
          <cell r="BZ67">
            <v>2.2254709620028734E-3</v>
          </cell>
          <cell r="CA67">
            <v>2.2254709620028734E-3</v>
          </cell>
          <cell r="CB67">
            <v>2.2254709620028734E-3</v>
          </cell>
          <cell r="CC67">
            <v>2.2254709620028734E-3</v>
          </cell>
          <cell r="CD67">
            <v>2.2254709620028734E-3</v>
          </cell>
          <cell r="CE67">
            <v>2.2254709620028734E-3</v>
          </cell>
          <cell r="CF67">
            <v>2.2254709620028734E-3</v>
          </cell>
          <cell r="CG67">
            <v>2.2254709620028734E-3</v>
          </cell>
          <cell r="CH67">
            <v>2.2254709620028734E-3</v>
          </cell>
          <cell r="CI67">
            <v>2.2254709620028734E-3</v>
          </cell>
          <cell r="CJ67">
            <v>2.2254709620028734E-3</v>
          </cell>
          <cell r="CK67">
            <v>2.2254709620028734E-3</v>
          </cell>
          <cell r="CL67">
            <v>2.2254709620028734E-3</v>
          </cell>
          <cell r="CM67">
            <v>2.2254709620028734E-3</v>
          </cell>
          <cell r="CN67">
            <v>2.2254709620028734E-3</v>
          </cell>
          <cell r="CO67">
            <v>2.2254709620028734E-3</v>
          </cell>
          <cell r="CP67">
            <v>2.2254709620028734E-3</v>
          </cell>
          <cell r="CQ67">
            <v>2.2254709620028734E-3</v>
          </cell>
          <cell r="CR67">
            <v>2.2254709620028734E-3</v>
          </cell>
          <cell r="CS67">
            <v>2.2254709620028734E-3</v>
          </cell>
          <cell r="CT67">
            <v>2.2254709620028734E-3</v>
          </cell>
          <cell r="CU67">
            <v>2.2254709620028734E-3</v>
          </cell>
          <cell r="CV67">
            <v>2.2254709620028734E-3</v>
          </cell>
          <cell r="CW67">
            <v>2.2254709620028734E-3</v>
          </cell>
          <cell r="CX67">
            <v>2.2254709620028734E-3</v>
          </cell>
          <cell r="CY67">
            <v>2.2254709620028734E-3</v>
          </cell>
          <cell r="CZ67">
            <v>2.2254709620028734E-3</v>
          </cell>
          <cell r="DA67">
            <v>2.2254709620028734E-3</v>
          </cell>
          <cell r="DB67">
            <v>2.2254709620028734E-3</v>
          </cell>
          <cell r="DC67">
            <v>2.2254709620028734E-3</v>
          </cell>
          <cell r="DD67">
            <v>2.2254709620028734E-3</v>
          </cell>
          <cell r="DE67">
            <v>2.2254709620028734E-3</v>
          </cell>
          <cell r="DF67">
            <v>2.2254709620028734E-3</v>
          </cell>
          <cell r="DG67">
            <v>2.2254709620028734E-3</v>
          </cell>
          <cell r="DH67">
            <v>2.2254709620028734E-3</v>
          </cell>
          <cell r="DI67">
            <v>2.2254709620028734E-3</v>
          </cell>
          <cell r="DJ67">
            <v>2.2254709620028734E-3</v>
          </cell>
          <cell r="DK67">
            <v>2.2254709620028734E-3</v>
          </cell>
          <cell r="DL67">
            <v>2.2254709620028734E-3</v>
          </cell>
          <cell r="DM67">
            <v>2.2254709620028734E-3</v>
          </cell>
          <cell r="DN67">
            <v>2.2254709620028734E-3</v>
          </cell>
          <cell r="DO67">
            <v>2.2254709620028734E-3</v>
          </cell>
          <cell r="DP67">
            <v>2.2254709620028734E-3</v>
          </cell>
          <cell r="DQ67">
            <v>2.2254709620028734E-3</v>
          </cell>
          <cell r="DR67">
            <v>2.2254709620028734E-3</v>
          </cell>
          <cell r="DS67">
            <v>2.2254709620028734E-3</v>
          </cell>
          <cell r="DT67">
            <v>2.2254709620028734E-3</v>
          </cell>
        </row>
        <row r="68">
          <cell r="E68">
            <v>4.3233083561062813E-3</v>
          </cell>
          <cell r="F68">
            <v>4.3233083561062813E-3</v>
          </cell>
          <cell r="G68">
            <v>4.3233083561062813E-3</v>
          </cell>
          <cell r="H68">
            <v>4.3233083561062813E-3</v>
          </cell>
          <cell r="I68">
            <v>4.3233083561062813E-3</v>
          </cell>
          <cell r="J68">
            <v>4.3233083561062813E-3</v>
          </cell>
          <cell r="K68">
            <v>4.3233083561062813E-3</v>
          </cell>
          <cell r="L68">
            <v>4.3233083561062813E-3</v>
          </cell>
          <cell r="M68">
            <v>4.3233083561062813E-3</v>
          </cell>
          <cell r="N68">
            <v>4.3233083561062813E-3</v>
          </cell>
          <cell r="O68">
            <v>4.3233083561062813E-3</v>
          </cell>
          <cell r="P68">
            <v>4.3233083561062813E-3</v>
          </cell>
          <cell r="Q68">
            <v>4.3233083561062813E-3</v>
          </cell>
          <cell r="R68">
            <v>4.3233083561062813E-3</v>
          </cell>
          <cell r="S68">
            <v>4.3233083561062813E-3</v>
          </cell>
          <cell r="T68">
            <v>4.3233083561062813E-3</v>
          </cell>
          <cell r="U68">
            <v>4.3233083561062813E-3</v>
          </cell>
          <cell r="V68">
            <v>4.3233083561062813E-3</v>
          </cell>
          <cell r="W68">
            <v>4.3233083561062813E-3</v>
          </cell>
          <cell r="X68">
            <v>4.3233083561062813E-3</v>
          </cell>
          <cell r="Y68">
            <v>4.3233083561062813E-3</v>
          </cell>
          <cell r="Z68">
            <v>4.3233083561062813E-3</v>
          </cell>
          <cell r="AA68">
            <v>4.3233083561062813E-3</v>
          </cell>
          <cell r="AB68">
            <v>4.3233083561062813E-3</v>
          </cell>
          <cell r="AC68">
            <v>4.3233083561062813E-3</v>
          </cell>
          <cell r="AD68">
            <v>4.3233083561062813E-3</v>
          </cell>
          <cell r="AE68">
            <v>4.3233083561062813E-3</v>
          </cell>
          <cell r="AF68">
            <v>4.3233083561062813E-3</v>
          </cell>
          <cell r="AG68">
            <v>4.3233083561062813E-3</v>
          </cell>
          <cell r="AH68">
            <v>4.3233083561062813E-3</v>
          </cell>
          <cell r="AI68">
            <v>4.3233083561062813E-3</v>
          </cell>
          <cell r="AJ68">
            <v>4.3233083561062813E-3</v>
          </cell>
          <cell r="AK68">
            <v>4.3233083561062813E-3</v>
          </cell>
          <cell r="AL68">
            <v>4.3233083561062813E-3</v>
          </cell>
          <cell r="AM68">
            <v>4.3233083561062813E-3</v>
          </cell>
          <cell r="AN68">
            <v>4.3233083561062813E-3</v>
          </cell>
          <cell r="AO68">
            <v>4.3233083561062813E-3</v>
          </cell>
          <cell r="AP68">
            <v>4.3233083561062813E-3</v>
          </cell>
          <cell r="AQ68">
            <v>4.3233083561062813E-3</v>
          </cell>
          <cell r="AR68">
            <v>4.3233083561062813E-3</v>
          </cell>
          <cell r="AS68">
            <v>4.3233083561062813E-3</v>
          </cell>
          <cell r="AT68">
            <v>4.3233083561062813E-3</v>
          </cell>
          <cell r="AU68">
            <v>4.3233083561062813E-3</v>
          </cell>
          <cell r="AV68">
            <v>4.3233083561062813E-3</v>
          </cell>
          <cell r="AW68">
            <v>4.3233083561062813E-3</v>
          </cell>
          <cell r="AX68">
            <v>4.3233083561062813E-3</v>
          </cell>
          <cell r="AY68">
            <v>4.3233083561062813E-3</v>
          </cell>
          <cell r="AZ68">
            <v>4.3233083561062813E-3</v>
          </cell>
          <cell r="BA68">
            <v>4.3233083561062813E-3</v>
          </cell>
          <cell r="BB68">
            <v>4.3233083561062813E-3</v>
          </cell>
          <cell r="BC68">
            <v>4.3233083561062813E-3</v>
          </cell>
          <cell r="BD68">
            <v>4.3233083561062813E-3</v>
          </cell>
          <cell r="BE68">
            <v>4.3233083561062813E-3</v>
          </cell>
          <cell r="BF68">
            <v>4.3233083561062813E-3</v>
          </cell>
          <cell r="BG68">
            <v>4.3233083561062813E-3</v>
          </cell>
          <cell r="BH68">
            <v>4.3233083561062813E-3</v>
          </cell>
          <cell r="BI68">
            <v>4.3233083561062813E-3</v>
          </cell>
          <cell r="BJ68">
            <v>4.3233083561062813E-3</v>
          </cell>
          <cell r="BK68">
            <v>4.3233083561062813E-3</v>
          </cell>
          <cell r="BL68">
            <v>4.3233083561062813E-3</v>
          </cell>
          <cell r="BM68">
            <v>4.3233083561062813E-3</v>
          </cell>
          <cell r="BN68">
            <v>4.3233083561062813E-3</v>
          </cell>
          <cell r="BO68">
            <v>4.3233083561062813E-3</v>
          </cell>
          <cell r="BP68">
            <v>4.3233083561062813E-3</v>
          </cell>
          <cell r="BQ68">
            <v>4.3233083561062813E-3</v>
          </cell>
          <cell r="BR68">
            <v>4.3233083561062813E-3</v>
          </cell>
          <cell r="BS68">
            <v>4.3233083561062813E-3</v>
          </cell>
          <cell r="BT68">
            <v>4.3233083561062813E-3</v>
          </cell>
          <cell r="BU68">
            <v>4.3233083561062813E-3</v>
          </cell>
          <cell r="BV68">
            <v>4.3233083561062813E-3</v>
          </cell>
          <cell r="BW68">
            <v>4.3233083561062813E-3</v>
          </cell>
          <cell r="BX68">
            <v>4.3233083561062813E-3</v>
          </cell>
          <cell r="BY68">
            <v>4.3233083561062813E-3</v>
          </cell>
          <cell r="BZ68">
            <v>4.3233083561062813E-3</v>
          </cell>
          <cell r="CA68">
            <v>4.3233083561062813E-3</v>
          </cell>
          <cell r="CB68">
            <v>4.3233083561062813E-3</v>
          </cell>
          <cell r="CC68">
            <v>4.3233083561062813E-3</v>
          </cell>
          <cell r="CD68">
            <v>4.3233083561062813E-3</v>
          </cell>
          <cell r="CE68">
            <v>4.3233083561062813E-3</v>
          </cell>
          <cell r="CF68">
            <v>4.3233083561062813E-3</v>
          </cell>
          <cell r="CG68">
            <v>4.3233083561062813E-3</v>
          </cell>
          <cell r="CH68">
            <v>4.3233083561062813E-3</v>
          </cell>
          <cell r="CI68">
            <v>4.3233083561062813E-3</v>
          </cell>
          <cell r="CJ68">
            <v>4.3233083561062813E-3</v>
          </cell>
          <cell r="CK68">
            <v>4.3233083561062813E-3</v>
          </cell>
          <cell r="CL68">
            <v>4.3233083561062813E-3</v>
          </cell>
          <cell r="CM68">
            <v>4.3233083561062813E-3</v>
          </cell>
          <cell r="CN68">
            <v>4.3233083561062813E-3</v>
          </cell>
          <cell r="CO68">
            <v>4.3233083561062813E-3</v>
          </cell>
          <cell r="CP68">
            <v>4.3233083561062813E-3</v>
          </cell>
          <cell r="CQ68">
            <v>4.3233083561062813E-3</v>
          </cell>
          <cell r="CR68">
            <v>4.3233083561062813E-3</v>
          </cell>
          <cell r="CS68">
            <v>4.3233083561062813E-3</v>
          </cell>
          <cell r="CT68">
            <v>4.3233083561062813E-3</v>
          </cell>
          <cell r="CU68">
            <v>4.3233083561062813E-3</v>
          </cell>
          <cell r="CV68">
            <v>4.3233083561062813E-3</v>
          </cell>
          <cell r="CW68">
            <v>4.3233083561062813E-3</v>
          </cell>
          <cell r="CX68">
            <v>4.3233083561062813E-3</v>
          </cell>
          <cell r="CY68">
            <v>4.3233083561062813E-3</v>
          </cell>
          <cell r="CZ68">
            <v>4.3233083561062813E-3</v>
          </cell>
          <cell r="DA68">
            <v>4.3233083561062813E-3</v>
          </cell>
          <cell r="DB68">
            <v>4.3233083561062813E-3</v>
          </cell>
          <cell r="DC68">
            <v>4.3233083561062813E-3</v>
          </cell>
          <cell r="DD68">
            <v>4.3233083561062813E-3</v>
          </cell>
          <cell r="DE68">
            <v>4.3233083561062813E-3</v>
          </cell>
          <cell r="DF68">
            <v>4.3233083561062813E-3</v>
          </cell>
          <cell r="DG68">
            <v>4.3233083561062813E-3</v>
          </cell>
          <cell r="DH68">
            <v>4.3233083561062813E-3</v>
          </cell>
          <cell r="DI68">
            <v>4.3233083561062813E-3</v>
          </cell>
          <cell r="DJ68">
            <v>4.3233083561062813E-3</v>
          </cell>
          <cell r="DK68">
            <v>4.3233083561062813E-3</v>
          </cell>
          <cell r="DL68">
            <v>4.3233083561062813E-3</v>
          </cell>
          <cell r="DM68">
            <v>4.3233083561062813E-3</v>
          </cell>
          <cell r="DN68">
            <v>4.3233083561062813E-3</v>
          </cell>
          <cell r="DO68">
            <v>4.3233083561062813E-3</v>
          </cell>
          <cell r="DP68">
            <v>4.3233083561062813E-3</v>
          </cell>
          <cell r="DQ68">
            <v>4.3233083561062813E-3</v>
          </cell>
          <cell r="DR68">
            <v>4.3233083561062813E-3</v>
          </cell>
          <cell r="DS68">
            <v>4.3233083561062813E-3</v>
          </cell>
          <cell r="DT68">
            <v>4.3233083561062813E-3</v>
          </cell>
        </row>
        <row r="77">
          <cell r="E77">
            <v>13</v>
          </cell>
          <cell r="F77">
            <v>13</v>
          </cell>
          <cell r="G77">
            <v>13</v>
          </cell>
          <cell r="H77">
            <v>13</v>
          </cell>
          <cell r="I77">
            <v>13</v>
          </cell>
          <cell r="J77">
            <v>13</v>
          </cell>
          <cell r="K77">
            <v>13</v>
          </cell>
          <cell r="L77">
            <v>13</v>
          </cell>
          <cell r="M77">
            <v>13</v>
          </cell>
          <cell r="N77">
            <v>17</v>
          </cell>
          <cell r="O77">
            <v>17</v>
          </cell>
          <cell r="P77">
            <v>17</v>
          </cell>
          <cell r="Q77">
            <v>25</v>
          </cell>
          <cell r="R77">
            <v>25</v>
          </cell>
          <cell r="S77">
            <v>25</v>
          </cell>
          <cell r="T77">
            <v>25</v>
          </cell>
          <cell r="U77">
            <v>50</v>
          </cell>
          <cell r="V77">
            <v>50</v>
          </cell>
          <cell r="W77">
            <v>50</v>
          </cell>
          <cell r="X77">
            <v>50</v>
          </cell>
          <cell r="Y77">
            <v>50</v>
          </cell>
          <cell r="Z77">
            <v>50</v>
          </cell>
          <cell r="AA77">
            <v>50</v>
          </cell>
          <cell r="AB77">
            <v>50</v>
          </cell>
          <cell r="AC77">
            <v>50</v>
          </cell>
          <cell r="AD77">
            <v>50</v>
          </cell>
          <cell r="AE77">
            <v>100</v>
          </cell>
          <cell r="AF77">
            <v>100</v>
          </cell>
          <cell r="AG77">
            <v>100</v>
          </cell>
          <cell r="AH77">
            <v>100</v>
          </cell>
          <cell r="AI77">
            <v>100</v>
          </cell>
          <cell r="AJ77">
            <v>100</v>
          </cell>
          <cell r="AK77">
            <v>100</v>
          </cell>
          <cell r="AL77">
            <v>100</v>
          </cell>
          <cell r="AM77">
            <v>100</v>
          </cell>
          <cell r="AN77">
            <v>100</v>
          </cell>
          <cell r="AO77">
            <v>100</v>
          </cell>
          <cell r="AP77">
            <v>100</v>
          </cell>
          <cell r="AQ77">
            <v>100</v>
          </cell>
          <cell r="AR77">
            <v>100</v>
          </cell>
          <cell r="AS77">
            <v>100</v>
          </cell>
          <cell r="AT77">
            <v>100</v>
          </cell>
          <cell r="AU77">
            <v>100</v>
          </cell>
          <cell r="AV77">
            <v>100</v>
          </cell>
          <cell r="AW77">
            <v>100</v>
          </cell>
          <cell r="AX77">
            <v>100</v>
          </cell>
          <cell r="AY77">
            <v>100</v>
          </cell>
          <cell r="AZ77">
            <v>100</v>
          </cell>
          <cell r="BA77">
            <v>100</v>
          </cell>
          <cell r="BB77">
            <v>100</v>
          </cell>
          <cell r="BC77">
            <v>100</v>
          </cell>
          <cell r="BD77">
            <v>100</v>
          </cell>
          <cell r="BE77">
            <v>100</v>
          </cell>
          <cell r="BF77">
            <v>100</v>
          </cell>
          <cell r="BG77">
            <v>100</v>
          </cell>
          <cell r="BH77">
            <v>100</v>
          </cell>
          <cell r="BI77">
            <v>100</v>
          </cell>
          <cell r="BJ77">
            <v>100</v>
          </cell>
          <cell r="BK77">
            <v>100</v>
          </cell>
          <cell r="BL77">
            <v>100</v>
          </cell>
          <cell r="BM77">
            <v>100</v>
          </cell>
          <cell r="BN77">
            <v>100</v>
          </cell>
          <cell r="BO77">
            <v>100</v>
          </cell>
          <cell r="BP77">
            <v>100</v>
          </cell>
          <cell r="BQ77">
            <v>100</v>
          </cell>
          <cell r="BR77">
            <v>100</v>
          </cell>
          <cell r="BS77">
            <v>100</v>
          </cell>
          <cell r="BT77">
            <v>100</v>
          </cell>
          <cell r="BU77">
            <v>100</v>
          </cell>
          <cell r="BV77">
            <v>100</v>
          </cell>
          <cell r="BW77">
            <v>100</v>
          </cell>
          <cell r="BX77">
            <v>100</v>
          </cell>
          <cell r="BY77">
            <v>100</v>
          </cell>
          <cell r="BZ77">
            <v>100</v>
          </cell>
          <cell r="CA77">
            <v>100</v>
          </cell>
          <cell r="CB77">
            <v>100</v>
          </cell>
          <cell r="CC77">
            <v>100</v>
          </cell>
          <cell r="CD77">
            <v>100</v>
          </cell>
          <cell r="CE77">
            <v>100</v>
          </cell>
          <cell r="CF77">
            <v>100</v>
          </cell>
          <cell r="CG77">
            <v>100</v>
          </cell>
          <cell r="CH77">
            <v>100</v>
          </cell>
          <cell r="CI77">
            <v>100</v>
          </cell>
          <cell r="CJ77">
            <v>100</v>
          </cell>
          <cell r="CK77">
            <v>100</v>
          </cell>
          <cell r="CL77">
            <v>100</v>
          </cell>
          <cell r="CM77">
            <v>100</v>
          </cell>
          <cell r="CN77">
            <v>100</v>
          </cell>
          <cell r="CO77">
            <v>100</v>
          </cell>
          <cell r="CP77">
            <v>100</v>
          </cell>
          <cell r="CQ77">
            <v>100</v>
          </cell>
          <cell r="CR77">
            <v>100</v>
          </cell>
          <cell r="CS77">
            <v>100</v>
          </cell>
          <cell r="CT77">
            <v>100</v>
          </cell>
          <cell r="CU77">
            <v>100</v>
          </cell>
          <cell r="CV77">
            <v>100</v>
          </cell>
          <cell r="CW77">
            <v>100</v>
          </cell>
          <cell r="CX77">
            <v>100</v>
          </cell>
          <cell r="CY77">
            <v>100</v>
          </cell>
          <cell r="CZ77">
            <v>100</v>
          </cell>
          <cell r="DA77">
            <v>100</v>
          </cell>
          <cell r="DB77">
            <v>100</v>
          </cell>
          <cell r="DC77">
            <v>100</v>
          </cell>
          <cell r="DD77">
            <v>100</v>
          </cell>
          <cell r="DE77">
            <v>100</v>
          </cell>
          <cell r="DF77">
            <v>100</v>
          </cell>
          <cell r="DG77">
            <v>100</v>
          </cell>
          <cell r="DH77">
            <v>100</v>
          </cell>
          <cell r="DI77">
            <v>100</v>
          </cell>
          <cell r="DJ77">
            <v>100</v>
          </cell>
          <cell r="DK77">
            <v>100</v>
          </cell>
          <cell r="DL77">
            <v>100</v>
          </cell>
          <cell r="DM77">
            <v>100</v>
          </cell>
          <cell r="DN77">
            <v>100</v>
          </cell>
          <cell r="DO77">
            <v>100</v>
          </cell>
          <cell r="DP77">
            <v>100</v>
          </cell>
          <cell r="DQ77">
            <v>100</v>
          </cell>
          <cell r="DR77">
            <v>100</v>
          </cell>
          <cell r="DS77">
            <v>100</v>
          </cell>
          <cell r="DT77">
            <v>100</v>
          </cell>
        </row>
        <row r="80">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row>
        <row r="82">
          <cell r="E82">
            <v>2</v>
          </cell>
          <cell r="F82">
            <v>2</v>
          </cell>
          <cell r="G82">
            <v>2</v>
          </cell>
          <cell r="H82">
            <v>2</v>
          </cell>
          <cell r="I82">
            <v>2</v>
          </cell>
          <cell r="J82">
            <v>2</v>
          </cell>
          <cell r="K82">
            <v>2</v>
          </cell>
          <cell r="L82">
            <v>2</v>
          </cell>
          <cell r="M82">
            <v>2</v>
          </cell>
          <cell r="N82">
            <v>3</v>
          </cell>
          <cell r="O82">
            <v>3</v>
          </cell>
          <cell r="P82">
            <v>3</v>
          </cell>
          <cell r="Q82">
            <v>4</v>
          </cell>
          <cell r="R82">
            <v>4</v>
          </cell>
          <cell r="S82">
            <v>4</v>
          </cell>
          <cell r="T82">
            <v>4</v>
          </cell>
          <cell r="U82">
            <v>7</v>
          </cell>
          <cell r="V82">
            <v>7</v>
          </cell>
          <cell r="W82">
            <v>7</v>
          </cell>
          <cell r="X82">
            <v>7</v>
          </cell>
          <cell r="Y82">
            <v>7</v>
          </cell>
          <cell r="Z82">
            <v>7</v>
          </cell>
          <cell r="AA82">
            <v>7</v>
          </cell>
          <cell r="AB82">
            <v>7</v>
          </cell>
          <cell r="AC82">
            <v>7</v>
          </cell>
          <cell r="AD82">
            <v>7</v>
          </cell>
          <cell r="AE82">
            <v>13</v>
          </cell>
          <cell r="AF82">
            <v>13</v>
          </cell>
          <cell r="AG82">
            <v>13</v>
          </cell>
          <cell r="AH82">
            <v>13</v>
          </cell>
          <cell r="AI82">
            <v>13</v>
          </cell>
          <cell r="AJ82">
            <v>13</v>
          </cell>
          <cell r="AK82">
            <v>13</v>
          </cell>
          <cell r="AL82">
            <v>13</v>
          </cell>
          <cell r="AM82">
            <v>13</v>
          </cell>
          <cell r="AN82">
            <v>13</v>
          </cell>
          <cell r="AO82">
            <v>13</v>
          </cell>
          <cell r="AP82">
            <v>13</v>
          </cell>
          <cell r="AQ82">
            <v>13</v>
          </cell>
          <cell r="AR82">
            <v>13</v>
          </cell>
          <cell r="AS82">
            <v>13</v>
          </cell>
          <cell r="AT82">
            <v>13</v>
          </cell>
          <cell r="AU82">
            <v>13</v>
          </cell>
          <cell r="AV82">
            <v>13</v>
          </cell>
          <cell r="AW82">
            <v>13</v>
          </cell>
          <cell r="AX82">
            <v>13</v>
          </cell>
          <cell r="AY82">
            <v>13</v>
          </cell>
          <cell r="AZ82">
            <v>13</v>
          </cell>
          <cell r="BA82">
            <v>13</v>
          </cell>
          <cell r="BB82">
            <v>13</v>
          </cell>
          <cell r="BC82">
            <v>13</v>
          </cell>
          <cell r="BD82">
            <v>13</v>
          </cell>
          <cell r="BE82">
            <v>13</v>
          </cell>
          <cell r="BF82">
            <v>13</v>
          </cell>
          <cell r="BG82">
            <v>13</v>
          </cell>
          <cell r="BH82">
            <v>13</v>
          </cell>
          <cell r="BI82">
            <v>13</v>
          </cell>
          <cell r="BJ82">
            <v>13</v>
          </cell>
          <cell r="BK82">
            <v>13</v>
          </cell>
          <cell r="BL82">
            <v>13</v>
          </cell>
          <cell r="BM82">
            <v>13</v>
          </cell>
          <cell r="BN82">
            <v>13</v>
          </cell>
          <cell r="BO82">
            <v>13</v>
          </cell>
          <cell r="BP82">
            <v>13</v>
          </cell>
          <cell r="BQ82">
            <v>13</v>
          </cell>
          <cell r="BR82">
            <v>13</v>
          </cell>
          <cell r="BS82">
            <v>13</v>
          </cell>
          <cell r="BT82">
            <v>13</v>
          </cell>
          <cell r="BU82">
            <v>13</v>
          </cell>
          <cell r="BV82">
            <v>13</v>
          </cell>
          <cell r="BW82">
            <v>13</v>
          </cell>
          <cell r="BX82">
            <v>13</v>
          </cell>
          <cell r="BY82">
            <v>13</v>
          </cell>
          <cell r="BZ82">
            <v>13</v>
          </cell>
          <cell r="CA82">
            <v>13</v>
          </cell>
          <cell r="CB82">
            <v>13</v>
          </cell>
          <cell r="CC82">
            <v>13</v>
          </cell>
          <cell r="CD82">
            <v>13</v>
          </cell>
          <cell r="CE82">
            <v>13</v>
          </cell>
          <cell r="CF82">
            <v>13</v>
          </cell>
          <cell r="CG82">
            <v>13</v>
          </cell>
          <cell r="CH82">
            <v>13</v>
          </cell>
          <cell r="CI82">
            <v>13</v>
          </cell>
          <cell r="CJ82">
            <v>13</v>
          </cell>
          <cell r="CK82">
            <v>13</v>
          </cell>
          <cell r="CL82">
            <v>13</v>
          </cell>
          <cell r="CM82">
            <v>13</v>
          </cell>
          <cell r="CN82">
            <v>13</v>
          </cell>
          <cell r="CO82">
            <v>13</v>
          </cell>
          <cell r="CP82">
            <v>13</v>
          </cell>
          <cell r="CQ82">
            <v>13</v>
          </cell>
          <cell r="CR82">
            <v>13</v>
          </cell>
          <cell r="CS82">
            <v>13</v>
          </cell>
          <cell r="CT82">
            <v>13</v>
          </cell>
          <cell r="CU82">
            <v>13</v>
          </cell>
          <cell r="CV82">
            <v>13</v>
          </cell>
          <cell r="CW82">
            <v>13</v>
          </cell>
          <cell r="CX82">
            <v>13</v>
          </cell>
          <cell r="CY82">
            <v>13</v>
          </cell>
          <cell r="CZ82">
            <v>13</v>
          </cell>
          <cell r="DA82">
            <v>13</v>
          </cell>
          <cell r="DB82">
            <v>13</v>
          </cell>
          <cell r="DC82">
            <v>13</v>
          </cell>
          <cell r="DD82">
            <v>13</v>
          </cell>
          <cell r="DE82">
            <v>13</v>
          </cell>
          <cell r="DF82">
            <v>13</v>
          </cell>
          <cell r="DG82">
            <v>13</v>
          </cell>
          <cell r="DH82">
            <v>13</v>
          </cell>
          <cell r="DI82">
            <v>13</v>
          </cell>
          <cell r="DJ82">
            <v>13</v>
          </cell>
          <cell r="DK82">
            <v>13</v>
          </cell>
          <cell r="DL82">
            <v>13</v>
          </cell>
          <cell r="DM82">
            <v>13</v>
          </cell>
          <cell r="DN82">
            <v>13</v>
          </cell>
          <cell r="DO82">
            <v>13</v>
          </cell>
          <cell r="DP82">
            <v>13</v>
          </cell>
          <cell r="DQ82">
            <v>13</v>
          </cell>
          <cell r="DR82">
            <v>13</v>
          </cell>
          <cell r="DS82">
            <v>13</v>
          </cell>
          <cell r="DT82">
            <v>13</v>
          </cell>
        </row>
        <row r="85">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row>
        <row r="91">
          <cell r="E91">
            <v>2</v>
          </cell>
          <cell r="F91">
            <v>2</v>
          </cell>
          <cell r="G91">
            <v>2</v>
          </cell>
          <cell r="H91">
            <v>2</v>
          </cell>
          <cell r="I91">
            <v>2</v>
          </cell>
          <cell r="J91">
            <v>2</v>
          </cell>
          <cell r="K91">
            <v>2</v>
          </cell>
          <cell r="L91">
            <v>2</v>
          </cell>
          <cell r="M91">
            <v>2</v>
          </cell>
          <cell r="N91">
            <v>3</v>
          </cell>
          <cell r="O91">
            <v>3</v>
          </cell>
          <cell r="P91">
            <v>3</v>
          </cell>
          <cell r="Q91">
            <v>4</v>
          </cell>
          <cell r="R91">
            <v>4</v>
          </cell>
          <cell r="S91">
            <v>4</v>
          </cell>
          <cell r="T91">
            <v>4</v>
          </cell>
          <cell r="U91">
            <v>7</v>
          </cell>
          <cell r="V91">
            <v>7</v>
          </cell>
          <cell r="W91">
            <v>7</v>
          </cell>
          <cell r="X91">
            <v>7</v>
          </cell>
          <cell r="Y91">
            <v>7</v>
          </cell>
          <cell r="Z91">
            <v>7</v>
          </cell>
          <cell r="AA91">
            <v>7</v>
          </cell>
          <cell r="AB91">
            <v>7</v>
          </cell>
          <cell r="AC91">
            <v>7</v>
          </cell>
          <cell r="AD91">
            <v>7</v>
          </cell>
          <cell r="AE91">
            <v>13</v>
          </cell>
          <cell r="AF91">
            <v>13</v>
          </cell>
          <cell r="AG91">
            <v>13</v>
          </cell>
          <cell r="AH91">
            <v>13</v>
          </cell>
          <cell r="AI91">
            <v>13</v>
          </cell>
          <cell r="AJ91">
            <v>13</v>
          </cell>
          <cell r="AK91">
            <v>13</v>
          </cell>
          <cell r="AL91">
            <v>13</v>
          </cell>
          <cell r="AM91">
            <v>13</v>
          </cell>
          <cell r="AN91">
            <v>13</v>
          </cell>
          <cell r="AO91">
            <v>13</v>
          </cell>
          <cell r="AP91">
            <v>13</v>
          </cell>
          <cell r="AQ91">
            <v>13</v>
          </cell>
          <cell r="AR91">
            <v>13</v>
          </cell>
          <cell r="AS91">
            <v>13</v>
          </cell>
          <cell r="AT91">
            <v>13</v>
          </cell>
          <cell r="AU91">
            <v>13</v>
          </cell>
          <cell r="AV91">
            <v>13</v>
          </cell>
          <cell r="AW91">
            <v>13</v>
          </cell>
          <cell r="AX91">
            <v>13</v>
          </cell>
          <cell r="AY91">
            <v>13</v>
          </cell>
          <cell r="AZ91">
            <v>13</v>
          </cell>
          <cell r="BA91">
            <v>13</v>
          </cell>
          <cell r="BB91">
            <v>13</v>
          </cell>
          <cell r="BC91">
            <v>13</v>
          </cell>
          <cell r="BD91">
            <v>13</v>
          </cell>
          <cell r="BE91">
            <v>13</v>
          </cell>
          <cell r="BF91">
            <v>13</v>
          </cell>
          <cell r="BG91">
            <v>13</v>
          </cell>
          <cell r="BH91">
            <v>13</v>
          </cell>
          <cell r="BI91">
            <v>13</v>
          </cell>
          <cell r="BJ91">
            <v>13</v>
          </cell>
          <cell r="BK91">
            <v>13</v>
          </cell>
          <cell r="BL91">
            <v>13</v>
          </cell>
          <cell r="BM91">
            <v>13</v>
          </cell>
          <cell r="BN91">
            <v>13</v>
          </cell>
          <cell r="BO91">
            <v>13</v>
          </cell>
          <cell r="BP91">
            <v>13</v>
          </cell>
          <cell r="BQ91">
            <v>13</v>
          </cell>
          <cell r="BR91">
            <v>13</v>
          </cell>
          <cell r="BS91">
            <v>13</v>
          </cell>
          <cell r="BT91">
            <v>13</v>
          </cell>
          <cell r="BU91">
            <v>13</v>
          </cell>
          <cell r="BV91">
            <v>13</v>
          </cell>
          <cell r="BW91">
            <v>13</v>
          </cell>
          <cell r="BX91">
            <v>13</v>
          </cell>
          <cell r="BY91">
            <v>13</v>
          </cell>
          <cell r="BZ91">
            <v>13</v>
          </cell>
          <cell r="CA91">
            <v>13</v>
          </cell>
          <cell r="CB91">
            <v>13</v>
          </cell>
          <cell r="CC91">
            <v>13</v>
          </cell>
          <cell r="CD91">
            <v>13</v>
          </cell>
          <cell r="CE91">
            <v>13</v>
          </cell>
          <cell r="CF91">
            <v>13</v>
          </cell>
          <cell r="CG91">
            <v>13</v>
          </cell>
          <cell r="CH91">
            <v>13</v>
          </cell>
          <cell r="CI91">
            <v>13</v>
          </cell>
          <cell r="CJ91">
            <v>13</v>
          </cell>
          <cell r="CK91">
            <v>13</v>
          </cell>
          <cell r="CL91">
            <v>13</v>
          </cell>
          <cell r="CM91">
            <v>13</v>
          </cell>
          <cell r="CN91">
            <v>13</v>
          </cell>
          <cell r="CO91">
            <v>13</v>
          </cell>
          <cell r="CP91">
            <v>13</v>
          </cell>
          <cell r="CQ91">
            <v>13</v>
          </cell>
          <cell r="CR91">
            <v>13</v>
          </cell>
          <cell r="CS91">
            <v>13</v>
          </cell>
          <cell r="CT91">
            <v>13</v>
          </cell>
          <cell r="CU91">
            <v>13</v>
          </cell>
          <cell r="CV91">
            <v>13</v>
          </cell>
          <cell r="CW91">
            <v>13</v>
          </cell>
          <cell r="CX91">
            <v>13</v>
          </cell>
          <cell r="CY91">
            <v>13</v>
          </cell>
          <cell r="CZ91">
            <v>13</v>
          </cell>
          <cell r="DA91">
            <v>13</v>
          </cell>
          <cell r="DB91">
            <v>13</v>
          </cell>
          <cell r="DC91">
            <v>13</v>
          </cell>
          <cell r="DD91">
            <v>13</v>
          </cell>
          <cell r="DE91">
            <v>13</v>
          </cell>
          <cell r="DF91">
            <v>13</v>
          </cell>
          <cell r="DG91">
            <v>13</v>
          </cell>
          <cell r="DH91">
            <v>13</v>
          </cell>
          <cell r="DI91">
            <v>13</v>
          </cell>
          <cell r="DJ91">
            <v>13</v>
          </cell>
          <cell r="DK91">
            <v>13</v>
          </cell>
          <cell r="DL91">
            <v>13</v>
          </cell>
          <cell r="DM91">
            <v>13</v>
          </cell>
          <cell r="DN91">
            <v>13</v>
          </cell>
          <cell r="DO91">
            <v>13</v>
          </cell>
          <cell r="DP91">
            <v>13</v>
          </cell>
          <cell r="DQ91">
            <v>13</v>
          </cell>
          <cell r="DR91">
            <v>13</v>
          </cell>
          <cell r="DS91">
            <v>13</v>
          </cell>
          <cell r="DT91">
            <v>13</v>
          </cell>
        </row>
        <row r="92">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row>
        <row r="95">
          <cell r="E95">
            <v>13</v>
          </cell>
          <cell r="F95">
            <v>13</v>
          </cell>
          <cell r="G95">
            <v>13</v>
          </cell>
          <cell r="H95">
            <v>13</v>
          </cell>
          <cell r="I95">
            <v>13</v>
          </cell>
          <cell r="J95">
            <v>13</v>
          </cell>
          <cell r="K95">
            <v>13</v>
          </cell>
          <cell r="L95">
            <v>13</v>
          </cell>
          <cell r="M95">
            <v>13</v>
          </cell>
          <cell r="N95">
            <v>13</v>
          </cell>
          <cell r="O95">
            <v>13</v>
          </cell>
          <cell r="P95">
            <v>13</v>
          </cell>
          <cell r="Q95">
            <v>13</v>
          </cell>
          <cell r="R95">
            <v>13</v>
          </cell>
          <cell r="S95">
            <v>13</v>
          </cell>
          <cell r="T95">
            <v>13</v>
          </cell>
          <cell r="U95">
            <v>13</v>
          </cell>
          <cell r="V95">
            <v>13</v>
          </cell>
          <cell r="W95">
            <v>13</v>
          </cell>
          <cell r="X95">
            <v>13</v>
          </cell>
          <cell r="Y95">
            <v>13</v>
          </cell>
          <cell r="Z95">
            <v>13</v>
          </cell>
          <cell r="AA95">
            <v>13</v>
          </cell>
          <cell r="AB95">
            <v>13</v>
          </cell>
          <cell r="AC95">
            <v>13</v>
          </cell>
          <cell r="AD95">
            <v>13</v>
          </cell>
          <cell r="AE95">
            <v>13</v>
          </cell>
          <cell r="AF95">
            <v>13</v>
          </cell>
          <cell r="AG95">
            <v>13</v>
          </cell>
          <cell r="AH95">
            <v>13</v>
          </cell>
          <cell r="AI95">
            <v>13</v>
          </cell>
          <cell r="AJ95">
            <v>13</v>
          </cell>
          <cell r="AK95">
            <v>13</v>
          </cell>
          <cell r="AL95">
            <v>13</v>
          </cell>
          <cell r="AM95">
            <v>13</v>
          </cell>
          <cell r="AN95">
            <v>13</v>
          </cell>
          <cell r="AO95">
            <v>13</v>
          </cell>
          <cell r="AP95">
            <v>13</v>
          </cell>
          <cell r="AQ95">
            <v>13</v>
          </cell>
          <cell r="AR95">
            <v>13</v>
          </cell>
          <cell r="AS95">
            <v>13</v>
          </cell>
          <cell r="AT95">
            <v>13</v>
          </cell>
          <cell r="AU95">
            <v>13</v>
          </cell>
          <cell r="AV95">
            <v>13</v>
          </cell>
          <cell r="AW95">
            <v>13</v>
          </cell>
          <cell r="AX95">
            <v>13</v>
          </cell>
          <cell r="AY95">
            <v>13</v>
          </cell>
          <cell r="AZ95">
            <v>13</v>
          </cell>
          <cell r="BA95">
            <v>13</v>
          </cell>
          <cell r="BB95">
            <v>13</v>
          </cell>
          <cell r="BC95">
            <v>13</v>
          </cell>
          <cell r="BD95">
            <v>13</v>
          </cell>
          <cell r="BE95">
            <v>13</v>
          </cell>
          <cell r="BF95">
            <v>13</v>
          </cell>
          <cell r="BG95">
            <v>13</v>
          </cell>
          <cell r="BH95">
            <v>13</v>
          </cell>
          <cell r="BI95">
            <v>13</v>
          </cell>
          <cell r="BJ95">
            <v>13</v>
          </cell>
          <cell r="BK95">
            <v>13</v>
          </cell>
          <cell r="BL95">
            <v>13</v>
          </cell>
          <cell r="BM95">
            <v>13</v>
          </cell>
          <cell r="BN95">
            <v>13</v>
          </cell>
          <cell r="BO95">
            <v>13</v>
          </cell>
          <cell r="BP95">
            <v>13</v>
          </cell>
          <cell r="BQ95">
            <v>13</v>
          </cell>
          <cell r="BR95">
            <v>13</v>
          </cell>
          <cell r="BS95">
            <v>13</v>
          </cell>
          <cell r="BT95">
            <v>13</v>
          </cell>
          <cell r="BU95">
            <v>13</v>
          </cell>
          <cell r="BV95">
            <v>13</v>
          </cell>
          <cell r="BW95">
            <v>13</v>
          </cell>
          <cell r="BX95">
            <v>13</v>
          </cell>
          <cell r="BY95">
            <v>13</v>
          </cell>
          <cell r="BZ95">
            <v>13</v>
          </cell>
          <cell r="CA95">
            <v>13</v>
          </cell>
          <cell r="CB95">
            <v>13</v>
          </cell>
          <cell r="CC95">
            <v>13</v>
          </cell>
          <cell r="CD95">
            <v>13</v>
          </cell>
          <cell r="CE95">
            <v>13</v>
          </cell>
          <cell r="CF95">
            <v>13</v>
          </cell>
          <cell r="CG95">
            <v>13</v>
          </cell>
          <cell r="CH95">
            <v>13</v>
          </cell>
          <cell r="CI95">
            <v>13</v>
          </cell>
          <cell r="CJ95">
            <v>13</v>
          </cell>
          <cell r="CK95">
            <v>13</v>
          </cell>
          <cell r="CL95">
            <v>13</v>
          </cell>
          <cell r="CM95">
            <v>13</v>
          </cell>
          <cell r="CN95">
            <v>13</v>
          </cell>
          <cell r="CO95">
            <v>13</v>
          </cell>
          <cell r="CP95">
            <v>13</v>
          </cell>
          <cell r="CQ95">
            <v>13</v>
          </cell>
          <cell r="CR95">
            <v>13</v>
          </cell>
          <cell r="CS95">
            <v>13</v>
          </cell>
          <cell r="CT95">
            <v>13</v>
          </cell>
          <cell r="CU95">
            <v>13</v>
          </cell>
          <cell r="CV95">
            <v>13</v>
          </cell>
          <cell r="CW95">
            <v>13</v>
          </cell>
          <cell r="CX95">
            <v>13</v>
          </cell>
          <cell r="CY95">
            <v>13</v>
          </cell>
          <cell r="CZ95">
            <v>13</v>
          </cell>
          <cell r="DA95">
            <v>13</v>
          </cell>
          <cell r="DB95">
            <v>13</v>
          </cell>
          <cell r="DC95">
            <v>13</v>
          </cell>
          <cell r="DD95">
            <v>13</v>
          </cell>
          <cell r="DE95">
            <v>13</v>
          </cell>
          <cell r="DF95">
            <v>13</v>
          </cell>
          <cell r="DG95">
            <v>13</v>
          </cell>
          <cell r="DH95">
            <v>13</v>
          </cell>
          <cell r="DI95">
            <v>13</v>
          </cell>
          <cell r="DJ95">
            <v>13</v>
          </cell>
          <cell r="DK95">
            <v>13</v>
          </cell>
          <cell r="DL95">
            <v>13</v>
          </cell>
          <cell r="DM95">
            <v>13</v>
          </cell>
          <cell r="DN95">
            <v>13</v>
          </cell>
          <cell r="DO95">
            <v>13</v>
          </cell>
          <cell r="DP95">
            <v>13</v>
          </cell>
          <cell r="DQ95">
            <v>13</v>
          </cell>
          <cell r="DR95">
            <v>13</v>
          </cell>
          <cell r="DS95">
            <v>13</v>
          </cell>
          <cell r="DT95">
            <v>13</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row>
        <row r="100">
          <cell r="E100">
            <v>2</v>
          </cell>
          <cell r="F100">
            <v>2</v>
          </cell>
          <cell r="G100">
            <v>2</v>
          </cell>
          <cell r="H100">
            <v>2</v>
          </cell>
          <cell r="I100">
            <v>2</v>
          </cell>
          <cell r="J100">
            <v>2</v>
          </cell>
          <cell r="K100">
            <v>2</v>
          </cell>
          <cell r="L100">
            <v>2</v>
          </cell>
          <cell r="M100">
            <v>2</v>
          </cell>
          <cell r="N100">
            <v>2</v>
          </cell>
          <cell r="O100">
            <v>2</v>
          </cell>
          <cell r="P100">
            <v>2</v>
          </cell>
          <cell r="Q100">
            <v>2</v>
          </cell>
          <cell r="R100">
            <v>2</v>
          </cell>
          <cell r="S100">
            <v>2</v>
          </cell>
          <cell r="T100">
            <v>2</v>
          </cell>
          <cell r="U100">
            <v>2</v>
          </cell>
          <cell r="V100">
            <v>2</v>
          </cell>
          <cell r="W100">
            <v>2</v>
          </cell>
          <cell r="X100">
            <v>2</v>
          </cell>
          <cell r="Y100">
            <v>2</v>
          </cell>
          <cell r="Z100">
            <v>2</v>
          </cell>
          <cell r="AA100">
            <v>2</v>
          </cell>
          <cell r="AB100">
            <v>2</v>
          </cell>
          <cell r="AC100">
            <v>2</v>
          </cell>
          <cell r="AD100">
            <v>2</v>
          </cell>
          <cell r="AE100">
            <v>2</v>
          </cell>
          <cell r="AF100">
            <v>2</v>
          </cell>
          <cell r="AG100">
            <v>2</v>
          </cell>
          <cell r="AH100">
            <v>2</v>
          </cell>
          <cell r="AI100">
            <v>2</v>
          </cell>
          <cell r="AJ100">
            <v>2</v>
          </cell>
          <cell r="AK100">
            <v>2</v>
          </cell>
          <cell r="AL100">
            <v>2</v>
          </cell>
          <cell r="AM100">
            <v>2</v>
          </cell>
          <cell r="AN100">
            <v>2</v>
          </cell>
          <cell r="AO100">
            <v>2</v>
          </cell>
          <cell r="AP100">
            <v>2</v>
          </cell>
          <cell r="AQ100">
            <v>2</v>
          </cell>
          <cell r="AR100">
            <v>2</v>
          </cell>
          <cell r="AS100">
            <v>2</v>
          </cell>
          <cell r="AT100">
            <v>2</v>
          </cell>
          <cell r="AU100">
            <v>2</v>
          </cell>
          <cell r="AV100">
            <v>2</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2</v>
          </cell>
          <cell r="BM100">
            <v>2</v>
          </cell>
          <cell r="BN100">
            <v>2</v>
          </cell>
          <cell r="BO100">
            <v>2</v>
          </cell>
          <cell r="BP100">
            <v>2</v>
          </cell>
          <cell r="BQ100">
            <v>2</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2</v>
          </cell>
          <cell r="CG100">
            <v>2</v>
          </cell>
          <cell r="CH100">
            <v>2</v>
          </cell>
          <cell r="CI100">
            <v>2</v>
          </cell>
          <cell r="CJ100">
            <v>2</v>
          </cell>
          <cell r="CK100">
            <v>2</v>
          </cell>
          <cell r="CL100">
            <v>2</v>
          </cell>
          <cell r="CM100">
            <v>2</v>
          </cell>
          <cell r="CN100">
            <v>2</v>
          </cell>
          <cell r="CO100">
            <v>2</v>
          </cell>
          <cell r="CP100">
            <v>2</v>
          </cell>
          <cell r="CQ100">
            <v>2</v>
          </cell>
          <cell r="CR100">
            <v>2</v>
          </cell>
          <cell r="CS100">
            <v>2</v>
          </cell>
          <cell r="CT100">
            <v>2</v>
          </cell>
          <cell r="CU100">
            <v>2</v>
          </cell>
          <cell r="CV100">
            <v>2</v>
          </cell>
          <cell r="CW100">
            <v>2</v>
          </cell>
          <cell r="CX100">
            <v>2</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2</v>
          </cell>
          <cell r="DR100">
            <v>2</v>
          </cell>
          <cell r="DS100">
            <v>2</v>
          </cell>
          <cell r="DT100">
            <v>2</v>
          </cell>
        </row>
        <row r="103">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row>
        <row r="109">
          <cell r="E109">
            <v>2</v>
          </cell>
          <cell r="F109">
            <v>2</v>
          </cell>
          <cell r="G109">
            <v>2</v>
          </cell>
          <cell r="H109">
            <v>2</v>
          </cell>
          <cell r="I109">
            <v>2</v>
          </cell>
          <cell r="J109">
            <v>2</v>
          </cell>
          <cell r="K109">
            <v>2</v>
          </cell>
          <cell r="L109">
            <v>2</v>
          </cell>
          <cell r="M109">
            <v>2</v>
          </cell>
          <cell r="N109">
            <v>2</v>
          </cell>
          <cell r="O109">
            <v>2</v>
          </cell>
          <cell r="P109">
            <v>2</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2</v>
          </cell>
          <cell r="AF109">
            <v>2</v>
          </cell>
          <cell r="AG109">
            <v>2</v>
          </cell>
          <cell r="AH109">
            <v>2</v>
          </cell>
          <cell r="AI109">
            <v>2</v>
          </cell>
          <cell r="AJ109">
            <v>2</v>
          </cell>
          <cell r="AK109">
            <v>2</v>
          </cell>
          <cell r="AL109">
            <v>2</v>
          </cell>
          <cell r="AM109">
            <v>2</v>
          </cell>
          <cell r="AN109">
            <v>2</v>
          </cell>
          <cell r="AO109">
            <v>2</v>
          </cell>
          <cell r="AP109">
            <v>2</v>
          </cell>
          <cell r="AQ109">
            <v>2</v>
          </cell>
          <cell r="AR109">
            <v>2</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2</v>
          </cell>
          <cell r="BL109">
            <v>2</v>
          </cell>
          <cell r="BM109">
            <v>2</v>
          </cell>
          <cell r="BN109">
            <v>2</v>
          </cell>
          <cell r="BO109">
            <v>2</v>
          </cell>
          <cell r="BP109">
            <v>2</v>
          </cell>
          <cell r="BQ109">
            <v>2</v>
          </cell>
          <cell r="BR109">
            <v>2</v>
          </cell>
          <cell r="BS109">
            <v>2</v>
          </cell>
          <cell r="BT109">
            <v>2</v>
          </cell>
          <cell r="BU109">
            <v>2</v>
          </cell>
          <cell r="BV109">
            <v>2</v>
          </cell>
          <cell r="BW109">
            <v>2</v>
          </cell>
          <cell r="BX109">
            <v>2</v>
          </cell>
          <cell r="BY109">
            <v>2</v>
          </cell>
          <cell r="BZ109">
            <v>2</v>
          </cell>
          <cell r="CA109">
            <v>2</v>
          </cell>
          <cell r="CB109">
            <v>2</v>
          </cell>
          <cell r="CC109">
            <v>2</v>
          </cell>
          <cell r="CD109">
            <v>2</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row>
        <row r="110">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row>
        <row r="128">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row>
        <row r="131">
          <cell r="E131">
            <v>2</v>
          </cell>
          <cell r="F131">
            <v>2</v>
          </cell>
          <cell r="G131">
            <v>2</v>
          </cell>
          <cell r="H131">
            <v>2</v>
          </cell>
          <cell r="I131">
            <v>2</v>
          </cell>
          <cell r="J131">
            <v>2</v>
          </cell>
          <cell r="K131">
            <v>2</v>
          </cell>
          <cell r="L131">
            <v>2</v>
          </cell>
          <cell r="M131">
            <v>2</v>
          </cell>
          <cell r="N131">
            <v>2</v>
          </cell>
          <cell r="O131">
            <v>2</v>
          </cell>
          <cell r="P131">
            <v>2</v>
          </cell>
          <cell r="Q131">
            <v>2</v>
          </cell>
          <cell r="R131">
            <v>2</v>
          </cell>
          <cell r="S131">
            <v>2</v>
          </cell>
          <cell r="T131">
            <v>2</v>
          </cell>
          <cell r="U131">
            <v>2</v>
          </cell>
          <cell r="V131">
            <v>2</v>
          </cell>
          <cell r="W131">
            <v>2</v>
          </cell>
          <cell r="X131">
            <v>2</v>
          </cell>
          <cell r="Y131">
            <v>2</v>
          </cell>
          <cell r="Z131">
            <v>2</v>
          </cell>
          <cell r="AA131">
            <v>2</v>
          </cell>
          <cell r="AB131">
            <v>4</v>
          </cell>
          <cell r="AC131">
            <v>4</v>
          </cell>
          <cell r="AD131">
            <v>4</v>
          </cell>
          <cell r="AE131">
            <v>4</v>
          </cell>
          <cell r="AF131">
            <v>4</v>
          </cell>
          <cell r="AG131">
            <v>4</v>
          </cell>
          <cell r="AH131">
            <v>4</v>
          </cell>
          <cell r="AI131">
            <v>4</v>
          </cell>
          <cell r="AJ131">
            <v>4</v>
          </cell>
          <cell r="AK131">
            <v>4</v>
          </cell>
          <cell r="AL131">
            <v>4</v>
          </cell>
          <cell r="AM131">
            <v>4</v>
          </cell>
          <cell r="AN131">
            <v>4</v>
          </cell>
          <cell r="AO131">
            <v>4</v>
          </cell>
          <cell r="AP131">
            <v>4</v>
          </cell>
          <cell r="AQ131">
            <v>4</v>
          </cell>
          <cell r="AR131">
            <v>4</v>
          </cell>
          <cell r="AS131">
            <v>4</v>
          </cell>
          <cell r="AT131">
            <v>4</v>
          </cell>
          <cell r="AU131">
            <v>4</v>
          </cell>
          <cell r="AV131">
            <v>4</v>
          </cell>
          <cell r="AW131">
            <v>4</v>
          </cell>
          <cell r="AX131">
            <v>4</v>
          </cell>
          <cell r="AY131">
            <v>4</v>
          </cell>
          <cell r="AZ131">
            <v>4</v>
          </cell>
          <cell r="BA131">
            <v>4</v>
          </cell>
          <cell r="BB131">
            <v>4</v>
          </cell>
          <cell r="BC131">
            <v>4</v>
          </cell>
          <cell r="BD131">
            <v>4</v>
          </cell>
          <cell r="BE131">
            <v>4</v>
          </cell>
          <cell r="BF131">
            <v>4</v>
          </cell>
          <cell r="BG131">
            <v>4</v>
          </cell>
          <cell r="BH131">
            <v>4</v>
          </cell>
          <cell r="BI131">
            <v>4</v>
          </cell>
          <cell r="BJ131">
            <v>4</v>
          </cell>
          <cell r="BK131">
            <v>4</v>
          </cell>
          <cell r="BL131">
            <v>4</v>
          </cell>
          <cell r="BM131">
            <v>4</v>
          </cell>
          <cell r="BN131">
            <v>4</v>
          </cell>
          <cell r="BO131">
            <v>4</v>
          </cell>
          <cell r="BP131">
            <v>4</v>
          </cell>
          <cell r="BQ131">
            <v>4</v>
          </cell>
          <cell r="BR131">
            <v>4</v>
          </cell>
          <cell r="BS131">
            <v>4</v>
          </cell>
          <cell r="BT131">
            <v>4</v>
          </cell>
          <cell r="BU131">
            <v>4</v>
          </cell>
          <cell r="BV131">
            <v>4</v>
          </cell>
          <cell r="BW131">
            <v>4</v>
          </cell>
          <cell r="BX131">
            <v>4</v>
          </cell>
          <cell r="BY131">
            <v>4</v>
          </cell>
          <cell r="BZ131">
            <v>4</v>
          </cell>
          <cell r="CA131">
            <v>4</v>
          </cell>
          <cell r="CB131">
            <v>4</v>
          </cell>
          <cell r="CC131">
            <v>4</v>
          </cell>
          <cell r="CD131">
            <v>4</v>
          </cell>
          <cell r="CE131">
            <v>4</v>
          </cell>
          <cell r="CF131">
            <v>4</v>
          </cell>
          <cell r="CG131">
            <v>4</v>
          </cell>
          <cell r="CH131">
            <v>4</v>
          </cell>
          <cell r="CI131">
            <v>4</v>
          </cell>
          <cell r="CJ131">
            <v>4</v>
          </cell>
          <cell r="CK131">
            <v>4</v>
          </cell>
          <cell r="CL131">
            <v>4</v>
          </cell>
          <cell r="CM131">
            <v>4</v>
          </cell>
          <cell r="CN131">
            <v>4</v>
          </cell>
          <cell r="CO131">
            <v>4</v>
          </cell>
          <cell r="CP131">
            <v>4</v>
          </cell>
          <cell r="CQ131">
            <v>4</v>
          </cell>
          <cell r="CR131">
            <v>4</v>
          </cell>
          <cell r="CS131">
            <v>4</v>
          </cell>
          <cell r="CT131">
            <v>4</v>
          </cell>
          <cell r="CU131">
            <v>4</v>
          </cell>
          <cell r="CV131">
            <v>4</v>
          </cell>
          <cell r="CW131">
            <v>4</v>
          </cell>
          <cell r="CX131">
            <v>4</v>
          </cell>
          <cell r="CY131">
            <v>4</v>
          </cell>
          <cell r="CZ131">
            <v>4</v>
          </cell>
          <cell r="DA131">
            <v>4</v>
          </cell>
          <cell r="DB131">
            <v>4</v>
          </cell>
          <cell r="DC131">
            <v>4</v>
          </cell>
          <cell r="DD131">
            <v>4</v>
          </cell>
          <cell r="DE131">
            <v>4</v>
          </cell>
          <cell r="DF131">
            <v>4</v>
          </cell>
          <cell r="DG131">
            <v>4</v>
          </cell>
          <cell r="DH131">
            <v>4</v>
          </cell>
          <cell r="DI131">
            <v>4</v>
          </cell>
          <cell r="DJ131">
            <v>4</v>
          </cell>
          <cell r="DK131">
            <v>4</v>
          </cell>
          <cell r="DL131">
            <v>4</v>
          </cell>
          <cell r="DM131">
            <v>4</v>
          </cell>
          <cell r="DN131">
            <v>4</v>
          </cell>
          <cell r="DO131">
            <v>4</v>
          </cell>
          <cell r="DP131">
            <v>4</v>
          </cell>
          <cell r="DQ131">
            <v>4</v>
          </cell>
          <cell r="DR131">
            <v>4</v>
          </cell>
          <cell r="DS131">
            <v>4</v>
          </cell>
          <cell r="DT131">
            <v>4</v>
          </cell>
        </row>
        <row r="134">
          <cell r="E134">
            <v>1</v>
          </cell>
          <cell r="F134">
            <v>1</v>
          </cell>
          <cell r="G134">
            <v>1</v>
          </cell>
          <cell r="H134">
            <v>1</v>
          </cell>
          <cell r="I134">
            <v>1</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1</v>
          </cell>
          <cell r="BE134">
            <v>1</v>
          </cell>
          <cell r="BF134">
            <v>1</v>
          </cell>
          <cell r="BG134">
            <v>1</v>
          </cell>
          <cell r="BH134">
            <v>1</v>
          </cell>
          <cell r="BI134">
            <v>1</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1</v>
          </cell>
          <cell r="CB134">
            <v>1</v>
          </cell>
          <cell r="CC134">
            <v>1</v>
          </cell>
          <cell r="CD134">
            <v>1</v>
          </cell>
          <cell r="CE134">
            <v>1</v>
          </cell>
          <cell r="CF134">
            <v>1</v>
          </cell>
          <cell r="CG134">
            <v>1</v>
          </cell>
          <cell r="CH134">
            <v>1</v>
          </cell>
          <cell r="CI134">
            <v>1</v>
          </cell>
          <cell r="CJ134">
            <v>1</v>
          </cell>
          <cell r="CK134">
            <v>1</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v>1</v>
          </cell>
          <cell r="DF134">
            <v>1</v>
          </cell>
          <cell r="DG134">
            <v>1</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row>
        <row r="137">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row>
        <row r="140">
          <cell r="E140">
            <v>2</v>
          </cell>
          <cell r="F140">
            <v>2</v>
          </cell>
          <cell r="G140">
            <v>2</v>
          </cell>
          <cell r="H140">
            <v>2</v>
          </cell>
          <cell r="I140">
            <v>2</v>
          </cell>
          <cell r="J140">
            <v>2</v>
          </cell>
          <cell r="K140">
            <v>2</v>
          </cell>
          <cell r="L140">
            <v>2</v>
          </cell>
          <cell r="M140">
            <v>2</v>
          </cell>
          <cell r="N140">
            <v>2</v>
          </cell>
          <cell r="O140">
            <v>2</v>
          </cell>
          <cell r="P140">
            <v>2</v>
          </cell>
          <cell r="Q140">
            <v>2</v>
          </cell>
          <cell r="R140">
            <v>2</v>
          </cell>
          <cell r="S140">
            <v>2</v>
          </cell>
          <cell r="T140">
            <v>2</v>
          </cell>
          <cell r="U140">
            <v>2</v>
          </cell>
          <cell r="V140">
            <v>2</v>
          </cell>
          <cell r="W140">
            <v>2</v>
          </cell>
          <cell r="X140">
            <v>2</v>
          </cell>
          <cell r="Y140">
            <v>2</v>
          </cell>
          <cell r="Z140">
            <v>2</v>
          </cell>
          <cell r="AA140">
            <v>2</v>
          </cell>
          <cell r="AB140">
            <v>2</v>
          </cell>
          <cell r="AC140">
            <v>2</v>
          </cell>
          <cell r="AD140">
            <v>2</v>
          </cell>
          <cell r="AE140">
            <v>2</v>
          </cell>
          <cell r="AF140">
            <v>2</v>
          </cell>
          <cell r="AG140">
            <v>2</v>
          </cell>
          <cell r="AH140">
            <v>2</v>
          </cell>
          <cell r="AI140">
            <v>2</v>
          </cell>
          <cell r="AJ140">
            <v>2</v>
          </cell>
          <cell r="AK140">
            <v>2</v>
          </cell>
          <cell r="AL140">
            <v>2</v>
          </cell>
          <cell r="AM140">
            <v>2</v>
          </cell>
          <cell r="AN140">
            <v>2</v>
          </cell>
          <cell r="AO140">
            <v>2</v>
          </cell>
          <cell r="AP140">
            <v>2</v>
          </cell>
          <cell r="AQ140">
            <v>2</v>
          </cell>
          <cell r="AR140">
            <v>2</v>
          </cell>
          <cell r="AS140">
            <v>2</v>
          </cell>
          <cell r="AT140">
            <v>2</v>
          </cell>
          <cell r="AU140">
            <v>2</v>
          </cell>
          <cell r="AV140">
            <v>2</v>
          </cell>
          <cell r="AW140">
            <v>2</v>
          </cell>
          <cell r="AX140">
            <v>2</v>
          </cell>
          <cell r="AY140">
            <v>2</v>
          </cell>
          <cell r="AZ140">
            <v>2</v>
          </cell>
          <cell r="BA140">
            <v>2</v>
          </cell>
          <cell r="BB140">
            <v>2</v>
          </cell>
          <cell r="BC140">
            <v>2</v>
          </cell>
          <cell r="BD140">
            <v>2</v>
          </cell>
          <cell r="BE140">
            <v>2</v>
          </cell>
          <cell r="BF140">
            <v>2</v>
          </cell>
          <cell r="BG140">
            <v>2</v>
          </cell>
          <cell r="BH140">
            <v>2</v>
          </cell>
          <cell r="BI140">
            <v>2</v>
          </cell>
          <cell r="BJ140">
            <v>2</v>
          </cell>
          <cell r="BK140">
            <v>2</v>
          </cell>
          <cell r="BL140">
            <v>2</v>
          </cell>
          <cell r="BM140">
            <v>2</v>
          </cell>
          <cell r="BN140">
            <v>2</v>
          </cell>
          <cell r="BO140">
            <v>2</v>
          </cell>
          <cell r="BP140">
            <v>2</v>
          </cell>
          <cell r="BQ140">
            <v>2</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2</v>
          </cell>
          <cell r="DH140">
            <v>2</v>
          </cell>
          <cell r="DI140">
            <v>2</v>
          </cell>
          <cell r="DJ140">
            <v>2</v>
          </cell>
          <cell r="DK140">
            <v>2</v>
          </cell>
          <cell r="DL140">
            <v>2</v>
          </cell>
          <cell r="DM140">
            <v>2</v>
          </cell>
          <cell r="DN140">
            <v>2</v>
          </cell>
          <cell r="DO140">
            <v>2</v>
          </cell>
          <cell r="DP140">
            <v>2</v>
          </cell>
          <cell r="DQ140">
            <v>2</v>
          </cell>
          <cell r="DR140">
            <v>2</v>
          </cell>
          <cell r="DS140">
            <v>2</v>
          </cell>
          <cell r="DT140">
            <v>2</v>
          </cell>
        </row>
        <row r="143">
          <cell r="E143">
            <v>1</v>
          </cell>
          <cell r="F143">
            <v>1</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cell r="AD143">
            <v>1</v>
          </cell>
          <cell r="AE143">
            <v>1</v>
          </cell>
          <cell r="AF143">
            <v>1</v>
          </cell>
          <cell r="AG143">
            <v>1</v>
          </cell>
          <cell r="AH143">
            <v>1</v>
          </cell>
          <cell r="AI143">
            <v>1</v>
          </cell>
          <cell r="AJ143">
            <v>1</v>
          </cell>
          <cell r="AK143">
            <v>1</v>
          </cell>
          <cell r="AL143">
            <v>1</v>
          </cell>
          <cell r="AM143">
            <v>1</v>
          </cell>
          <cell r="AN143">
            <v>1</v>
          </cell>
          <cell r="AO143">
            <v>1</v>
          </cell>
          <cell r="AP143">
            <v>1</v>
          </cell>
          <cell r="AQ143">
            <v>1</v>
          </cell>
          <cell r="AR143">
            <v>1</v>
          </cell>
          <cell r="AS143">
            <v>1</v>
          </cell>
          <cell r="AT143">
            <v>1</v>
          </cell>
          <cell r="AU143">
            <v>1</v>
          </cell>
          <cell r="AV143">
            <v>1</v>
          </cell>
          <cell r="AW143">
            <v>1</v>
          </cell>
          <cell r="AX143">
            <v>1</v>
          </cell>
          <cell r="AY143">
            <v>1</v>
          </cell>
          <cell r="AZ143">
            <v>1</v>
          </cell>
          <cell r="BA143">
            <v>1</v>
          </cell>
          <cell r="BB143">
            <v>1</v>
          </cell>
          <cell r="BC143">
            <v>1</v>
          </cell>
          <cell r="BD143">
            <v>1</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v>1</v>
          </cell>
          <cell r="BX143">
            <v>1</v>
          </cell>
          <cell r="BY143">
            <v>1</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v>1</v>
          </cell>
          <cell r="DE143">
            <v>1</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row>
        <row r="149">
          <cell r="E149">
            <v>1000000</v>
          </cell>
          <cell r="F149">
            <v>1000000</v>
          </cell>
          <cell r="G149">
            <v>1000000</v>
          </cell>
          <cell r="H149">
            <v>1000000</v>
          </cell>
          <cell r="I149">
            <v>1000000</v>
          </cell>
          <cell r="J149">
            <v>1000000</v>
          </cell>
          <cell r="K149">
            <v>1000000</v>
          </cell>
          <cell r="L149">
            <v>1000000</v>
          </cell>
          <cell r="M149">
            <v>1000000</v>
          </cell>
          <cell r="N149">
            <v>1000000</v>
          </cell>
          <cell r="O149">
            <v>1000000</v>
          </cell>
          <cell r="P149">
            <v>1000000</v>
          </cell>
          <cell r="Q149">
            <v>1000000</v>
          </cell>
          <cell r="R149">
            <v>1000000</v>
          </cell>
          <cell r="S149">
            <v>1000000</v>
          </cell>
          <cell r="T149">
            <v>1000000</v>
          </cell>
          <cell r="U149">
            <v>1000000</v>
          </cell>
          <cell r="V149">
            <v>1000000</v>
          </cell>
          <cell r="W149">
            <v>1000000</v>
          </cell>
          <cell r="X149">
            <v>1000000</v>
          </cell>
          <cell r="Y149">
            <v>1000000</v>
          </cell>
          <cell r="Z149">
            <v>1000000</v>
          </cell>
          <cell r="AA149">
            <v>1000000</v>
          </cell>
          <cell r="AB149">
            <v>1000000</v>
          </cell>
          <cell r="AC149">
            <v>1000000</v>
          </cell>
          <cell r="AD149">
            <v>1000000</v>
          </cell>
          <cell r="AE149">
            <v>1000000</v>
          </cell>
          <cell r="AF149">
            <v>1000000</v>
          </cell>
          <cell r="AG149">
            <v>1000000</v>
          </cell>
          <cell r="AH149">
            <v>1000000</v>
          </cell>
          <cell r="AI149">
            <v>1000000</v>
          </cell>
          <cell r="AJ149">
            <v>1000000</v>
          </cell>
          <cell r="AK149">
            <v>1000000</v>
          </cell>
          <cell r="AL149">
            <v>1000000</v>
          </cell>
          <cell r="AM149">
            <v>1000000</v>
          </cell>
          <cell r="AN149">
            <v>1000000</v>
          </cell>
          <cell r="AO149">
            <v>1000000</v>
          </cell>
          <cell r="AP149">
            <v>1000000</v>
          </cell>
          <cell r="AQ149">
            <v>1000000</v>
          </cell>
          <cell r="AR149">
            <v>1000000</v>
          </cell>
          <cell r="AS149">
            <v>1000000</v>
          </cell>
          <cell r="AT149">
            <v>1000000</v>
          </cell>
          <cell r="AU149">
            <v>1000000</v>
          </cell>
          <cell r="AV149">
            <v>1000000</v>
          </cell>
          <cell r="AW149">
            <v>1000000</v>
          </cell>
          <cell r="AX149">
            <v>1000000</v>
          </cell>
          <cell r="AY149">
            <v>1000000</v>
          </cell>
          <cell r="AZ149">
            <v>1000000</v>
          </cell>
          <cell r="BA149">
            <v>1000000</v>
          </cell>
          <cell r="BB149">
            <v>1000000</v>
          </cell>
          <cell r="BC149">
            <v>1000000</v>
          </cell>
          <cell r="BD149">
            <v>1000000</v>
          </cell>
          <cell r="BE149">
            <v>1000000</v>
          </cell>
          <cell r="BF149">
            <v>1000000</v>
          </cell>
          <cell r="BG149">
            <v>1000000</v>
          </cell>
          <cell r="BH149">
            <v>1000000</v>
          </cell>
          <cell r="BI149">
            <v>1000000</v>
          </cell>
          <cell r="BJ149">
            <v>1000000</v>
          </cell>
          <cell r="BK149">
            <v>1000000</v>
          </cell>
          <cell r="BL149">
            <v>1000000</v>
          </cell>
          <cell r="BM149">
            <v>1000000</v>
          </cell>
          <cell r="BN149">
            <v>1000000</v>
          </cell>
          <cell r="BO149">
            <v>1000000</v>
          </cell>
          <cell r="BP149">
            <v>1000000</v>
          </cell>
          <cell r="BQ149">
            <v>1000000</v>
          </cell>
          <cell r="BR149">
            <v>1000000</v>
          </cell>
          <cell r="BS149">
            <v>1000000</v>
          </cell>
          <cell r="BT149">
            <v>1000000</v>
          </cell>
          <cell r="BU149">
            <v>1000000</v>
          </cell>
          <cell r="BV149">
            <v>1000000</v>
          </cell>
          <cell r="BW149">
            <v>1000000</v>
          </cell>
          <cell r="BX149">
            <v>1000000</v>
          </cell>
          <cell r="BY149">
            <v>1000000</v>
          </cell>
          <cell r="BZ149">
            <v>1000000</v>
          </cell>
          <cell r="CA149">
            <v>1000000</v>
          </cell>
          <cell r="CB149">
            <v>1000000</v>
          </cell>
          <cell r="CC149">
            <v>1000000</v>
          </cell>
          <cell r="CD149">
            <v>1000000</v>
          </cell>
          <cell r="CE149">
            <v>1000000</v>
          </cell>
          <cell r="CF149">
            <v>1000000</v>
          </cell>
          <cell r="CG149">
            <v>1000000</v>
          </cell>
          <cell r="CH149">
            <v>1000000</v>
          </cell>
          <cell r="CI149">
            <v>1000000</v>
          </cell>
          <cell r="CJ149">
            <v>1000000</v>
          </cell>
          <cell r="CK149">
            <v>1000000</v>
          </cell>
          <cell r="CL149">
            <v>1000000</v>
          </cell>
          <cell r="CM149">
            <v>1000000</v>
          </cell>
          <cell r="CN149">
            <v>1000000</v>
          </cell>
          <cell r="CO149">
            <v>1000000</v>
          </cell>
          <cell r="CP149">
            <v>1000000</v>
          </cell>
          <cell r="CQ149">
            <v>1000000</v>
          </cell>
          <cell r="CR149">
            <v>1000000</v>
          </cell>
          <cell r="CS149">
            <v>1000000</v>
          </cell>
          <cell r="CT149">
            <v>1000000</v>
          </cell>
          <cell r="CU149">
            <v>1000000</v>
          </cell>
          <cell r="CV149">
            <v>1000000</v>
          </cell>
          <cell r="CW149">
            <v>1000000</v>
          </cell>
          <cell r="CX149">
            <v>1000000</v>
          </cell>
          <cell r="CY149">
            <v>1000000</v>
          </cell>
          <cell r="CZ149">
            <v>1000000</v>
          </cell>
          <cell r="DA149">
            <v>1000000</v>
          </cell>
          <cell r="DB149">
            <v>1000000</v>
          </cell>
          <cell r="DC149">
            <v>1000000</v>
          </cell>
          <cell r="DD149">
            <v>1000000</v>
          </cell>
          <cell r="DE149">
            <v>1000000</v>
          </cell>
          <cell r="DF149">
            <v>1000000</v>
          </cell>
          <cell r="DG149">
            <v>1000000</v>
          </cell>
          <cell r="DH149">
            <v>1000000</v>
          </cell>
          <cell r="DI149">
            <v>1000000</v>
          </cell>
          <cell r="DJ149">
            <v>1000000</v>
          </cell>
          <cell r="DK149">
            <v>1000000</v>
          </cell>
          <cell r="DL149">
            <v>1000000</v>
          </cell>
          <cell r="DM149">
            <v>1000000</v>
          </cell>
          <cell r="DN149">
            <v>1000000</v>
          </cell>
          <cell r="DO149">
            <v>1000000</v>
          </cell>
          <cell r="DP149">
            <v>1000000</v>
          </cell>
          <cell r="DQ149">
            <v>1000000</v>
          </cell>
          <cell r="DR149">
            <v>1000000</v>
          </cell>
          <cell r="DS149">
            <v>1000000</v>
          </cell>
          <cell r="DT149">
            <v>1000000</v>
          </cell>
        </row>
        <row r="159">
          <cell r="E159">
            <v>4</v>
          </cell>
          <cell r="F159">
            <v>7</v>
          </cell>
          <cell r="G159">
            <v>11</v>
          </cell>
          <cell r="H159">
            <v>15</v>
          </cell>
          <cell r="I159">
            <v>19</v>
          </cell>
          <cell r="J159">
            <v>24</v>
          </cell>
          <cell r="K159">
            <v>29</v>
          </cell>
          <cell r="L159">
            <v>35</v>
          </cell>
          <cell r="M159">
            <v>40</v>
          </cell>
          <cell r="N159">
            <v>46</v>
          </cell>
          <cell r="O159">
            <v>52</v>
          </cell>
          <cell r="P159">
            <v>59</v>
          </cell>
          <cell r="Q159">
            <v>66</v>
          </cell>
          <cell r="R159">
            <v>73</v>
          </cell>
          <cell r="S159">
            <v>81</v>
          </cell>
          <cell r="T159">
            <v>88</v>
          </cell>
          <cell r="U159">
            <v>97</v>
          </cell>
          <cell r="V159">
            <v>105</v>
          </cell>
          <cell r="W159">
            <v>114</v>
          </cell>
          <cell r="X159">
            <v>121</v>
          </cell>
          <cell r="Y159">
            <v>130</v>
          </cell>
          <cell r="Z159">
            <v>139</v>
          </cell>
          <cell r="AA159">
            <v>148</v>
          </cell>
          <cell r="AB159">
            <v>156</v>
          </cell>
          <cell r="AC159">
            <v>164</v>
          </cell>
          <cell r="AD159">
            <v>172</v>
          </cell>
          <cell r="AE159">
            <v>180</v>
          </cell>
          <cell r="AF159">
            <v>187</v>
          </cell>
          <cell r="AG159">
            <v>194</v>
          </cell>
          <cell r="AH159">
            <v>201</v>
          </cell>
          <cell r="AI159">
            <v>207</v>
          </cell>
          <cell r="AJ159">
            <v>214</v>
          </cell>
          <cell r="AK159">
            <v>219</v>
          </cell>
          <cell r="AL159">
            <v>225</v>
          </cell>
          <cell r="AM159">
            <v>229</v>
          </cell>
          <cell r="AN159">
            <v>234</v>
          </cell>
          <cell r="AO159">
            <v>238</v>
          </cell>
          <cell r="AP159">
            <v>242</v>
          </cell>
          <cell r="AQ159">
            <v>246</v>
          </cell>
          <cell r="AR159">
            <v>249</v>
          </cell>
          <cell r="AS159">
            <v>252</v>
          </cell>
          <cell r="AT159">
            <v>255</v>
          </cell>
          <cell r="AU159">
            <v>257</v>
          </cell>
          <cell r="AV159">
            <v>259</v>
          </cell>
          <cell r="AW159">
            <v>261</v>
          </cell>
          <cell r="AX159">
            <v>263</v>
          </cell>
          <cell r="AY159">
            <v>264</v>
          </cell>
          <cell r="AZ159">
            <v>267</v>
          </cell>
          <cell r="BA159">
            <v>268</v>
          </cell>
          <cell r="BB159">
            <v>269</v>
          </cell>
          <cell r="BC159">
            <v>270</v>
          </cell>
          <cell r="BD159">
            <v>271</v>
          </cell>
          <cell r="BE159">
            <v>272</v>
          </cell>
          <cell r="BF159">
            <v>272</v>
          </cell>
          <cell r="BG159">
            <v>273</v>
          </cell>
          <cell r="BH159">
            <v>274</v>
          </cell>
          <cell r="BI159">
            <v>274</v>
          </cell>
          <cell r="BJ159">
            <v>275</v>
          </cell>
          <cell r="BK159">
            <v>275</v>
          </cell>
          <cell r="BL159">
            <v>275</v>
          </cell>
          <cell r="BM159">
            <v>277</v>
          </cell>
          <cell r="BN159">
            <v>277</v>
          </cell>
          <cell r="BO159">
            <v>277</v>
          </cell>
          <cell r="BP159">
            <v>277</v>
          </cell>
          <cell r="BQ159">
            <v>278</v>
          </cell>
          <cell r="BR159">
            <v>278</v>
          </cell>
          <cell r="BS159">
            <v>278</v>
          </cell>
          <cell r="BT159">
            <v>278</v>
          </cell>
          <cell r="BU159">
            <v>278</v>
          </cell>
          <cell r="BV159">
            <v>278</v>
          </cell>
          <cell r="BW159">
            <v>278</v>
          </cell>
          <cell r="BX159">
            <v>279</v>
          </cell>
          <cell r="BY159">
            <v>279</v>
          </cell>
          <cell r="BZ159">
            <v>279</v>
          </cell>
          <cell r="CA159">
            <v>279</v>
          </cell>
          <cell r="CB159">
            <v>279</v>
          </cell>
          <cell r="CC159">
            <v>279</v>
          </cell>
          <cell r="CD159">
            <v>279</v>
          </cell>
          <cell r="CE159">
            <v>279</v>
          </cell>
          <cell r="CF159">
            <v>279</v>
          </cell>
          <cell r="CG159">
            <v>279</v>
          </cell>
          <cell r="CH159">
            <v>279</v>
          </cell>
          <cell r="CI159">
            <v>279</v>
          </cell>
          <cell r="CJ159">
            <v>279</v>
          </cell>
          <cell r="CK159">
            <v>279</v>
          </cell>
          <cell r="CL159">
            <v>279</v>
          </cell>
          <cell r="CM159">
            <v>279</v>
          </cell>
          <cell r="CN159">
            <v>279</v>
          </cell>
          <cell r="CO159">
            <v>279</v>
          </cell>
          <cell r="CP159">
            <v>279</v>
          </cell>
          <cell r="CQ159">
            <v>279</v>
          </cell>
          <cell r="CR159">
            <v>279</v>
          </cell>
          <cell r="CS159">
            <v>279</v>
          </cell>
          <cell r="CT159">
            <v>279</v>
          </cell>
          <cell r="CU159">
            <v>279</v>
          </cell>
          <cell r="CV159">
            <v>279</v>
          </cell>
          <cell r="CW159">
            <v>279</v>
          </cell>
          <cell r="CX159">
            <v>279</v>
          </cell>
          <cell r="CY159">
            <v>279</v>
          </cell>
          <cell r="CZ159">
            <v>279</v>
          </cell>
          <cell r="DA159">
            <v>279</v>
          </cell>
          <cell r="DB159">
            <v>279</v>
          </cell>
          <cell r="DC159">
            <v>279</v>
          </cell>
          <cell r="DD159">
            <v>279</v>
          </cell>
          <cell r="DE159">
            <v>279</v>
          </cell>
          <cell r="DF159">
            <v>279</v>
          </cell>
          <cell r="DG159">
            <v>279</v>
          </cell>
          <cell r="DH159">
            <v>279</v>
          </cell>
          <cell r="DI159">
            <v>279</v>
          </cell>
          <cell r="DJ159">
            <v>279</v>
          </cell>
          <cell r="DK159">
            <v>279</v>
          </cell>
          <cell r="DL159">
            <v>279</v>
          </cell>
          <cell r="DM159">
            <v>279</v>
          </cell>
          <cell r="DN159">
            <v>279</v>
          </cell>
          <cell r="DO159">
            <v>279</v>
          </cell>
          <cell r="DP159">
            <v>279</v>
          </cell>
          <cell r="DQ159">
            <v>279</v>
          </cell>
          <cell r="DR159">
            <v>279</v>
          </cell>
          <cell r="DS159">
            <v>279</v>
          </cell>
          <cell r="DT159">
            <v>279</v>
          </cell>
        </row>
        <row r="161">
          <cell r="E161">
            <v>1</v>
          </cell>
          <cell r="F161">
            <v>1</v>
          </cell>
          <cell r="G161">
            <v>1</v>
          </cell>
          <cell r="H161">
            <v>1</v>
          </cell>
          <cell r="I161">
            <v>1</v>
          </cell>
          <cell r="J161">
            <v>2</v>
          </cell>
          <cell r="K161">
            <v>2</v>
          </cell>
          <cell r="L161">
            <v>2</v>
          </cell>
          <cell r="M161">
            <v>2</v>
          </cell>
          <cell r="N161">
            <v>3</v>
          </cell>
          <cell r="O161">
            <v>3</v>
          </cell>
          <cell r="P161">
            <v>3</v>
          </cell>
          <cell r="Q161">
            <v>3</v>
          </cell>
          <cell r="R161">
            <v>4</v>
          </cell>
          <cell r="S161">
            <v>4</v>
          </cell>
          <cell r="T161">
            <v>4</v>
          </cell>
          <cell r="U161">
            <v>5</v>
          </cell>
          <cell r="V161">
            <v>5</v>
          </cell>
          <cell r="W161">
            <v>6</v>
          </cell>
          <cell r="X161">
            <v>6</v>
          </cell>
          <cell r="Y161">
            <v>6</v>
          </cell>
          <cell r="Z161">
            <v>7</v>
          </cell>
          <cell r="AA161">
            <v>7</v>
          </cell>
          <cell r="AB161">
            <v>8</v>
          </cell>
          <cell r="AC161">
            <v>8</v>
          </cell>
          <cell r="AD161">
            <v>8</v>
          </cell>
          <cell r="AE161">
            <v>9</v>
          </cell>
          <cell r="AF161">
            <v>9</v>
          </cell>
          <cell r="AG161">
            <v>9</v>
          </cell>
          <cell r="AH161">
            <v>10</v>
          </cell>
          <cell r="AI161">
            <v>10</v>
          </cell>
          <cell r="AJ161">
            <v>10</v>
          </cell>
          <cell r="AK161">
            <v>10</v>
          </cell>
          <cell r="AL161">
            <v>11</v>
          </cell>
          <cell r="AM161">
            <v>11</v>
          </cell>
          <cell r="AN161">
            <v>11</v>
          </cell>
          <cell r="AO161">
            <v>11</v>
          </cell>
          <cell r="AP161">
            <v>11</v>
          </cell>
          <cell r="AQ161">
            <v>12</v>
          </cell>
          <cell r="AR161">
            <v>12</v>
          </cell>
          <cell r="AS161">
            <v>12</v>
          </cell>
          <cell r="AT161">
            <v>12</v>
          </cell>
          <cell r="AU161">
            <v>12</v>
          </cell>
          <cell r="AV161">
            <v>12</v>
          </cell>
          <cell r="AW161">
            <v>12</v>
          </cell>
          <cell r="AX161">
            <v>12</v>
          </cell>
          <cell r="AY161">
            <v>12</v>
          </cell>
          <cell r="AZ161">
            <v>13</v>
          </cell>
          <cell r="BA161">
            <v>13</v>
          </cell>
          <cell r="BB161">
            <v>13</v>
          </cell>
          <cell r="BC161">
            <v>13</v>
          </cell>
          <cell r="BD161">
            <v>13</v>
          </cell>
          <cell r="BE161">
            <v>13</v>
          </cell>
          <cell r="BF161">
            <v>13</v>
          </cell>
          <cell r="BG161">
            <v>13</v>
          </cell>
          <cell r="BH161">
            <v>13</v>
          </cell>
          <cell r="BI161">
            <v>13</v>
          </cell>
          <cell r="BJ161">
            <v>13</v>
          </cell>
          <cell r="BK161">
            <v>13</v>
          </cell>
          <cell r="BL161">
            <v>13</v>
          </cell>
          <cell r="BM161">
            <v>13</v>
          </cell>
          <cell r="BN161">
            <v>13</v>
          </cell>
          <cell r="BO161">
            <v>13</v>
          </cell>
          <cell r="BP161">
            <v>13</v>
          </cell>
          <cell r="BQ161">
            <v>13</v>
          </cell>
          <cell r="BR161">
            <v>13</v>
          </cell>
          <cell r="BS161">
            <v>13</v>
          </cell>
          <cell r="BT161">
            <v>13</v>
          </cell>
          <cell r="BU161">
            <v>13</v>
          </cell>
          <cell r="BV161">
            <v>13</v>
          </cell>
          <cell r="BW161">
            <v>13</v>
          </cell>
          <cell r="BX161">
            <v>13</v>
          </cell>
          <cell r="BY161">
            <v>13</v>
          </cell>
          <cell r="BZ161">
            <v>13</v>
          </cell>
          <cell r="CA161">
            <v>13</v>
          </cell>
          <cell r="CB161">
            <v>13</v>
          </cell>
          <cell r="CC161">
            <v>13</v>
          </cell>
          <cell r="CD161">
            <v>13</v>
          </cell>
          <cell r="CE161">
            <v>13</v>
          </cell>
          <cell r="CF161">
            <v>13</v>
          </cell>
          <cell r="CG161">
            <v>13</v>
          </cell>
          <cell r="CH161">
            <v>13</v>
          </cell>
          <cell r="CI161">
            <v>13</v>
          </cell>
          <cell r="CJ161">
            <v>13</v>
          </cell>
          <cell r="CK161">
            <v>13</v>
          </cell>
          <cell r="CL161">
            <v>13</v>
          </cell>
          <cell r="CM161">
            <v>13</v>
          </cell>
          <cell r="CN161">
            <v>13</v>
          </cell>
          <cell r="CO161">
            <v>13</v>
          </cell>
          <cell r="CP161">
            <v>13</v>
          </cell>
          <cell r="CQ161">
            <v>13</v>
          </cell>
          <cell r="CR161">
            <v>13</v>
          </cell>
          <cell r="CS161">
            <v>13</v>
          </cell>
          <cell r="CT161">
            <v>13</v>
          </cell>
          <cell r="CU161">
            <v>13</v>
          </cell>
          <cell r="CV161">
            <v>13</v>
          </cell>
          <cell r="CW161">
            <v>13</v>
          </cell>
          <cell r="CX161">
            <v>13</v>
          </cell>
          <cell r="CY161">
            <v>13</v>
          </cell>
          <cell r="CZ161">
            <v>13</v>
          </cell>
          <cell r="DA161">
            <v>13</v>
          </cell>
          <cell r="DB161">
            <v>13</v>
          </cell>
          <cell r="DC161">
            <v>13</v>
          </cell>
          <cell r="DD161">
            <v>13</v>
          </cell>
          <cell r="DE161">
            <v>13</v>
          </cell>
          <cell r="DF161">
            <v>13</v>
          </cell>
          <cell r="DG161">
            <v>13</v>
          </cell>
          <cell r="DH161">
            <v>13</v>
          </cell>
          <cell r="DI161">
            <v>13</v>
          </cell>
          <cell r="DJ161">
            <v>13</v>
          </cell>
          <cell r="DK161">
            <v>13</v>
          </cell>
          <cell r="DL161">
            <v>13</v>
          </cell>
          <cell r="DM161">
            <v>13</v>
          </cell>
          <cell r="DN161">
            <v>13</v>
          </cell>
          <cell r="DO161">
            <v>13</v>
          </cell>
          <cell r="DP161">
            <v>13</v>
          </cell>
          <cell r="DQ161">
            <v>13</v>
          </cell>
          <cell r="DR161">
            <v>13</v>
          </cell>
          <cell r="DS161">
            <v>13</v>
          </cell>
          <cell r="DT161">
            <v>13</v>
          </cell>
        </row>
        <row r="179">
          <cell r="E179">
            <v>2</v>
          </cell>
          <cell r="F179">
            <v>2</v>
          </cell>
          <cell r="G179">
            <v>2</v>
          </cell>
          <cell r="H179">
            <v>2</v>
          </cell>
          <cell r="I179">
            <v>2</v>
          </cell>
          <cell r="J179">
            <v>2</v>
          </cell>
          <cell r="K179">
            <v>2</v>
          </cell>
          <cell r="L179">
            <v>2</v>
          </cell>
          <cell r="M179">
            <v>2</v>
          </cell>
          <cell r="N179">
            <v>2</v>
          </cell>
          <cell r="O179">
            <v>2</v>
          </cell>
          <cell r="P179">
            <v>4</v>
          </cell>
          <cell r="Q179">
            <v>2</v>
          </cell>
          <cell r="R179">
            <v>4</v>
          </cell>
          <cell r="S179">
            <v>4</v>
          </cell>
          <cell r="T179">
            <v>4</v>
          </cell>
          <cell r="U179">
            <v>4</v>
          </cell>
          <cell r="V179">
            <v>4</v>
          </cell>
          <cell r="W179">
            <v>4</v>
          </cell>
          <cell r="X179">
            <v>4</v>
          </cell>
          <cell r="Y179">
            <v>4</v>
          </cell>
          <cell r="Z179">
            <v>4</v>
          </cell>
          <cell r="AA179">
            <v>4</v>
          </cell>
          <cell r="AB179">
            <v>6</v>
          </cell>
          <cell r="AC179">
            <v>6</v>
          </cell>
          <cell r="AD179">
            <v>6</v>
          </cell>
          <cell r="AE179">
            <v>6</v>
          </cell>
          <cell r="AF179">
            <v>6</v>
          </cell>
          <cell r="AG179">
            <v>6</v>
          </cell>
          <cell r="AH179">
            <v>6</v>
          </cell>
          <cell r="AI179">
            <v>6</v>
          </cell>
          <cell r="AJ179">
            <v>6</v>
          </cell>
          <cell r="AK179">
            <v>6</v>
          </cell>
          <cell r="AL179">
            <v>6</v>
          </cell>
          <cell r="AM179">
            <v>6</v>
          </cell>
          <cell r="AN179">
            <v>6</v>
          </cell>
          <cell r="AO179">
            <v>6</v>
          </cell>
          <cell r="AP179">
            <v>6</v>
          </cell>
          <cell r="AQ179">
            <v>6</v>
          </cell>
          <cell r="AR179">
            <v>6</v>
          </cell>
          <cell r="AS179">
            <v>6</v>
          </cell>
          <cell r="AT179">
            <v>6</v>
          </cell>
          <cell r="AU179">
            <v>6</v>
          </cell>
          <cell r="AV179">
            <v>6</v>
          </cell>
          <cell r="AW179">
            <v>6</v>
          </cell>
          <cell r="AX179">
            <v>6</v>
          </cell>
          <cell r="AY179">
            <v>6</v>
          </cell>
          <cell r="AZ179">
            <v>6</v>
          </cell>
          <cell r="BA179">
            <v>6</v>
          </cell>
          <cell r="BB179">
            <v>6</v>
          </cell>
          <cell r="BC179">
            <v>6</v>
          </cell>
          <cell r="BD179">
            <v>6</v>
          </cell>
          <cell r="BE179">
            <v>6</v>
          </cell>
          <cell r="BF179">
            <v>6</v>
          </cell>
          <cell r="BG179">
            <v>6</v>
          </cell>
          <cell r="BH179">
            <v>6</v>
          </cell>
          <cell r="BI179">
            <v>6</v>
          </cell>
          <cell r="BJ179">
            <v>6</v>
          </cell>
          <cell r="BK179">
            <v>6</v>
          </cell>
          <cell r="BL179">
            <v>6</v>
          </cell>
          <cell r="BM179">
            <v>6</v>
          </cell>
          <cell r="BN179">
            <v>6</v>
          </cell>
          <cell r="BO179">
            <v>6</v>
          </cell>
          <cell r="BP179">
            <v>6</v>
          </cell>
          <cell r="BQ179">
            <v>6</v>
          </cell>
          <cell r="BR179">
            <v>6</v>
          </cell>
          <cell r="BS179">
            <v>6</v>
          </cell>
          <cell r="BT179">
            <v>6</v>
          </cell>
          <cell r="BU179">
            <v>6</v>
          </cell>
          <cell r="BV179">
            <v>6</v>
          </cell>
          <cell r="BW179">
            <v>6</v>
          </cell>
          <cell r="BX179">
            <v>6</v>
          </cell>
          <cell r="BY179">
            <v>6</v>
          </cell>
          <cell r="BZ179">
            <v>6</v>
          </cell>
          <cell r="CA179">
            <v>6</v>
          </cell>
          <cell r="CB179">
            <v>6</v>
          </cell>
          <cell r="CC179">
            <v>6</v>
          </cell>
          <cell r="CD179">
            <v>6</v>
          </cell>
          <cell r="CE179">
            <v>6</v>
          </cell>
          <cell r="CF179">
            <v>6</v>
          </cell>
          <cell r="CG179">
            <v>6</v>
          </cell>
          <cell r="CH179">
            <v>6</v>
          </cell>
          <cell r="CI179">
            <v>6</v>
          </cell>
          <cell r="CJ179">
            <v>6</v>
          </cell>
          <cell r="CK179">
            <v>6</v>
          </cell>
          <cell r="CL179">
            <v>6</v>
          </cell>
          <cell r="CM179">
            <v>6</v>
          </cell>
          <cell r="CN179">
            <v>6</v>
          </cell>
          <cell r="CO179">
            <v>6</v>
          </cell>
          <cell r="CP179">
            <v>6</v>
          </cell>
          <cell r="CQ179">
            <v>6</v>
          </cell>
          <cell r="CR179">
            <v>6</v>
          </cell>
          <cell r="CS179">
            <v>6</v>
          </cell>
          <cell r="CT179">
            <v>6</v>
          </cell>
          <cell r="CU179">
            <v>6</v>
          </cell>
          <cell r="CV179">
            <v>6</v>
          </cell>
          <cell r="CW179">
            <v>6</v>
          </cell>
          <cell r="CX179">
            <v>6</v>
          </cell>
          <cell r="CY179">
            <v>6</v>
          </cell>
          <cell r="CZ179">
            <v>6</v>
          </cell>
          <cell r="DA179">
            <v>6</v>
          </cell>
          <cell r="DB179">
            <v>6</v>
          </cell>
          <cell r="DC179">
            <v>6</v>
          </cell>
          <cell r="DD179">
            <v>6</v>
          </cell>
          <cell r="DE179">
            <v>6</v>
          </cell>
          <cell r="DF179">
            <v>6</v>
          </cell>
          <cell r="DG179">
            <v>6</v>
          </cell>
          <cell r="DH179">
            <v>6</v>
          </cell>
          <cell r="DI179">
            <v>6</v>
          </cell>
          <cell r="DJ179">
            <v>6</v>
          </cell>
          <cell r="DK179">
            <v>6</v>
          </cell>
          <cell r="DL179">
            <v>6</v>
          </cell>
          <cell r="DM179">
            <v>6</v>
          </cell>
          <cell r="DN179">
            <v>6</v>
          </cell>
          <cell r="DO179">
            <v>6</v>
          </cell>
          <cell r="DP179">
            <v>6</v>
          </cell>
          <cell r="DQ179">
            <v>6</v>
          </cell>
          <cell r="DR179">
            <v>6</v>
          </cell>
          <cell r="DS179">
            <v>6</v>
          </cell>
          <cell r="DT179">
            <v>6</v>
          </cell>
        </row>
        <row r="182">
          <cell r="E182">
            <v>2</v>
          </cell>
          <cell r="F182">
            <v>2</v>
          </cell>
          <cell r="G182">
            <v>2</v>
          </cell>
          <cell r="H182">
            <v>2</v>
          </cell>
          <cell r="I182">
            <v>2</v>
          </cell>
          <cell r="J182">
            <v>2</v>
          </cell>
          <cell r="K182">
            <v>2</v>
          </cell>
          <cell r="L182">
            <v>2</v>
          </cell>
          <cell r="M182">
            <v>2</v>
          </cell>
          <cell r="N182">
            <v>2</v>
          </cell>
          <cell r="O182">
            <v>2</v>
          </cell>
          <cell r="P182">
            <v>2</v>
          </cell>
          <cell r="Q182">
            <v>2</v>
          </cell>
          <cell r="R182">
            <v>2</v>
          </cell>
          <cell r="S182">
            <v>2</v>
          </cell>
          <cell r="T182">
            <v>2</v>
          </cell>
          <cell r="U182">
            <v>4</v>
          </cell>
          <cell r="V182">
            <v>4</v>
          </cell>
          <cell r="W182">
            <v>4</v>
          </cell>
          <cell r="X182">
            <v>4</v>
          </cell>
          <cell r="Y182">
            <v>4</v>
          </cell>
          <cell r="Z182">
            <v>4</v>
          </cell>
          <cell r="AA182">
            <v>4</v>
          </cell>
          <cell r="AB182">
            <v>4</v>
          </cell>
          <cell r="AC182">
            <v>4</v>
          </cell>
          <cell r="AD182">
            <v>4</v>
          </cell>
          <cell r="AE182">
            <v>6</v>
          </cell>
          <cell r="AF182">
            <v>6</v>
          </cell>
          <cell r="AG182">
            <v>6</v>
          </cell>
          <cell r="AH182">
            <v>6</v>
          </cell>
          <cell r="AI182">
            <v>6</v>
          </cell>
          <cell r="AJ182">
            <v>6</v>
          </cell>
          <cell r="AK182">
            <v>6</v>
          </cell>
          <cell r="AL182">
            <v>6</v>
          </cell>
          <cell r="AM182">
            <v>6</v>
          </cell>
          <cell r="AN182">
            <v>6</v>
          </cell>
          <cell r="AO182">
            <v>6</v>
          </cell>
          <cell r="AP182">
            <v>6</v>
          </cell>
          <cell r="AQ182">
            <v>6</v>
          </cell>
          <cell r="AR182">
            <v>6</v>
          </cell>
          <cell r="AS182">
            <v>6</v>
          </cell>
          <cell r="AT182">
            <v>6</v>
          </cell>
          <cell r="AU182">
            <v>6</v>
          </cell>
          <cell r="AV182">
            <v>6</v>
          </cell>
          <cell r="AW182">
            <v>6</v>
          </cell>
          <cell r="AX182">
            <v>6</v>
          </cell>
          <cell r="AY182">
            <v>6</v>
          </cell>
          <cell r="AZ182">
            <v>8</v>
          </cell>
          <cell r="BA182">
            <v>8</v>
          </cell>
          <cell r="BB182">
            <v>8</v>
          </cell>
          <cell r="BC182">
            <v>8</v>
          </cell>
          <cell r="BD182">
            <v>8</v>
          </cell>
          <cell r="BE182">
            <v>8</v>
          </cell>
          <cell r="BF182">
            <v>8</v>
          </cell>
          <cell r="BG182">
            <v>8</v>
          </cell>
          <cell r="BH182">
            <v>8</v>
          </cell>
          <cell r="BI182">
            <v>8</v>
          </cell>
          <cell r="BJ182">
            <v>8</v>
          </cell>
          <cell r="BK182">
            <v>8</v>
          </cell>
          <cell r="BL182">
            <v>8</v>
          </cell>
          <cell r="BM182">
            <v>8</v>
          </cell>
          <cell r="BN182">
            <v>8</v>
          </cell>
          <cell r="BO182">
            <v>8</v>
          </cell>
          <cell r="BP182">
            <v>8</v>
          </cell>
          <cell r="BQ182">
            <v>8</v>
          </cell>
          <cell r="BR182">
            <v>8</v>
          </cell>
          <cell r="BS182">
            <v>8</v>
          </cell>
          <cell r="BT182">
            <v>8</v>
          </cell>
          <cell r="BU182">
            <v>8</v>
          </cell>
          <cell r="BV182">
            <v>8</v>
          </cell>
          <cell r="BW182">
            <v>8</v>
          </cell>
          <cell r="BX182">
            <v>8</v>
          </cell>
          <cell r="BY182">
            <v>8</v>
          </cell>
          <cell r="BZ182">
            <v>8</v>
          </cell>
          <cell r="CA182">
            <v>8</v>
          </cell>
          <cell r="CB182">
            <v>8</v>
          </cell>
          <cell r="CC182">
            <v>8</v>
          </cell>
          <cell r="CD182">
            <v>8</v>
          </cell>
          <cell r="CE182">
            <v>8</v>
          </cell>
          <cell r="CF182">
            <v>8</v>
          </cell>
          <cell r="CG182">
            <v>8</v>
          </cell>
          <cell r="CH182">
            <v>8</v>
          </cell>
          <cell r="CI182">
            <v>8</v>
          </cell>
          <cell r="CJ182">
            <v>8</v>
          </cell>
          <cell r="CK182">
            <v>8</v>
          </cell>
          <cell r="CL182">
            <v>8</v>
          </cell>
          <cell r="CM182">
            <v>8</v>
          </cell>
          <cell r="CN182">
            <v>8</v>
          </cell>
          <cell r="CO182">
            <v>8</v>
          </cell>
          <cell r="CP182">
            <v>8</v>
          </cell>
          <cell r="CQ182">
            <v>8</v>
          </cell>
          <cell r="CR182">
            <v>8</v>
          </cell>
          <cell r="CS182">
            <v>8</v>
          </cell>
          <cell r="CT182">
            <v>8</v>
          </cell>
          <cell r="CU182">
            <v>8</v>
          </cell>
          <cell r="CV182">
            <v>8</v>
          </cell>
          <cell r="CW182">
            <v>8</v>
          </cell>
          <cell r="CX182">
            <v>8</v>
          </cell>
          <cell r="CY182">
            <v>8</v>
          </cell>
          <cell r="CZ182">
            <v>8</v>
          </cell>
          <cell r="DA182">
            <v>8</v>
          </cell>
          <cell r="DB182">
            <v>8</v>
          </cell>
          <cell r="DC182">
            <v>8</v>
          </cell>
          <cell r="DD182">
            <v>8</v>
          </cell>
          <cell r="DE182">
            <v>8</v>
          </cell>
          <cell r="DF182">
            <v>8</v>
          </cell>
          <cell r="DG182">
            <v>8</v>
          </cell>
          <cell r="DH182">
            <v>8</v>
          </cell>
          <cell r="DI182">
            <v>8</v>
          </cell>
          <cell r="DJ182">
            <v>8</v>
          </cell>
          <cell r="DK182">
            <v>8</v>
          </cell>
          <cell r="DL182">
            <v>8</v>
          </cell>
          <cell r="DM182">
            <v>8</v>
          </cell>
          <cell r="DN182">
            <v>8</v>
          </cell>
          <cell r="DO182">
            <v>8</v>
          </cell>
          <cell r="DP182">
            <v>8</v>
          </cell>
          <cell r="DQ182">
            <v>8</v>
          </cell>
          <cell r="DR182">
            <v>8</v>
          </cell>
          <cell r="DS182">
            <v>8</v>
          </cell>
          <cell r="DT182">
            <v>8</v>
          </cell>
        </row>
        <row r="185">
          <cell r="E185">
            <v>2</v>
          </cell>
          <cell r="F185">
            <v>2</v>
          </cell>
          <cell r="G185">
            <v>2</v>
          </cell>
          <cell r="H185">
            <v>2</v>
          </cell>
          <cell r="I185">
            <v>2</v>
          </cell>
          <cell r="J185">
            <v>2</v>
          </cell>
          <cell r="K185">
            <v>2</v>
          </cell>
          <cell r="L185">
            <v>2</v>
          </cell>
          <cell r="M185">
            <v>2</v>
          </cell>
          <cell r="N185">
            <v>2</v>
          </cell>
          <cell r="O185">
            <v>2</v>
          </cell>
          <cell r="P185">
            <v>2</v>
          </cell>
          <cell r="Q185">
            <v>2</v>
          </cell>
          <cell r="R185">
            <v>2</v>
          </cell>
          <cell r="S185">
            <v>2</v>
          </cell>
          <cell r="T185">
            <v>2</v>
          </cell>
          <cell r="U185">
            <v>2</v>
          </cell>
          <cell r="V185">
            <v>2</v>
          </cell>
          <cell r="W185">
            <v>2</v>
          </cell>
          <cell r="X185">
            <v>2</v>
          </cell>
          <cell r="Y185">
            <v>2</v>
          </cell>
          <cell r="Z185">
            <v>2</v>
          </cell>
          <cell r="AA185">
            <v>2</v>
          </cell>
          <cell r="AB185">
            <v>2</v>
          </cell>
          <cell r="AC185">
            <v>2</v>
          </cell>
          <cell r="AD185">
            <v>2</v>
          </cell>
          <cell r="AE185">
            <v>2</v>
          </cell>
          <cell r="AF185">
            <v>2</v>
          </cell>
          <cell r="AG185">
            <v>2</v>
          </cell>
          <cell r="AH185">
            <v>2</v>
          </cell>
          <cell r="AI185">
            <v>2</v>
          </cell>
          <cell r="AJ185">
            <v>2</v>
          </cell>
          <cell r="AK185">
            <v>2</v>
          </cell>
          <cell r="AL185">
            <v>2</v>
          </cell>
          <cell r="AM185">
            <v>2</v>
          </cell>
          <cell r="AN185">
            <v>2</v>
          </cell>
          <cell r="AO185">
            <v>2</v>
          </cell>
          <cell r="AP185">
            <v>2</v>
          </cell>
          <cell r="AQ185">
            <v>2</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2</v>
          </cell>
          <cell r="BL185">
            <v>2</v>
          </cell>
          <cell r="BM185">
            <v>2</v>
          </cell>
          <cell r="BN185">
            <v>2</v>
          </cell>
          <cell r="BO185">
            <v>2</v>
          </cell>
          <cell r="BP185">
            <v>2</v>
          </cell>
          <cell r="BQ185">
            <v>2</v>
          </cell>
          <cell r="BR185">
            <v>2</v>
          </cell>
          <cell r="BS185">
            <v>2</v>
          </cell>
          <cell r="BT185">
            <v>2</v>
          </cell>
          <cell r="BU185">
            <v>2</v>
          </cell>
          <cell r="BV185">
            <v>2</v>
          </cell>
          <cell r="BW185">
            <v>2</v>
          </cell>
          <cell r="BX185">
            <v>2</v>
          </cell>
          <cell r="BY185">
            <v>2</v>
          </cell>
          <cell r="BZ185">
            <v>2</v>
          </cell>
          <cell r="CA185">
            <v>2</v>
          </cell>
          <cell r="CB185">
            <v>2</v>
          </cell>
          <cell r="CC185">
            <v>2</v>
          </cell>
          <cell r="CD185">
            <v>2</v>
          </cell>
          <cell r="CE185">
            <v>2</v>
          </cell>
          <cell r="CF185">
            <v>2</v>
          </cell>
          <cell r="CG185">
            <v>2</v>
          </cell>
          <cell r="CH185">
            <v>2</v>
          </cell>
          <cell r="CI185">
            <v>2</v>
          </cell>
          <cell r="CJ185">
            <v>2</v>
          </cell>
          <cell r="CK185">
            <v>2</v>
          </cell>
          <cell r="CL185">
            <v>2</v>
          </cell>
          <cell r="CM185">
            <v>2</v>
          </cell>
          <cell r="CN185">
            <v>2</v>
          </cell>
          <cell r="CO185">
            <v>2</v>
          </cell>
          <cell r="CP185">
            <v>2</v>
          </cell>
          <cell r="CQ185">
            <v>2</v>
          </cell>
          <cell r="CR185">
            <v>2</v>
          </cell>
          <cell r="CS185">
            <v>2</v>
          </cell>
          <cell r="CT185">
            <v>2</v>
          </cell>
          <cell r="CU185">
            <v>2</v>
          </cell>
          <cell r="CV185">
            <v>2</v>
          </cell>
          <cell r="CW185">
            <v>2</v>
          </cell>
          <cell r="CX185">
            <v>2</v>
          </cell>
          <cell r="CY185">
            <v>2</v>
          </cell>
          <cell r="CZ185">
            <v>2</v>
          </cell>
          <cell r="DA185">
            <v>2</v>
          </cell>
          <cell r="DB185">
            <v>2</v>
          </cell>
          <cell r="DC185">
            <v>2</v>
          </cell>
          <cell r="DD185">
            <v>2</v>
          </cell>
          <cell r="DE185">
            <v>2</v>
          </cell>
          <cell r="DF185">
            <v>2</v>
          </cell>
          <cell r="DG185">
            <v>2</v>
          </cell>
          <cell r="DH185">
            <v>2</v>
          </cell>
          <cell r="DI185">
            <v>2</v>
          </cell>
          <cell r="DJ185">
            <v>2</v>
          </cell>
          <cell r="DK185">
            <v>2</v>
          </cell>
          <cell r="DL185">
            <v>2</v>
          </cell>
          <cell r="DM185">
            <v>2</v>
          </cell>
          <cell r="DN185">
            <v>2</v>
          </cell>
          <cell r="DO185">
            <v>2</v>
          </cell>
          <cell r="DP185">
            <v>2</v>
          </cell>
          <cell r="DQ185">
            <v>2</v>
          </cell>
          <cell r="DR185">
            <v>2</v>
          </cell>
          <cell r="DS185">
            <v>2</v>
          </cell>
          <cell r="DT185">
            <v>2</v>
          </cell>
        </row>
        <row r="188">
          <cell r="E188">
            <v>2</v>
          </cell>
          <cell r="F188">
            <v>2</v>
          </cell>
          <cell r="G188">
            <v>2</v>
          </cell>
          <cell r="H188">
            <v>2</v>
          </cell>
          <cell r="I188">
            <v>2</v>
          </cell>
          <cell r="J188">
            <v>2</v>
          </cell>
          <cell r="K188">
            <v>2</v>
          </cell>
          <cell r="L188">
            <v>2</v>
          </cell>
          <cell r="M188">
            <v>2</v>
          </cell>
          <cell r="N188">
            <v>2</v>
          </cell>
          <cell r="O188">
            <v>2</v>
          </cell>
          <cell r="P188">
            <v>2</v>
          </cell>
          <cell r="Q188">
            <v>2</v>
          </cell>
          <cell r="R188">
            <v>2</v>
          </cell>
          <cell r="S188">
            <v>2</v>
          </cell>
          <cell r="T188">
            <v>2</v>
          </cell>
          <cell r="U188">
            <v>2</v>
          </cell>
          <cell r="V188">
            <v>2</v>
          </cell>
          <cell r="W188">
            <v>2</v>
          </cell>
          <cell r="X188">
            <v>2</v>
          </cell>
          <cell r="Y188">
            <v>2</v>
          </cell>
          <cell r="Z188">
            <v>2</v>
          </cell>
          <cell r="AA188">
            <v>2</v>
          </cell>
          <cell r="AB188">
            <v>2</v>
          </cell>
          <cell r="AC188">
            <v>2</v>
          </cell>
          <cell r="AD188">
            <v>2</v>
          </cell>
          <cell r="AE188">
            <v>2</v>
          </cell>
          <cell r="AF188">
            <v>2</v>
          </cell>
          <cell r="AG188">
            <v>2</v>
          </cell>
          <cell r="AH188">
            <v>2</v>
          </cell>
          <cell r="AI188">
            <v>2</v>
          </cell>
          <cell r="AJ188">
            <v>2</v>
          </cell>
          <cell r="AK188">
            <v>2</v>
          </cell>
          <cell r="AL188">
            <v>2</v>
          </cell>
          <cell r="AM188">
            <v>2</v>
          </cell>
          <cell r="AN188">
            <v>2</v>
          </cell>
          <cell r="AO188">
            <v>2</v>
          </cell>
          <cell r="AP188">
            <v>2</v>
          </cell>
          <cell r="AQ188">
            <v>2</v>
          </cell>
          <cell r="AR188">
            <v>2</v>
          </cell>
          <cell r="AS188">
            <v>2</v>
          </cell>
          <cell r="AT188">
            <v>2</v>
          </cell>
          <cell r="AU188">
            <v>2</v>
          </cell>
          <cell r="AV188">
            <v>2</v>
          </cell>
          <cell r="AW188">
            <v>2</v>
          </cell>
          <cell r="AX188">
            <v>2</v>
          </cell>
          <cell r="AY188">
            <v>2</v>
          </cell>
          <cell r="AZ188">
            <v>2</v>
          </cell>
          <cell r="BA188">
            <v>2</v>
          </cell>
          <cell r="BB188">
            <v>2</v>
          </cell>
          <cell r="BC188">
            <v>2</v>
          </cell>
          <cell r="BD188">
            <v>2</v>
          </cell>
          <cell r="BE188">
            <v>2</v>
          </cell>
          <cell r="BF188">
            <v>2</v>
          </cell>
          <cell r="BG188">
            <v>2</v>
          </cell>
          <cell r="BH188">
            <v>2</v>
          </cell>
          <cell r="BI188">
            <v>2</v>
          </cell>
          <cell r="BJ188">
            <v>2</v>
          </cell>
          <cell r="BK188">
            <v>2</v>
          </cell>
          <cell r="BL188">
            <v>2</v>
          </cell>
          <cell r="BM188">
            <v>2</v>
          </cell>
          <cell r="BN188">
            <v>2</v>
          </cell>
          <cell r="BO188">
            <v>2</v>
          </cell>
          <cell r="BP188">
            <v>2</v>
          </cell>
          <cell r="BQ188">
            <v>2</v>
          </cell>
          <cell r="BR188">
            <v>2</v>
          </cell>
          <cell r="BS188">
            <v>2</v>
          </cell>
          <cell r="BT188">
            <v>2</v>
          </cell>
          <cell r="BU188">
            <v>2</v>
          </cell>
          <cell r="BV188">
            <v>2</v>
          </cell>
          <cell r="BW188">
            <v>2</v>
          </cell>
          <cell r="BX188">
            <v>2</v>
          </cell>
          <cell r="BY188">
            <v>2</v>
          </cell>
          <cell r="BZ188">
            <v>2</v>
          </cell>
          <cell r="CA188">
            <v>2</v>
          </cell>
          <cell r="CB188">
            <v>2</v>
          </cell>
          <cell r="CC188">
            <v>2</v>
          </cell>
          <cell r="CD188">
            <v>2</v>
          </cell>
          <cell r="CE188">
            <v>2</v>
          </cell>
          <cell r="CF188">
            <v>2</v>
          </cell>
          <cell r="CG188">
            <v>2</v>
          </cell>
          <cell r="CH188">
            <v>2</v>
          </cell>
          <cell r="CI188">
            <v>2</v>
          </cell>
          <cell r="CJ188">
            <v>2</v>
          </cell>
          <cell r="CK188">
            <v>2</v>
          </cell>
          <cell r="CL188">
            <v>2</v>
          </cell>
          <cell r="CM188">
            <v>2</v>
          </cell>
          <cell r="CN188">
            <v>2</v>
          </cell>
          <cell r="CO188">
            <v>2</v>
          </cell>
          <cell r="CP188">
            <v>2</v>
          </cell>
          <cell r="CQ188">
            <v>2</v>
          </cell>
          <cell r="CR188">
            <v>2</v>
          </cell>
          <cell r="CS188">
            <v>2</v>
          </cell>
          <cell r="CT188">
            <v>2</v>
          </cell>
          <cell r="CU188">
            <v>2</v>
          </cell>
          <cell r="CV188">
            <v>2</v>
          </cell>
          <cell r="CW188">
            <v>2</v>
          </cell>
          <cell r="CX188">
            <v>2</v>
          </cell>
          <cell r="CY188">
            <v>2</v>
          </cell>
          <cell r="CZ188">
            <v>2</v>
          </cell>
          <cell r="DA188">
            <v>2</v>
          </cell>
          <cell r="DB188">
            <v>2</v>
          </cell>
          <cell r="DC188">
            <v>2</v>
          </cell>
          <cell r="DD188">
            <v>2</v>
          </cell>
          <cell r="DE188">
            <v>2</v>
          </cell>
          <cell r="DF188">
            <v>2</v>
          </cell>
          <cell r="DG188">
            <v>2</v>
          </cell>
          <cell r="DH188">
            <v>2</v>
          </cell>
          <cell r="DI188">
            <v>2</v>
          </cell>
          <cell r="DJ188">
            <v>2</v>
          </cell>
          <cell r="DK188">
            <v>2</v>
          </cell>
          <cell r="DL188">
            <v>2</v>
          </cell>
          <cell r="DM188">
            <v>2</v>
          </cell>
          <cell r="DN188">
            <v>2</v>
          </cell>
          <cell r="DO188">
            <v>2</v>
          </cell>
          <cell r="DP188">
            <v>2</v>
          </cell>
          <cell r="DQ188">
            <v>2</v>
          </cell>
          <cell r="DR188">
            <v>2</v>
          </cell>
          <cell r="DS188">
            <v>2</v>
          </cell>
          <cell r="DT188">
            <v>2</v>
          </cell>
        </row>
        <row r="191">
          <cell r="E191">
            <v>2</v>
          </cell>
          <cell r="F191">
            <v>2</v>
          </cell>
          <cell r="G191">
            <v>2</v>
          </cell>
          <cell r="H191">
            <v>2</v>
          </cell>
          <cell r="I191">
            <v>2</v>
          </cell>
          <cell r="J191">
            <v>2</v>
          </cell>
          <cell r="K191">
            <v>2</v>
          </cell>
          <cell r="L191">
            <v>2</v>
          </cell>
          <cell r="M191">
            <v>2</v>
          </cell>
          <cell r="N191">
            <v>2</v>
          </cell>
          <cell r="O191">
            <v>2</v>
          </cell>
          <cell r="P191">
            <v>2</v>
          </cell>
          <cell r="Q191">
            <v>2</v>
          </cell>
          <cell r="R191">
            <v>2</v>
          </cell>
          <cell r="S191">
            <v>2</v>
          </cell>
          <cell r="T191">
            <v>2</v>
          </cell>
          <cell r="U191">
            <v>2</v>
          </cell>
          <cell r="V191">
            <v>2</v>
          </cell>
          <cell r="W191">
            <v>2</v>
          </cell>
          <cell r="X191">
            <v>2</v>
          </cell>
          <cell r="Y191">
            <v>2</v>
          </cell>
          <cell r="Z191">
            <v>2</v>
          </cell>
          <cell r="AA191">
            <v>2</v>
          </cell>
          <cell r="AB191">
            <v>2</v>
          </cell>
          <cell r="AC191">
            <v>2</v>
          </cell>
          <cell r="AD191">
            <v>2</v>
          </cell>
          <cell r="AE191">
            <v>2</v>
          </cell>
          <cell r="AF191">
            <v>2</v>
          </cell>
          <cell r="AG191">
            <v>2</v>
          </cell>
          <cell r="AH191">
            <v>2</v>
          </cell>
          <cell r="AI191">
            <v>2</v>
          </cell>
          <cell r="AJ191">
            <v>2</v>
          </cell>
          <cell r="AK191">
            <v>2</v>
          </cell>
          <cell r="AL191">
            <v>2</v>
          </cell>
          <cell r="AM191">
            <v>2</v>
          </cell>
          <cell r="AN191">
            <v>2</v>
          </cell>
          <cell r="AO191">
            <v>2</v>
          </cell>
          <cell r="AP191">
            <v>2</v>
          </cell>
          <cell r="AQ191">
            <v>2</v>
          </cell>
          <cell r="AR191">
            <v>2</v>
          </cell>
          <cell r="AS191">
            <v>2</v>
          </cell>
          <cell r="AT191">
            <v>2</v>
          </cell>
          <cell r="AU191">
            <v>2</v>
          </cell>
          <cell r="AV191">
            <v>2</v>
          </cell>
          <cell r="AW191">
            <v>2</v>
          </cell>
          <cell r="AX191">
            <v>2</v>
          </cell>
          <cell r="AY191">
            <v>2</v>
          </cell>
          <cell r="AZ191">
            <v>2</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2</v>
          </cell>
          <cell r="BP191">
            <v>2</v>
          </cell>
          <cell r="BQ191">
            <v>2</v>
          </cell>
          <cell r="BR191">
            <v>2</v>
          </cell>
          <cell r="BS191">
            <v>2</v>
          </cell>
          <cell r="BT191">
            <v>2</v>
          </cell>
          <cell r="BU191">
            <v>2</v>
          </cell>
          <cell r="BV191">
            <v>2</v>
          </cell>
          <cell r="BW191">
            <v>2</v>
          </cell>
          <cell r="BX191">
            <v>2</v>
          </cell>
          <cell r="BY191">
            <v>2</v>
          </cell>
          <cell r="BZ191">
            <v>2</v>
          </cell>
          <cell r="CA191">
            <v>2</v>
          </cell>
          <cell r="CB191">
            <v>2</v>
          </cell>
          <cell r="CC191">
            <v>2</v>
          </cell>
          <cell r="CD191">
            <v>2</v>
          </cell>
          <cell r="CE191">
            <v>2</v>
          </cell>
          <cell r="CF191">
            <v>2</v>
          </cell>
          <cell r="CG191">
            <v>2</v>
          </cell>
          <cell r="CH191">
            <v>2</v>
          </cell>
          <cell r="CI191">
            <v>2</v>
          </cell>
          <cell r="CJ191">
            <v>2</v>
          </cell>
          <cell r="CK191">
            <v>2</v>
          </cell>
          <cell r="CL191">
            <v>2</v>
          </cell>
          <cell r="CM191">
            <v>2</v>
          </cell>
          <cell r="CN191">
            <v>2</v>
          </cell>
          <cell r="CO191">
            <v>2</v>
          </cell>
          <cell r="CP191">
            <v>2</v>
          </cell>
          <cell r="CQ191">
            <v>2</v>
          </cell>
          <cell r="CR191">
            <v>2</v>
          </cell>
          <cell r="CS191">
            <v>2</v>
          </cell>
          <cell r="CT191">
            <v>2</v>
          </cell>
          <cell r="CU191">
            <v>2</v>
          </cell>
          <cell r="CV191">
            <v>2</v>
          </cell>
          <cell r="CW191">
            <v>2</v>
          </cell>
          <cell r="CX191">
            <v>2</v>
          </cell>
          <cell r="CY191">
            <v>2</v>
          </cell>
          <cell r="CZ191">
            <v>2</v>
          </cell>
          <cell r="DA191">
            <v>2</v>
          </cell>
          <cell r="DB191">
            <v>2</v>
          </cell>
          <cell r="DC191">
            <v>2</v>
          </cell>
          <cell r="DD191">
            <v>2</v>
          </cell>
          <cell r="DE191">
            <v>2</v>
          </cell>
          <cell r="DF191">
            <v>2</v>
          </cell>
          <cell r="DG191">
            <v>2</v>
          </cell>
          <cell r="DH191">
            <v>2</v>
          </cell>
          <cell r="DI191">
            <v>2</v>
          </cell>
          <cell r="DJ191">
            <v>2</v>
          </cell>
          <cell r="DK191">
            <v>2</v>
          </cell>
          <cell r="DL191">
            <v>2</v>
          </cell>
          <cell r="DM191">
            <v>2</v>
          </cell>
          <cell r="DN191">
            <v>2</v>
          </cell>
          <cell r="DO191">
            <v>2</v>
          </cell>
          <cell r="DP191">
            <v>2</v>
          </cell>
          <cell r="DQ191">
            <v>2</v>
          </cell>
          <cell r="DR191">
            <v>2</v>
          </cell>
          <cell r="DS191">
            <v>2</v>
          </cell>
          <cell r="DT191">
            <v>2</v>
          </cell>
        </row>
        <row r="202">
          <cell r="E202">
            <v>180</v>
          </cell>
          <cell r="F202">
            <v>180</v>
          </cell>
          <cell r="G202">
            <v>180</v>
          </cell>
          <cell r="H202">
            <v>180</v>
          </cell>
          <cell r="I202">
            <v>180</v>
          </cell>
          <cell r="J202">
            <v>180</v>
          </cell>
          <cell r="K202">
            <v>180</v>
          </cell>
          <cell r="L202">
            <v>180</v>
          </cell>
          <cell r="M202">
            <v>180</v>
          </cell>
          <cell r="N202">
            <v>180</v>
          </cell>
          <cell r="O202">
            <v>180</v>
          </cell>
          <cell r="P202">
            <v>180</v>
          </cell>
          <cell r="Q202">
            <v>180</v>
          </cell>
          <cell r="R202">
            <v>180</v>
          </cell>
          <cell r="S202">
            <v>180</v>
          </cell>
          <cell r="T202">
            <v>180</v>
          </cell>
          <cell r="U202">
            <v>180</v>
          </cell>
          <cell r="V202">
            <v>180</v>
          </cell>
          <cell r="W202">
            <v>180</v>
          </cell>
          <cell r="X202">
            <v>180</v>
          </cell>
          <cell r="Y202">
            <v>180</v>
          </cell>
          <cell r="Z202">
            <v>180</v>
          </cell>
          <cell r="AA202">
            <v>180</v>
          </cell>
          <cell r="AB202">
            <v>180</v>
          </cell>
          <cell r="AC202">
            <v>180</v>
          </cell>
          <cell r="AD202">
            <v>180</v>
          </cell>
          <cell r="AE202">
            <v>180</v>
          </cell>
          <cell r="AF202">
            <v>180</v>
          </cell>
          <cell r="AG202">
            <v>180</v>
          </cell>
          <cell r="AH202">
            <v>180</v>
          </cell>
          <cell r="AI202">
            <v>180</v>
          </cell>
          <cell r="AJ202">
            <v>180</v>
          </cell>
          <cell r="AK202">
            <v>180</v>
          </cell>
          <cell r="AL202">
            <v>180</v>
          </cell>
          <cell r="AM202">
            <v>180</v>
          </cell>
          <cell r="AN202">
            <v>180</v>
          </cell>
          <cell r="AO202">
            <v>180</v>
          </cell>
          <cell r="AP202">
            <v>180</v>
          </cell>
          <cell r="AQ202">
            <v>180</v>
          </cell>
          <cell r="AR202">
            <v>180</v>
          </cell>
          <cell r="AS202">
            <v>180</v>
          </cell>
          <cell r="AT202">
            <v>180</v>
          </cell>
          <cell r="AU202">
            <v>180</v>
          </cell>
          <cell r="AV202">
            <v>180</v>
          </cell>
          <cell r="AW202">
            <v>180</v>
          </cell>
          <cell r="AX202">
            <v>180</v>
          </cell>
          <cell r="AY202">
            <v>180</v>
          </cell>
          <cell r="AZ202">
            <v>180</v>
          </cell>
          <cell r="BA202">
            <v>180</v>
          </cell>
          <cell r="BB202">
            <v>180</v>
          </cell>
          <cell r="BC202">
            <v>180</v>
          </cell>
          <cell r="BD202">
            <v>180</v>
          </cell>
          <cell r="BE202">
            <v>180</v>
          </cell>
          <cell r="BF202">
            <v>180</v>
          </cell>
          <cell r="BG202">
            <v>180</v>
          </cell>
          <cell r="BH202">
            <v>180</v>
          </cell>
          <cell r="BI202">
            <v>180</v>
          </cell>
          <cell r="BJ202">
            <v>180</v>
          </cell>
          <cell r="BK202">
            <v>180</v>
          </cell>
          <cell r="BL202">
            <v>180</v>
          </cell>
          <cell r="BM202">
            <v>180</v>
          </cell>
          <cell r="BN202">
            <v>180</v>
          </cell>
          <cell r="BO202">
            <v>180</v>
          </cell>
          <cell r="BP202">
            <v>180</v>
          </cell>
          <cell r="BQ202">
            <v>180</v>
          </cell>
          <cell r="BR202">
            <v>180</v>
          </cell>
          <cell r="BS202">
            <v>180</v>
          </cell>
          <cell r="BT202">
            <v>180</v>
          </cell>
          <cell r="BU202">
            <v>180</v>
          </cell>
          <cell r="BV202">
            <v>180</v>
          </cell>
          <cell r="BW202">
            <v>180</v>
          </cell>
          <cell r="BX202">
            <v>180</v>
          </cell>
          <cell r="BY202">
            <v>180</v>
          </cell>
          <cell r="BZ202">
            <v>180</v>
          </cell>
          <cell r="CA202">
            <v>180</v>
          </cell>
          <cell r="CB202">
            <v>180</v>
          </cell>
          <cell r="CC202">
            <v>180</v>
          </cell>
          <cell r="CD202">
            <v>180</v>
          </cell>
          <cell r="CE202">
            <v>180</v>
          </cell>
          <cell r="CF202">
            <v>180</v>
          </cell>
          <cell r="CG202">
            <v>180</v>
          </cell>
          <cell r="CH202">
            <v>180</v>
          </cell>
          <cell r="CI202">
            <v>180</v>
          </cell>
          <cell r="CJ202">
            <v>180</v>
          </cell>
          <cell r="CK202">
            <v>180</v>
          </cell>
          <cell r="CL202">
            <v>180</v>
          </cell>
          <cell r="CM202">
            <v>180</v>
          </cell>
          <cell r="CN202">
            <v>180</v>
          </cell>
          <cell r="CO202">
            <v>180</v>
          </cell>
          <cell r="CP202">
            <v>180</v>
          </cell>
          <cell r="CQ202">
            <v>180</v>
          </cell>
          <cell r="CR202">
            <v>180</v>
          </cell>
          <cell r="CS202">
            <v>180</v>
          </cell>
          <cell r="CT202">
            <v>180</v>
          </cell>
          <cell r="CU202">
            <v>180</v>
          </cell>
          <cell r="CV202">
            <v>180</v>
          </cell>
          <cell r="CW202">
            <v>180</v>
          </cell>
          <cell r="CX202">
            <v>180</v>
          </cell>
          <cell r="CY202">
            <v>180</v>
          </cell>
          <cell r="CZ202">
            <v>180</v>
          </cell>
          <cell r="DA202">
            <v>180</v>
          </cell>
          <cell r="DB202">
            <v>180</v>
          </cell>
          <cell r="DC202">
            <v>180</v>
          </cell>
          <cell r="DD202">
            <v>180</v>
          </cell>
          <cell r="DE202">
            <v>180</v>
          </cell>
          <cell r="DF202">
            <v>180</v>
          </cell>
          <cell r="DG202">
            <v>180</v>
          </cell>
          <cell r="DH202">
            <v>180</v>
          </cell>
          <cell r="DI202">
            <v>180</v>
          </cell>
          <cell r="DJ202">
            <v>180</v>
          </cell>
          <cell r="DK202">
            <v>180</v>
          </cell>
          <cell r="DL202">
            <v>180</v>
          </cell>
          <cell r="DM202">
            <v>180</v>
          </cell>
          <cell r="DN202">
            <v>180</v>
          </cell>
          <cell r="DO202">
            <v>180</v>
          </cell>
          <cell r="DP202">
            <v>180</v>
          </cell>
          <cell r="DQ202">
            <v>180</v>
          </cell>
          <cell r="DR202">
            <v>180</v>
          </cell>
          <cell r="DS202">
            <v>180</v>
          </cell>
          <cell r="DT202">
            <v>180</v>
          </cell>
        </row>
        <row r="206">
          <cell r="E206">
            <v>1</v>
          </cell>
          <cell r="F206">
            <v>1</v>
          </cell>
          <cell r="G206">
            <v>1</v>
          </cell>
          <cell r="H206">
            <v>1</v>
          </cell>
          <cell r="I206">
            <v>1</v>
          </cell>
          <cell r="J206">
            <v>1</v>
          </cell>
          <cell r="K206">
            <v>1</v>
          </cell>
          <cell r="L206">
            <v>1</v>
          </cell>
          <cell r="M206">
            <v>1</v>
          </cell>
          <cell r="N206">
            <v>2</v>
          </cell>
          <cell r="O206">
            <v>2</v>
          </cell>
          <cell r="P206">
            <v>2</v>
          </cell>
          <cell r="Q206">
            <v>2</v>
          </cell>
          <cell r="R206">
            <v>2</v>
          </cell>
          <cell r="S206">
            <v>2</v>
          </cell>
          <cell r="T206">
            <v>3</v>
          </cell>
          <cell r="U206">
            <v>3</v>
          </cell>
          <cell r="V206">
            <v>3</v>
          </cell>
          <cell r="W206">
            <v>3</v>
          </cell>
          <cell r="X206">
            <v>3</v>
          </cell>
          <cell r="Y206">
            <v>4</v>
          </cell>
          <cell r="Z206">
            <v>4</v>
          </cell>
          <cell r="AA206">
            <v>4</v>
          </cell>
          <cell r="AB206">
            <v>4</v>
          </cell>
          <cell r="AC206">
            <v>4</v>
          </cell>
          <cell r="AD206">
            <v>5</v>
          </cell>
          <cell r="AE206">
            <v>5</v>
          </cell>
          <cell r="AF206">
            <v>5</v>
          </cell>
          <cell r="AG206">
            <v>5</v>
          </cell>
          <cell r="AH206">
            <v>5</v>
          </cell>
          <cell r="AI206">
            <v>6</v>
          </cell>
          <cell r="AJ206">
            <v>6</v>
          </cell>
          <cell r="AK206">
            <v>6</v>
          </cell>
          <cell r="AL206">
            <v>6</v>
          </cell>
          <cell r="AM206">
            <v>6</v>
          </cell>
          <cell r="AN206">
            <v>6</v>
          </cell>
          <cell r="AO206">
            <v>6</v>
          </cell>
          <cell r="AP206">
            <v>6</v>
          </cell>
          <cell r="AQ206">
            <v>7</v>
          </cell>
          <cell r="AR206">
            <v>7</v>
          </cell>
          <cell r="AS206">
            <v>7</v>
          </cell>
          <cell r="AT206">
            <v>7</v>
          </cell>
          <cell r="AU206">
            <v>7</v>
          </cell>
          <cell r="AV206">
            <v>7</v>
          </cell>
          <cell r="AW206">
            <v>7</v>
          </cell>
          <cell r="AX206">
            <v>7</v>
          </cell>
          <cell r="AY206">
            <v>7</v>
          </cell>
          <cell r="AZ206">
            <v>7</v>
          </cell>
          <cell r="BA206">
            <v>7</v>
          </cell>
          <cell r="BB206">
            <v>7</v>
          </cell>
          <cell r="BC206">
            <v>7</v>
          </cell>
          <cell r="BD206">
            <v>7</v>
          </cell>
          <cell r="BE206">
            <v>7</v>
          </cell>
          <cell r="BF206">
            <v>7</v>
          </cell>
          <cell r="BG206">
            <v>7</v>
          </cell>
          <cell r="BH206">
            <v>7</v>
          </cell>
          <cell r="BI206">
            <v>7</v>
          </cell>
          <cell r="BJ206">
            <v>7</v>
          </cell>
          <cell r="BK206">
            <v>7</v>
          </cell>
          <cell r="BL206">
            <v>7</v>
          </cell>
          <cell r="BM206">
            <v>7</v>
          </cell>
          <cell r="BN206">
            <v>7</v>
          </cell>
          <cell r="BO206">
            <v>7</v>
          </cell>
          <cell r="BP206">
            <v>7</v>
          </cell>
          <cell r="BQ206">
            <v>7</v>
          </cell>
          <cell r="BR206">
            <v>7</v>
          </cell>
          <cell r="BS206">
            <v>7</v>
          </cell>
          <cell r="BT206">
            <v>7</v>
          </cell>
          <cell r="BU206">
            <v>7</v>
          </cell>
          <cell r="BV206">
            <v>7</v>
          </cell>
          <cell r="BW206">
            <v>7</v>
          </cell>
          <cell r="BX206">
            <v>7</v>
          </cell>
          <cell r="BY206">
            <v>7</v>
          </cell>
          <cell r="BZ206">
            <v>7</v>
          </cell>
          <cell r="CA206">
            <v>7</v>
          </cell>
          <cell r="CB206">
            <v>7</v>
          </cell>
          <cell r="CC206">
            <v>7</v>
          </cell>
          <cell r="CD206">
            <v>7</v>
          </cell>
          <cell r="CE206">
            <v>7</v>
          </cell>
          <cell r="CF206">
            <v>7</v>
          </cell>
          <cell r="CG206">
            <v>7</v>
          </cell>
          <cell r="CH206">
            <v>8</v>
          </cell>
          <cell r="CI206">
            <v>8</v>
          </cell>
          <cell r="CJ206">
            <v>8</v>
          </cell>
          <cell r="CK206">
            <v>8</v>
          </cell>
          <cell r="CL206">
            <v>8</v>
          </cell>
          <cell r="CM206">
            <v>8</v>
          </cell>
          <cell r="CN206">
            <v>8</v>
          </cell>
          <cell r="CO206">
            <v>8</v>
          </cell>
          <cell r="CP206">
            <v>8</v>
          </cell>
          <cell r="CQ206">
            <v>8</v>
          </cell>
          <cell r="CR206">
            <v>8</v>
          </cell>
          <cell r="CS206">
            <v>8</v>
          </cell>
          <cell r="CT206">
            <v>8</v>
          </cell>
          <cell r="CU206">
            <v>8</v>
          </cell>
          <cell r="CV206">
            <v>8</v>
          </cell>
          <cell r="CW206">
            <v>8</v>
          </cell>
          <cell r="CX206">
            <v>8</v>
          </cell>
          <cell r="CY206">
            <v>8</v>
          </cell>
          <cell r="CZ206">
            <v>8</v>
          </cell>
          <cell r="DA206">
            <v>8</v>
          </cell>
          <cell r="DB206">
            <v>8</v>
          </cell>
          <cell r="DC206">
            <v>8</v>
          </cell>
          <cell r="DD206">
            <v>8</v>
          </cell>
          <cell r="DE206">
            <v>8</v>
          </cell>
          <cell r="DF206">
            <v>8</v>
          </cell>
          <cell r="DG206">
            <v>8</v>
          </cell>
          <cell r="DH206">
            <v>8</v>
          </cell>
          <cell r="DI206">
            <v>8</v>
          </cell>
          <cell r="DJ206">
            <v>8</v>
          </cell>
          <cell r="DK206">
            <v>8</v>
          </cell>
          <cell r="DL206">
            <v>8</v>
          </cell>
          <cell r="DM206">
            <v>8</v>
          </cell>
          <cell r="DN206">
            <v>8</v>
          </cell>
          <cell r="DO206">
            <v>8</v>
          </cell>
          <cell r="DP206">
            <v>8</v>
          </cell>
          <cell r="DQ206">
            <v>8</v>
          </cell>
          <cell r="DR206">
            <v>8</v>
          </cell>
          <cell r="DS206">
            <v>8</v>
          </cell>
          <cell r="DT206">
            <v>8</v>
          </cell>
        </row>
        <row r="212">
          <cell r="E212">
            <v>1</v>
          </cell>
          <cell r="F212">
            <v>1</v>
          </cell>
          <cell r="G212">
            <v>1</v>
          </cell>
          <cell r="H212">
            <v>1</v>
          </cell>
          <cell r="I212">
            <v>1</v>
          </cell>
          <cell r="J212">
            <v>1</v>
          </cell>
          <cell r="K212">
            <v>1</v>
          </cell>
          <cell r="L212">
            <v>1</v>
          </cell>
          <cell r="M212">
            <v>1</v>
          </cell>
          <cell r="N212">
            <v>1</v>
          </cell>
          <cell r="O212">
            <v>1</v>
          </cell>
          <cell r="P212">
            <v>1</v>
          </cell>
          <cell r="Q212">
            <v>1</v>
          </cell>
          <cell r="R212">
            <v>1</v>
          </cell>
          <cell r="S212">
            <v>1</v>
          </cell>
          <cell r="T212">
            <v>1</v>
          </cell>
          <cell r="U212">
            <v>1</v>
          </cell>
          <cell r="V212">
            <v>1</v>
          </cell>
          <cell r="W212">
            <v>2</v>
          </cell>
          <cell r="X212">
            <v>2</v>
          </cell>
          <cell r="Y212">
            <v>2</v>
          </cell>
          <cell r="Z212">
            <v>2</v>
          </cell>
          <cell r="AA212">
            <v>2</v>
          </cell>
          <cell r="AB212">
            <v>2</v>
          </cell>
          <cell r="AC212">
            <v>2</v>
          </cell>
          <cell r="AD212">
            <v>2</v>
          </cell>
          <cell r="AE212">
            <v>2</v>
          </cell>
          <cell r="AF212">
            <v>2</v>
          </cell>
          <cell r="AG212">
            <v>2</v>
          </cell>
          <cell r="AH212">
            <v>2</v>
          </cell>
          <cell r="AI212">
            <v>2</v>
          </cell>
          <cell r="AJ212">
            <v>3</v>
          </cell>
          <cell r="AK212">
            <v>3</v>
          </cell>
          <cell r="AL212">
            <v>3</v>
          </cell>
          <cell r="AM212">
            <v>3</v>
          </cell>
          <cell r="AN212">
            <v>3</v>
          </cell>
          <cell r="AO212">
            <v>3</v>
          </cell>
          <cell r="AP212">
            <v>3</v>
          </cell>
          <cell r="AQ212">
            <v>3</v>
          </cell>
          <cell r="AR212">
            <v>3</v>
          </cell>
          <cell r="AS212">
            <v>3</v>
          </cell>
          <cell r="AT212">
            <v>3</v>
          </cell>
          <cell r="AU212">
            <v>3</v>
          </cell>
          <cell r="AV212">
            <v>3</v>
          </cell>
          <cell r="AW212">
            <v>3</v>
          </cell>
          <cell r="AX212">
            <v>3</v>
          </cell>
          <cell r="AY212">
            <v>3</v>
          </cell>
          <cell r="AZ212">
            <v>3</v>
          </cell>
          <cell r="BA212">
            <v>3</v>
          </cell>
          <cell r="BB212">
            <v>3</v>
          </cell>
          <cell r="BC212">
            <v>3</v>
          </cell>
          <cell r="BD212">
            <v>3</v>
          </cell>
          <cell r="BE212">
            <v>3</v>
          </cell>
          <cell r="BF212">
            <v>3</v>
          </cell>
          <cell r="BG212">
            <v>3</v>
          </cell>
          <cell r="BH212">
            <v>3</v>
          </cell>
          <cell r="BI212">
            <v>3</v>
          </cell>
          <cell r="BJ212">
            <v>3</v>
          </cell>
          <cell r="BK212">
            <v>3</v>
          </cell>
          <cell r="BL212">
            <v>3</v>
          </cell>
          <cell r="BM212">
            <v>3</v>
          </cell>
          <cell r="BN212">
            <v>3</v>
          </cell>
          <cell r="BO212">
            <v>3</v>
          </cell>
          <cell r="BP212">
            <v>3</v>
          </cell>
          <cell r="BQ212">
            <v>3</v>
          </cell>
          <cell r="BR212">
            <v>3</v>
          </cell>
          <cell r="BS212">
            <v>3</v>
          </cell>
          <cell r="BT212">
            <v>3</v>
          </cell>
          <cell r="BU212">
            <v>3</v>
          </cell>
          <cell r="BV212">
            <v>3</v>
          </cell>
          <cell r="BW212">
            <v>3</v>
          </cell>
          <cell r="BX212">
            <v>3</v>
          </cell>
          <cell r="BY212">
            <v>3</v>
          </cell>
          <cell r="BZ212">
            <v>3</v>
          </cell>
          <cell r="CA212">
            <v>3</v>
          </cell>
          <cell r="CB212">
            <v>3</v>
          </cell>
          <cell r="CC212">
            <v>3</v>
          </cell>
          <cell r="CD212">
            <v>3</v>
          </cell>
          <cell r="CE212">
            <v>3</v>
          </cell>
          <cell r="CF212">
            <v>3</v>
          </cell>
          <cell r="CG212">
            <v>3</v>
          </cell>
          <cell r="CH212">
            <v>3</v>
          </cell>
          <cell r="CI212">
            <v>3</v>
          </cell>
          <cell r="CJ212">
            <v>3</v>
          </cell>
          <cell r="CK212">
            <v>3</v>
          </cell>
          <cell r="CL212">
            <v>3</v>
          </cell>
          <cell r="CM212">
            <v>3</v>
          </cell>
          <cell r="CN212">
            <v>3</v>
          </cell>
          <cell r="CO212">
            <v>3</v>
          </cell>
          <cell r="CP212">
            <v>3</v>
          </cell>
          <cell r="CQ212">
            <v>3</v>
          </cell>
          <cell r="CR212">
            <v>3</v>
          </cell>
          <cell r="CS212">
            <v>3</v>
          </cell>
          <cell r="CT212">
            <v>3</v>
          </cell>
          <cell r="CU212">
            <v>3</v>
          </cell>
          <cell r="CV212">
            <v>3</v>
          </cell>
          <cell r="CW212">
            <v>3</v>
          </cell>
          <cell r="CX212">
            <v>3</v>
          </cell>
          <cell r="CY212">
            <v>3</v>
          </cell>
          <cell r="CZ212">
            <v>3</v>
          </cell>
          <cell r="DA212">
            <v>3</v>
          </cell>
          <cell r="DB212">
            <v>3</v>
          </cell>
          <cell r="DC212">
            <v>3</v>
          </cell>
          <cell r="DD212">
            <v>3</v>
          </cell>
          <cell r="DE212">
            <v>3</v>
          </cell>
          <cell r="DF212">
            <v>3</v>
          </cell>
          <cell r="DG212">
            <v>3</v>
          </cell>
          <cell r="DH212">
            <v>3</v>
          </cell>
          <cell r="DI212">
            <v>3</v>
          </cell>
          <cell r="DJ212">
            <v>3</v>
          </cell>
          <cell r="DK212">
            <v>3</v>
          </cell>
          <cell r="DL212">
            <v>3</v>
          </cell>
          <cell r="DM212">
            <v>3</v>
          </cell>
          <cell r="DN212">
            <v>3</v>
          </cell>
          <cell r="DO212">
            <v>3</v>
          </cell>
          <cell r="DP212">
            <v>3</v>
          </cell>
          <cell r="DQ212">
            <v>3</v>
          </cell>
          <cell r="DR212">
            <v>3</v>
          </cell>
          <cell r="DS212">
            <v>3</v>
          </cell>
          <cell r="DT212">
            <v>3</v>
          </cell>
        </row>
        <row r="220">
          <cell r="E220">
            <v>1</v>
          </cell>
          <cell r="F220">
            <v>1</v>
          </cell>
          <cell r="G220">
            <v>1</v>
          </cell>
          <cell r="H220">
            <v>1</v>
          </cell>
          <cell r="I220">
            <v>1</v>
          </cell>
          <cell r="J220">
            <v>1</v>
          </cell>
          <cell r="K220">
            <v>1</v>
          </cell>
          <cell r="L220">
            <v>1</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cell r="AD220">
            <v>1</v>
          </cell>
          <cell r="AE220">
            <v>1</v>
          </cell>
          <cell r="AF220">
            <v>1</v>
          </cell>
          <cell r="AG220">
            <v>1</v>
          </cell>
          <cell r="AH220">
            <v>1</v>
          </cell>
          <cell r="AI220">
            <v>1</v>
          </cell>
          <cell r="AJ220">
            <v>1</v>
          </cell>
          <cell r="AK220">
            <v>1</v>
          </cell>
          <cell r="AL220">
            <v>1</v>
          </cell>
          <cell r="AM220">
            <v>1</v>
          </cell>
          <cell r="AN220">
            <v>1</v>
          </cell>
          <cell r="AO220">
            <v>1</v>
          </cell>
          <cell r="AP220">
            <v>1</v>
          </cell>
          <cell r="AQ220">
            <v>1</v>
          </cell>
          <cell r="AR220">
            <v>1</v>
          </cell>
          <cell r="AS220">
            <v>1</v>
          </cell>
          <cell r="AT220">
            <v>1</v>
          </cell>
          <cell r="AU220">
            <v>1</v>
          </cell>
          <cell r="AV220">
            <v>1</v>
          </cell>
          <cell r="AW220">
            <v>1</v>
          </cell>
          <cell r="AX220">
            <v>1</v>
          </cell>
          <cell r="AY220">
            <v>1</v>
          </cell>
          <cell r="AZ220">
            <v>1</v>
          </cell>
          <cell r="BA220">
            <v>1</v>
          </cell>
          <cell r="BB220">
            <v>1</v>
          </cell>
          <cell r="BC220">
            <v>1</v>
          </cell>
          <cell r="BD220">
            <v>1</v>
          </cell>
          <cell r="BE220">
            <v>1</v>
          </cell>
          <cell r="BF220">
            <v>1</v>
          </cell>
          <cell r="BG220">
            <v>1</v>
          </cell>
          <cell r="BH220">
            <v>1</v>
          </cell>
          <cell r="BI220">
            <v>1</v>
          </cell>
          <cell r="BJ220">
            <v>1</v>
          </cell>
          <cell r="BK220">
            <v>1</v>
          </cell>
          <cell r="BL220">
            <v>1</v>
          </cell>
          <cell r="BM220">
            <v>1</v>
          </cell>
          <cell r="BN220">
            <v>1</v>
          </cell>
          <cell r="BO220">
            <v>1</v>
          </cell>
          <cell r="BP220">
            <v>1</v>
          </cell>
          <cell r="BQ220">
            <v>1</v>
          </cell>
          <cell r="BR220">
            <v>1</v>
          </cell>
          <cell r="BS220">
            <v>1</v>
          </cell>
          <cell r="BT220">
            <v>1</v>
          </cell>
          <cell r="BU220">
            <v>1</v>
          </cell>
          <cell r="BV220">
            <v>1</v>
          </cell>
          <cell r="BW220">
            <v>1</v>
          </cell>
          <cell r="BX220">
            <v>1</v>
          </cell>
          <cell r="BY220">
            <v>1</v>
          </cell>
          <cell r="BZ220">
            <v>1</v>
          </cell>
          <cell r="CA220">
            <v>1</v>
          </cell>
          <cell r="CB220">
            <v>1</v>
          </cell>
          <cell r="CC220">
            <v>1</v>
          </cell>
          <cell r="CD220">
            <v>1</v>
          </cell>
          <cell r="CE220">
            <v>1</v>
          </cell>
          <cell r="CF220">
            <v>1</v>
          </cell>
          <cell r="CG220">
            <v>1</v>
          </cell>
          <cell r="CH220">
            <v>1</v>
          </cell>
          <cell r="CI220">
            <v>1</v>
          </cell>
          <cell r="CJ220">
            <v>1</v>
          </cell>
          <cell r="CK220">
            <v>1</v>
          </cell>
          <cell r="CL220">
            <v>1</v>
          </cell>
          <cell r="CM220">
            <v>1</v>
          </cell>
          <cell r="CN220">
            <v>1</v>
          </cell>
          <cell r="CO220">
            <v>1</v>
          </cell>
          <cell r="CP220">
            <v>1</v>
          </cell>
          <cell r="CQ220">
            <v>1</v>
          </cell>
          <cell r="CR220">
            <v>1</v>
          </cell>
          <cell r="CS220">
            <v>1</v>
          </cell>
          <cell r="CT220">
            <v>1</v>
          </cell>
          <cell r="CU220">
            <v>1</v>
          </cell>
          <cell r="CV220">
            <v>1</v>
          </cell>
          <cell r="CW220">
            <v>1</v>
          </cell>
          <cell r="CX220">
            <v>1</v>
          </cell>
          <cell r="CY220">
            <v>1</v>
          </cell>
          <cell r="CZ220">
            <v>1</v>
          </cell>
          <cell r="DA220">
            <v>1</v>
          </cell>
          <cell r="DB220">
            <v>1</v>
          </cell>
          <cell r="DC220">
            <v>1</v>
          </cell>
          <cell r="DD220">
            <v>1</v>
          </cell>
          <cell r="DE220">
            <v>1</v>
          </cell>
          <cell r="DF220">
            <v>1</v>
          </cell>
          <cell r="DG220">
            <v>1</v>
          </cell>
          <cell r="DH220">
            <v>1</v>
          </cell>
          <cell r="DI220">
            <v>1</v>
          </cell>
          <cell r="DJ220">
            <v>1</v>
          </cell>
          <cell r="DK220">
            <v>1</v>
          </cell>
          <cell r="DL220">
            <v>1</v>
          </cell>
          <cell r="DM220">
            <v>1</v>
          </cell>
          <cell r="DN220">
            <v>1</v>
          </cell>
          <cell r="DO220">
            <v>1</v>
          </cell>
          <cell r="DP220">
            <v>1</v>
          </cell>
          <cell r="DQ220">
            <v>1</v>
          </cell>
          <cell r="DR220">
            <v>1</v>
          </cell>
          <cell r="DS220">
            <v>1</v>
          </cell>
          <cell r="DT220">
            <v>1</v>
          </cell>
        </row>
        <row r="226">
          <cell r="E226">
            <v>1</v>
          </cell>
          <cell r="F226">
            <v>1</v>
          </cell>
          <cell r="G226">
            <v>1</v>
          </cell>
          <cell r="H226">
            <v>1</v>
          </cell>
          <cell r="I226">
            <v>1</v>
          </cell>
          <cell r="J226">
            <v>1</v>
          </cell>
          <cell r="K226">
            <v>1</v>
          </cell>
          <cell r="L226">
            <v>1</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cell r="BG226">
            <v>1</v>
          </cell>
          <cell r="BH226">
            <v>1</v>
          </cell>
          <cell r="BI226">
            <v>1</v>
          </cell>
          <cell r="BJ226">
            <v>1</v>
          </cell>
          <cell r="BK226">
            <v>1</v>
          </cell>
          <cell r="BL226">
            <v>1</v>
          </cell>
          <cell r="BM226">
            <v>1</v>
          </cell>
          <cell r="BN226">
            <v>1</v>
          </cell>
          <cell r="BO226">
            <v>1</v>
          </cell>
          <cell r="BP226">
            <v>1</v>
          </cell>
          <cell r="BQ226">
            <v>1</v>
          </cell>
          <cell r="BR226">
            <v>1</v>
          </cell>
          <cell r="BS226">
            <v>1</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cell r="CL226">
            <v>1</v>
          </cell>
          <cell r="CM226">
            <v>1</v>
          </cell>
          <cell r="CN226">
            <v>1</v>
          </cell>
          <cell r="CO226">
            <v>1</v>
          </cell>
          <cell r="CP226">
            <v>1</v>
          </cell>
          <cell r="CQ226">
            <v>1</v>
          </cell>
          <cell r="CR226">
            <v>1</v>
          </cell>
          <cell r="CS226">
            <v>1</v>
          </cell>
          <cell r="CT226">
            <v>1</v>
          </cell>
          <cell r="CU226">
            <v>1</v>
          </cell>
          <cell r="CV226">
            <v>1</v>
          </cell>
          <cell r="CW226">
            <v>1</v>
          </cell>
          <cell r="CX226">
            <v>1</v>
          </cell>
          <cell r="CY226">
            <v>1</v>
          </cell>
          <cell r="CZ226">
            <v>1</v>
          </cell>
          <cell r="DA226">
            <v>1</v>
          </cell>
          <cell r="DB226">
            <v>1</v>
          </cell>
          <cell r="DC226">
            <v>1</v>
          </cell>
          <cell r="DD226">
            <v>1</v>
          </cell>
          <cell r="DE226">
            <v>1</v>
          </cell>
          <cell r="DF226">
            <v>1</v>
          </cell>
          <cell r="DG226">
            <v>1</v>
          </cell>
          <cell r="DH226">
            <v>1</v>
          </cell>
          <cell r="DI226">
            <v>1</v>
          </cell>
          <cell r="DJ226">
            <v>1</v>
          </cell>
          <cell r="DK226">
            <v>1</v>
          </cell>
          <cell r="DL226">
            <v>1</v>
          </cell>
          <cell r="DM226">
            <v>1</v>
          </cell>
          <cell r="DN226">
            <v>1</v>
          </cell>
          <cell r="DO226">
            <v>1</v>
          </cell>
          <cell r="DP226">
            <v>1</v>
          </cell>
          <cell r="DQ226">
            <v>1</v>
          </cell>
          <cell r="DR226">
            <v>1</v>
          </cell>
          <cell r="DS226">
            <v>1</v>
          </cell>
          <cell r="DT226">
            <v>1</v>
          </cell>
        </row>
        <row r="235">
          <cell r="E235">
            <v>1</v>
          </cell>
          <cell r="F235">
            <v>1</v>
          </cell>
          <cell r="G235">
            <v>1</v>
          </cell>
          <cell r="H235">
            <v>1</v>
          </cell>
          <cell r="I235">
            <v>1</v>
          </cell>
          <cell r="J235">
            <v>1</v>
          </cell>
          <cell r="K235">
            <v>1</v>
          </cell>
          <cell r="L235">
            <v>1</v>
          </cell>
          <cell r="M235">
            <v>1</v>
          </cell>
          <cell r="N235">
            <v>1</v>
          </cell>
          <cell r="O235">
            <v>1</v>
          </cell>
          <cell r="P235">
            <v>1</v>
          </cell>
          <cell r="Q235">
            <v>1</v>
          </cell>
          <cell r="R235">
            <v>1</v>
          </cell>
          <cell r="S235">
            <v>1</v>
          </cell>
          <cell r="T235">
            <v>1</v>
          </cell>
          <cell r="U235">
            <v>1</v>
          </cell>
          <cell r="V235">
            <v>1</v>
          </cell>
          <cell r="W235">
            <v>1</v>
          </cell>
          <cell r="X235">
            <v>1</v>
          </cell>
          <cell r="Y235">
            <v>1</v>
          </cell>
          <cell r="Z235">
            <v>1</v>
          </cell>
          <cell r="AA235">
            <v>1</v>
          </cell>
          <cell r="AB235">
            <v>1</v>
          </cell>
          <cell r="AC235">
            <v>1</v>
          </cell>
          <cell r="AD235">
            <v>1</v>
          </cell>
          <cell r="AE235">
            <v>1</v>
          </cell>
          <cell r="AF235">
            <v>1</v>
          </cell>
          <cell r="AG235">
            <v>1</v>
          </cell>
          <cell r="AH235">
            <v>1</v>
          </cell>
          <cell r="AI235">
            <v>1</v>
          </cell>
          <cell r="AJ235">
            <v>1</v>
          </cell>
          <cell r="AK235">
            <v>1</v>
          </cell>
          <cell r="AL235">
            <v>1</v>
          </cell>
          <cell r="AM235">
            <v>1</v>
          </cell>
          <cell r="AN235">
            <v>1</v>
          </cell>
          <cell r="AO235">
            <v>1</v>
          </cell>
          <cell r="AP235">
            <v>1</v>
          </cell>
          <cell r="AQ235">
            <v>1</v>
          </cell>
          <cell r="AR235">
            <v>1</v>
          </cell>
          <cell r="AS235">
            <v>1</v>
          </cell>
          <cell r="AT235">
            <v>1</v>
          </cell>
          <cell r="AU235">
            <v>1</v>
          </cell>
          <cell r="AV235">
            <v>1</v>
          </cell>
          <cell r="AW235">
            <v>1</v>
          </cell>
          <cell r="AX235">
            <v>1</v>
          </cell>
          <cell r="AY235">
            <v>1</v>
          </cell>
          <cell r="AZ235">
            <v>1</v>
          </cell>
          <cell r="BA235">
            <v>1</v>
          </cell>
          <cell r="BB235">
            <v>1</v>
          </cell>
          <cell r="BC235">
            <v>1</v>
          </cell>
          <cell r="BD235">
            <v>1</v>
          </cell>
          <cell r="BE235">
            <v>1</v>
          </cell>
          <cell r="BF235">
            <v>1</v>
          </cell>
          <cell r="BG235">
            <v>1</v>
          </cell>
          <cell r="BH235">
            <v>1</v>
          </cell>
          <cell r="BI235">
            <v>1</v>
          </cell>
          <cell r="BJ235">
            <v>1</v>
          </cell>
          <cell r="BK235">
            <v>1</v>
          </cell>
          <cell r="BL235">
            <v>1</v>
          </cell>
          <cell r="BM235">
            <v>1</v>
          </cell>
          <cell r="BN235">
            <v>1</v>
          </cell>
          <cell r="BO235">
            <v>1</v>
          </cell>
          <cell r="BP235">
            <v>1</v>
          </cell>
          <cell r="BQ235">
            <v>1</v>
          </cell>
          <cell r="BR235">
            <v>1</v>
          </cell>
          <cell r="BS235">
            <v>1</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cell r="CL235">
            <v>1</v>
          </cell>
          <cell r="CM235">
            <v>1</v>
          </cell>
          <cell r="CN235">
            <v>1</v>
          </cell>
          <cell r="CO235">
            <v>1</v>
          </cell>
          <cell r="CP235">
            <v>1</v>
          </cell>
          <cell r="CQ235">
            <v>1</v>
          </cell>
          <cell r="CR235">
            <v>1</v>
          </cell>
          <cell r="CS235">
            <v>1</v>
          </cell>
          <cell r="CT235">
            <v>1</v>
          </cell>
          <cell r="CU235">
            <v>1</v>
          </cell>
          <cell r="CV235">
            <v>1</v>
          </cell>
          <cell r="CW235">
            <v>1</v>
          </cell>
          <cell r="CX235">
            <v>1</v>
          </cell>
          <cell r="CY235">
            <v>1</v>
          </cell>
          <cell r="CZ235">
            <v>1</v>
          </cell>
          <cell r="DA235">
            <v>1</v>
          </cell>
          <cell r="DB235">
            <v>1</v>
          </cell>
          <cell r="DC235">
            <v>1</v>
          </cell>
          <cell r="DD235">
            <v>1</v>
          </cell>
          <cell r="DE235">
            <v>1</v>
          </cell>
          <cell r="DF235">
            <v>1</v>
          </cell>
          <cell r="DG235">
            <v>1</v>
          </cell>
          <cell r="DH235">
            <v>1</v>
          </cell>
          <cell r="DI235">
            <v>1</v>
          </cell>
          <cell r="DJ235">
            <v>1</v>
          </cell>
          <cell r="DK235">
            <v>1</v>
          </cell>
          <cell r="DL235">
            <v>1</v>
          </cell>
          <cell r="DM235">
            <v>1</v>
          </cell>
          <cell r="DN235">
            <v>1</v>
          </cell>
          <cell r="DO235">
            <v>1</v>
          </cell>
          <cell r="DP235">
            <v>1</v>
          </cell>
          <cell r="DQ235">
            <v>1</v>
          </cell>
          <cell r="DR235">
            <v>1</v>
          </cell>
          <cell r="DS235">
            <v>1</v>
          </cell>
          <cell r="DT235">
            <v>1</v>
          </cell>
        </row>
        <row r="244">
          <cell r="E244">
            <v>1</v>
          </cell>
          <cell r="F244">
            <v>1</v>
          </cell>
          <cell r="G244">
            <v>1</v>
          </cell>
          <cell r="H244">
            <v>1</v>
          </cell>
          <cell r="I244">
            <v>1</v>
          </cell>
          <cell r="J244">
            <v>1</v>
          </cell>
          <cell r="K244">
            <v>1</v>
          </cell>
          <cell r="L244">
            <v>1</v>
          </cell>
          <cell r="M244">
            <v>1</v>
          </cell>
          <cell r="N244">
            <v>1</v>
          </cell>
          <cell r="O244">
            <v>1</v>
          </cell>
          <cell r="P244">
            <v>1</v>
          </cell>
          <cell r="Q244">
            <v>1</v>
          </cell>
          <cell r="R244">
            <v>1</v>
          </cell>
          <cell r="S244">
            <v>1</v>
          </cell>
          <cell r="T244">
            <v>1</v>
          </cell>
          <cell r="U244">
            <v>1</v>
          </cell>
          <cell r="V244">
            <v>1</v>
          </cell>
          <cell r="W244">
            <v>1</v>
          </cell>
          <cell r="X244">
            <v>1</v>
          </cell>
          <cell r="Y244">
            <v>1</v>
          </cell>
          <cell r="Z244">
            <v>1</v>
          </cell>
          <cell r="AA244">
            <v>1</v>
          </cell>
          <cell r="AB244">
            <v>1</v>
          </cell>
          <cell r="AC244">
            <v>1</v>
          </cell>
          <cell r="AD244">
            <v>1</v>
          </cell>
          <cell r="AE244">
            <v>1</v>
          </cell>
          <cell r="AF244">
            <v>1</v>
          </cell>
          <cell r="AG244">
            <v>1</v>
          </cell>
          <cell r="AH244">
            <v>1</v>
          </cell>
          <cell r="AI244">
            <v>1</v>
          </cell>
          <cell r="AJ244">
            <v>1</v>
          </cell>
          <cell r="AK244">
            <v>1</v>
          </cell>
          <cell r="AL244">
            <v>1</v>
          </cell>
          <cell r="AM244">
            <v>1</v>
          </cell>
          <cell r="AN244">
            <v>1</v>
          </cell>
          <cell r="AO244">
            <v>1</v>
          </cell>
          <cell r="AP244">
            <v>1</v>
          </cell>
          <cell r="AQ244">
            <v>1</v>
          </cell>
          <cell r="AR244">
            <v>1</v>
          </cell>
          <cell r="AS244">
            <v>1</v>
          </cell>
          <cell r="AT244">
            <v>1</v>
          </cell>
          <cell r="AU244">
            <v>1</v>
          </cell>
          <cell r="AV244">
            <v>1</v>
          </cell>
          <cell r="AW244">
            <v>1</v>
          </cell>
          <cell r="AX244">
            <v>1</v>
          </cell>
          <cell r="AY244">
            <v>1</v>
          </cell>
          <cell r="AZ244">
            <v>1</v>
          </cell>
          <cell r="BA244">
            <v>1</v>
          </cell>
          <cell r="BB244">
            <v>1</v>
          </cell>
          <cell r="BC244">
            <v>1</v>
          </cell>
          <cell r="BD244">
            <v>1</v>
          </cell>
          <cell r="BE244">
            <v>1</v>
          </cell>
          <cell r="BF244">
            <v>1</v>
          </cell>
          <cell r="BG244">
            <v>1</v>
          </cell>
          <cell r="BH244">
            <v>1</v>
          </cell>
          <cell r="BI244">
            <v>1</v>
          </cell>
          <cell r="BJ244">
            <v>1</v>
          </cell>
          <cell r="BK244">
            <v>1</v>
          </cell>
          <cell r="BL244">
            <v>1</v>
          </cell>
          <cell r="BM244">
            <v>1</v>
          </cell>
          <cell r="BN244">
            <v>1</v>
          </cell>
          <cell r="BO244">
            <v>1</v>
          </cell>
          <cell r="BP244">
            <v>1</v>
          </cell>
          <cell r="BQ244">
            <v>1</v>
          </cell>
          <cell r="BR244">
            <v>1</v>
          </cell>
          <cell r="BS244">
            <v>1</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cell r="CL244">
            <v>1</v>
          </cell>
          <cell r="CM244">
            <v>1</v>
          </cell>
          <cell r="CN244">
            <v>1</v>
          </cell>
          <cell r="CO244">
            <v>1</v>
          </cell>
          <cell r="CP244">
            <v>1</v>
          </cell>
          <cell r="CQ244">
            <v>1</v>
          </cell>
          <cell r="CR244">
            <v>1</v>
          </cell>
          <cell r="CS244">
            <v>1</v>
          </cell>
          <cell r="CT244">
            <v>1</v>
          </cell>
          <cell r="CU244">
            <v>1</v>
          </cell>
          <cell r="CV244">
            <v>1</v>
          </cell>
          <cell r="CW244">
            <v>1</v>
          </cell>
          <cell r="CX244">
            <v>1</v>
          </cell>
          <cell r="CY244">
            <v>1</v>
          </cell>
          <cell r="CZ244">
            <v>1</v>
          </cell>
          <cell r="DA244">
            <v>1</v>
          </cell>
          <cell r="DB244">
            <v>1</v>
          </cell>
          <cell r="DC244">
            <v>1</v>
          </cell>
          <cell r="DD244">
            <v>1</v>
          </cell>
          <cell r="DE244">
            <v>1</v>
          </cell>
          <cell r="DF244">
            <v>1</v>
          </cell>
          <cell r="DG244">
            <v>1</v>
          </cell>
          <cell r="DH244">
            <v>1</v>
          </cell>
          <cell r="DI244">
            <v>1</v>
          </cell>
          <cell r="DJ244">
            <v>1</v>
          </cell>
          <cell r="DK244">
            <v>1</v>
          </cell>
          <cell r="DL244">
            <v>1</v>
          </cell>
          <cell r="DM244">
            <v>1</v>
          </cell>
          <cell r="DN244">
            <v>1</v>
          </cell>
          <cell r="DO244">
            <v>1</v>
          </cell>
          <cell r="DP244">
            <v>1</v>
          </cell>
          <cell r="DQ244">
            <v>1</v>
          </cell>
          <cell r="DR244">
            <v>1</v>
          </cell>
          <cell r="DS244">
            <v>1</v>
          </cell>
          <cell r="DT244">
            <v>1</v>
          </cell>
        </row>
        <row r="250">
          <cell r="E250">
            <v>1</v>
          </cell>
          <cell r="F250">
            <v>1</v>
          </cell>
          <cell r="G250">
            <v>1</v>
          </cell>
          <cell r="H250">
            <v>1</v>
          </cell>
          <cell r="I250">
            <v>1</v>
          </cell>
          <cell r="J250">
            <v>1</v>
          </cell>
          <cell r="K250">
            <v>1</v>
          </cell>
          <cell r="L250">
            <v>1</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1</v>
          </cell>
          <cell r="AJ250">
            <v>1</v>
          </cell>
          <cell r="AK250">
            <v>1</v>
          </cell>
          <cell r="AL250">
            <v>1</v>
          </cell>
          <cell r="AM250">
            <v>1</v>
          </cell>
          <cell r="AN250">
            <v>1</v>
          </cell>
          <cell r="AO250">
            <v>1</v>
          </cell>
          <cell r="AP250">
            <v>1</v>
          </cell>
          <cell r="AQ250">
            <v>1</v>
          </cell>
          <cell r="AR250">
            <v>1</v>
          </cell>
          <cell r="AS250">
            <v>1</v>
          </cell>
          <cell r="AT250">
            <v>1</v>
          </cell>
          <cell r="AU250">
            <v>1</v>
          </cell>
          <cell r="AV250">
            <v>1</v>
          </cell>
          <cell r="AW250">
            <v>1</v>
          </cell>
          <cell r="AX250">
            <v>1</v>
          </cell>
          <cell r="AY250">
            <v>1</v>
          </cell>
          <cell r="AZ250">
            <v>1</v>
          </cell>
          <cell r="BA250">
            <v>1</v>
          </cell>
          <cell r="BB250">
            <v>1</v>
          </cell>
          <cell r="BC250">
            <v>1</v>
          </cell>
          <cell r="BD250">
            <v>1</v>
          </cell>
          <cell r="BE250">
            <v>1</v>
          </cell>
          <cell r="BF250">
            <v>1</v>
          </cell>
          <cell r="BG250">
            <v>1</v>
          </cell>
          <cell r="BH250">
            <v>1</v>
          </cell>
          <cell r="BI250">
            <v>1</v>
          </cell>
          <cell r="BJ250">
            <v>1</v>
          </cell>
          <cell r="BK250">
            <v>1</v>
          </cell>
          <cell r="BL250">
            <v>1</v>
          </cell>
          <cell r="BM250">
            <v>1</v>
          </cell>
          <cell r="BN250">
            <v>1</v>
          </cell>
          <cell r="BO250">
            <v>1</v>
          </cell>
          <cell r="BP250">
            <v>1</v>
          </cell>
          <cell r="BQ250">
            <v>1</v>
          </cell>
          <cell r="BR250">
            <v>1</v>
          </cell>
          <cell r="BS250">
            <v>1</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cell r="CL250">
            <v>1</v>
          </cell>
          <cell r="CM250">
            <v>1</v>
          </cell>
          <cell r="CN250">
            <v>1</v>
          </cell>
          <cell r="CO250">
            <v>1</v>
          </cell>
          <cell r="CP250">
            <v>1</v>
          </cell>
          <cell r="CQ250">
            <v>1</v>
          </cell>
          <cell r="CR250">
            <v>1</v>
          </cell>
          <cell r="CS250">
            <v>1</v>
          </cell>
          <cell r="CT250">
            <v>1</v>
          </cell>
          <cell r="CU250">
            <v>1</v>
          </cell>
          <cell r="CV250">
            <v>1</v>
          </cell>
          <cell r="CW250">
            <v>1</v>
          </cell>
          <cell r="CX250">
            <v>1</v>
          </cell>
          <cell r="CY250">
            <v>1</v>
          </cell>
          <cell r="CZ250">
            <v>1</v>
          </cell>
          <cell r="DA250">
            <v>1</v>
          </cell>
          <cell r="DB250">
            <v>1</v>
          </cell>
          <cell r="DC250">
            <v>1</v>
          </cell>
          <cell r="DD250">
            <v>1</v>
          </cell>
          <cell r="DE250">
            <v>1</v>
          </cell>
          <cell r="DF250">
            <v>1</v>
          </cell>
          <cell r="DG250">
            <v>1</v>
          </cell>
          <cell r="DH250">
            <v>1</v>
          </cell>
          <cell r="DI250">
            <v>1</v>
          </cell>
          <cell r="DJ250">
            <v>1</v>
          </cell>
          <cell r="DK250">
            <v>1</v>
          </cell>
          <cell r="DL250">
            <v>1</v>
          </cell>
          <cell r="DM250">
            <v>1</v>
          </cell>
          <cell r="DN250">
            <v>1</v>
          </cell>
          <cell r="DO250">
            <v>1</v>
          </cell>
          <cell r="DP250">
            <v>1</v>
          </cell>
          <cell r="DQ250">
            <v>1</v>
          </cell>
          <cell r="DR250">
            <v>1</v>
          </cell>
          <cell r="DS250">
            <v>1</v>
          </cell>
          <cell r="DT250">
            <v>1</v>
          </cell>
        </row>
        <row r="259">
          <cell r="E259">
            <v>1</v>
          </cell>
          <cell r="F259">
            <v>1</v>
          </cell>
          <cell r="G259">
            <v>1</v>
          </cell>
          <cell r="H259">
            <v>1</v>
          </cell>
          <cell r="I259">
            <v>1</v>
          </cell>
          <cell r="J259">
            <v>1</v>
          </cell>
          <cell r="K259">
            <v>1</v>
          </cell>
          <cell r="L259">
            <v>1</v>
          </cell>
          <cell r="M259">
            <v>1</v>
          </cell>
          <cell r="N259">
            <v>1</v>
          </cell>
          <cell r="O259">
            <v>1</v>
          </cell>
          <cell r="P259">
            <v>1</v>
          </cell>
          <cell r="Q259">
            <v>1</v>
          </cell>
          <cell r="R259">
            <v>1</v>
          </cell>
          <cell r="S259">
            <v>1</v>
          </cell>
          <cell r="T259">
            <v>1</v>
          </cell>
          <cell r="U259">
            <v>1</v>
          </cell>
          <cell r="V259">
            <v>1</v>
          </cell>
          <cell r="W259">
            <v>1</v>
          </cell>
          <cell r="X259">
            <v>1</v>
          </cell>
          <cell r="Y259">
            <v>1</v>
          </cell>
          <cell r="Z259">
            <v>1</v>
          </cell>
          <cell r="AA259">
            <v>1</v>
          </cell>
          <cell r="AB259">
            <v>1</v>
          </cell>
          <cell r="AC259">
            <v>1</v>
          </cell>
          <cell r="AD259">
            <v>1</v>
          </cell>
          <cell r="AE259">
            <v>1</v>
          </cell>
          <cell r="AF259">
            <v>1</v>
          </cell>
          <cell r="AG259">
            <v>1</v>
          </cell>
          <cell r="AH259">
            <v>1</v>
          </cell>
          <cell r="AI259">
            <v>1</v>
          </cell>
          <cell r="AJ259">
            <v>1</v>
          </cell>
          <cell r="AK259">
            <v>1</v>
          </cell>
          <cell r="AL259">
            <v>1</v>
          </cell>
          <cell r="AM259">
            <v>1</v>
          </cell>
          <cell r="AN259">
            <v>1</v>
          </cell>
          <cell r="AO259">
            <v>1</v>
          </cell>
          <cell r="AP259">
            <v>1</v>
          </cell>
          <cell r="AQ259">
            <v>1</v>
          </cell>
          <cell r="AR259">
            <v>1</v>
          </cell>
          <cell r="AS259">
            <v>1</v>
          </cell>
          <cell r="AT259">
            <v>1</v>
          </cell>
          <cell r="AU259">
            <v>1</v>
          </cell>
          <cell r="AV259">
            <v>1</v>
          </cell>
          <cell r="AW259">
            <v>1</v>
          </cell>
          <cell r="AX259">
            <v>1</v>
          </cell>
          <cell r="AY259">
            <v>1</v>
          </cell>
          <cell r="AZ259">
            <v>1</v>
          </cell>
          <cell r="BA259">
            <v>1</v>
          </cell>
          <cell r="BB259">
            <v>1</v>
          </cell>
          <cell r="BC259">
            <v>1</v>
          </cell>
          <cell r="BD259">
            <v>1</v>
          </cell>
          <cell r="BE259">
            <v>1</v>
          </cell>
          <cell r="BF259">
            <v>1</v>
          </cell>
          <cell r="BG259">
            <v>1</v>
          </cell>
          <cell r="BH259">
            <v>1</v>
          </cell>
          <cell r="BI259">
            <v>1</v>
          </cell>
          <cell r="BJ259">
            <v>1</v>
          </cell>
          <cell r="BK259">
            <v>1</v>
          </cell>
          <cell r="BL259">
            <v>1</v>
          </cell>
          <cell r="BM259">
            <v>1</v>
          </cell>
          <cell r="BN259">
            <v>1</v>
          </cell>
          <cell r="BO259">
            <v>1</v>
          </cell>
          <cell r="BP259">
            <v>1</v>
          </cell>
          <cell r="BQ259">
            <v>1</v>
          </cell>
          <cell r="BR259">
            <v>1</v>
          </cell>
          <cell r="BS259">
            <v>1</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cell r="CL259">
            <v>1</v>
          </cell>
          <cell r="CM259">
            <v>1</v>
          </cell>
          <cell r="CN259">
            <v>1</v>
          </cell>
          <cell r="CO259">
            <v>1</v>
          </cell>
          <cell r="CP259">
            <v>1</v>
          </cell>
          <cell r="CQ259">
            <v>1</v>
          </cell>
          <cell r="CR259">
            <v>1</v>
          </cell>
          <cell r="CS259">
            <v>1</v>
          </cell>
          <cell r="CT259">
            <v>1</v>
          </cell>
          <cell r="CU259">
            <v>1</v>
          </cell>
          <cell r="CV259">
            <v>1</v>
          </cell>
          <cell r="CW259">
            <v>1</v>
          </cell>
          <cell r="CX259">
            <v>1</v>
          </cell>
          <cell r="CY259">
            <v>1</v>
          </cell>
          <cell r="CZ259">
            <v>1</v>
          </cell>
          <cell r="DA259">
            <v>1</v>
          </cell>
          <cell r="DB259">
            <v>1</v>
          </cell>
          <cell r="DC259">
            <v>1</v>
          </cell>
          <cell r="DD259">
            <v>1</v>
          </cell>
          <cell r="DE259">
            <v>1</v>
          </cell>
          <cell r="DF259">
            <v>1</v>
          </cell>
          <cell r="DG259">
            <v>1</v>
          </cell>
          <cell r="DH259">
            <v>1</v>
          </cell>
          <cell r="DI259">
            <v>1</v>
          </cell>
          <cell r="DJ259">
            <v>1</v>
          </cell>
          <cell r="DK259">
            <v>1</v>
          </cell>
          <cell r="DL259">
            <v>1</v>
          </cell>
          <cell r="DM259">
            <v>1</v>
          </cell>
          <cell r="DN259">
            <v>1</v>
          </cell>
          <cell r="DO259">
            <v>1</v>
          </cell>
          <cell r="DP259">
            <v>1</v>
          </cell>
          <cell r="DQ259">
            <v>1</v>
          </cell>
          <cell r="DR259">
            <v>1</v>
          </cell>
          <cell r="DS259">
            <v>1</v>
          </cell>
          <cell r="DT259">
            <v>1</v>
          </cell>
        </row>
      </sheetData>
      <sheetData sheetId="7" refreshError="1"/>
      <sheetData sheetId="8" refreshError="1"/>
      <sheetData sheetId="9" refreshError="1">
        <row r="2">
          <cell r="E2">
            <v>2.9199999999999999E-3</v>
          </cell>
        </row>
        <row r="31">
          <cell r="A31">
            <v>490000</v>
          </cell>
        </row>
        <row r="32">
          <cell r="A32">
            <v>480000</v>
          </cell>
        </row>
        <row r="33">
          <cell r="A33">
            <v>470000</v>
          </cell>
        </row>
        <row r="34">
          <cell r="A34">
            <v>460000</v>
          </cell>
        </row>
        <row r="35">
          <cell r="A35">
            <v>450000</v>
          </cell>
        </row>
        <row r="36">
          <cell r="A36">
            <v>440000</v>
          </cell>
        </row>
        <row r="37">
          <cell r="A37">
            <v>430000</v>
          </cell>
        </row>
        <row r="38">
          <cell r="A38">
            <v>420000</v>
          </cell>
        </row>
        <row r="39">
          <cell r="A39">
            <v>410000</v>
          </cell>
        </row>
        <row r="40">
          <cell r="A40">
            <v>400000</v>
          </cell>
        </row>
        <row r="41">
          <cell r="A41">
            <v>390000</v>
          </cell>
        </row>
        <row r="42">
          <cell r="A42">
            <v>380000</v>
          </cell>
        </row>
        <row r="43">
          <cell r="A43">
            <v>370000</v>
          </cell>
        </row>
        <row r="44">
          <cell r="A44">
            <v>360000</v>
          </cell>
        </row>
        <row r="45">
          <cell r="A45">
            <v>350000</v>
          </cell>
        </row>
        <row r="49">
          <cell r="A49">
            <v>310000</v>
          </cell>
        </row>
        <row r="50">
          <cell r="A50">
            <v>300000</v>
          </cell>
        </row>
        <row r="51">
          <cell r="A51">
            <v>290000</v>
          </cell>
        </row>
        <row r="52">
          <cell r="A52">
            <v>280000</v>
          </cell>
        </row>
        <row r="53">
          <cell r="A53">
            <v>270000</v>
          </cell>
        </row>
        <row r="54">
          <cell r="A54">
            <v>260000</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row>
        <row r="69">
          <cell r="A69">
            <v>110000</v>
          </cell>
        </row>
        <row r="70">
          <cell r="A70">
            <v>100000</v>
          </cell>
        </row>
        <row r="71">
          <cell r="A71">
            <v>90000</v>
          </cell>
        </row>
        <row r="72">
          <cell r="A72">
            <v>80000</v>
          </cell>
        </row>
        <row r="73">
          <cell r="A73">
            <v>70000</v>
          </cell>
        </row>
        <row r="74">
          <cell r="A74">
            <v>60000</v>
          </cell>
        </row>
        <row r="75">
          <cell r="A75">
            <v>50000</v>
          </cell>
        </row>
        <row r="76">
          <cell r="A76">
            <v>40000</v>
          </cell>
        </row>
        <row r="77">
          <cell r="A77">
            <v>30000</v>
          </cell>
        </row>
        <row r="78">
          <cell r="A78">
            <v>20000</v>
          </cell>
        </row>
        <row r="79">
          <cell r="A79">
            <v>10000</v>
          </cell>
        </row>
        <row r="80">
          <cell r="A80">
            <v>5000</v>
          </cell>
        </row>
        <row r="81">
          <cell r="A81">
            <v>1000</v>
          </cell>
        </row>
      </sheetData>
      <sheetData sheetId="10" refreshError="1">
        <row r="2">
          <cell r="E2">
            <v>2.9199999999999999E-3</v>
          </cell>
        </row>
        <row r="26">
          <cell r="A26">
            <v>25</v>
          </cell>
        </row>
        <row r="27">
          <cell r="A27">
            <v>10</v>
          </cell>
        </row>
        <row r="30">
          <cell r="A30">
            <v>500000</v>
          </cell>
        </row>
        <row r="31">
          <cell r="A31">
            <v>490000</v>
          </cell>
        </row>
        <row r="32">
          <cell r="A32">
            <v>480000</v>
          </cell>
        </row>
        <row r="33">
          <cell r="A33">
            <v>470000</v>
          </cell>
        </row>
        <row r="34">
          <cell r="A34">
            <v>460000</v>
          </cell>
        </row>
        <row r="35">
          <cell r="A35">
            <v>450000</v>
          </cell>
        </row>
        <row r="36">
          <cell r="A36">
            <v>440000</v>
          </cell>
        </row>
        <row r="37">
          <cell r="A37">
            <v>430000</v>
          </cell>
        </row>
        <row r="38">
          <cell r="A38">
            <v>420000</v>
          </cell>
        </row>
        <row r="39">
          <cell r="A39">
            <v>410000</v>
          </cell>
        </row>
        <row r="40">
          <cell r="A40">
            <v>400000</v>
          </cell>
        </row>
        <row r="41">
          <cell r="A41">
            <v>390000</v>
          </cell>
        </row>
        <row r="42">
          <cell r="A42">
            <v>380000</v>
          </cell>
        </row>
        <row r="43">
          <cell r="A43">
            <v>370000</v>
          </cell>
        </row>
        <row r="44">
          <cell r="A44">
            <v>360000</v>
          </cell>
        </row>
        <row r="45">
          <cell r="A45">
            <v>350000</v>
          </cell>
        </row>
        <row r="49">
          <cell r="A49">
            <v>310000</v>
          </cell>
        </row>
        <row r="50">
          <cell r="A50">
            <v>300000</v>
          </cell>
        </row>
        <row r="51">
          <cell r="A51">
            <v>290000</v>
          </cell>
        </row>
        <row r="52">
          <cell r="A52">
            <v>280000</v>
          </cell>
        </row>
        <row r="53">
          <cell r="A53">
            <v>270000</v>
          </cell>
        </row>
        <row r="54">
          <cell r="A54">
            <v>260000</v>
          </cell>
        </row>
        <row r="55">
          <cell r="A55">
            <v>250000</v>
          </cell>
        </row>
        <row r="56">
          <cell r="A56">
            <v>240000</v>
          </cell>
        </row>
        <row r="57">
          <cell r="A57">
            <v>230000</v>
          </cell>
        </row>
        <row r="58">
          <cell r="A58">
            <v>220000</v>
          </cell>
        </row>
        <row r="59">
          <cell r="A59">
            <v>210000</v>
          </cell>
        </row>
        <row r="60">
          <cell r="A60">
            <v>200000</v>
          </cell>
        </row>
        <row r="61">
          <cell r="A61">
            <v>190000</v>
          </cell>
        </row>
        <row r="62">
          <cell r="A62">
            <v>180000</v>
          </cell>
        </row>
        <row r="65">
          <cell r="A65">
            <v>150000</v>
          </cell>
          <cell r="B65">
            <v>2196003.6</v>
          </cell>
        </row>
        <row r="66">
          <cell r="A66">
            <v>140000</v>
          </cell>
          <cell r="B66">
            <v>2114118.7200000002</v>
          </cell>
        </row>
        <row r="67">
          <cell r="A67">
            <v>130000</v>
          </cell>
          <cell r="B67">
            <v>2115950.2000000002</v>
          </cell>
        </row>
        <row r="68">
          <cell r="A68">
            <v>120000</v>
          </cell>
          <cell r="B68">
            <v>2013446.4</v>
          </cell>
        </row>
        <row r="69">
          <cell r="A69">
            <v>110000</v>
          </cell>
          <cell r="B69">
            <v>1977492</v>
          </cell>
        </row>
        <row r="70">
          <cell r="A70">
            <v>100000</v>
          </cell>
          <cell r="B70">
            <v>1863552</v>
          </cell>
        </row>
        <row r="71">
          <cell r="A71">
            <v>90000</v>
          </cell>
          <cell r="B71">
            <v>1833674.4</v>
          </cell>
        </row>
        <row r="72">
          <cell r="A72">
            <v>80000</v>
          </cell>
          <cell r="B72">
            <v>1795896.96</v>
          </cell>
        </row>
        <row r="73">
          <cell r="A73">
            <v>70000</v>
          </cell>
          <cell r="B73">
            <v>1654240</v>
          </cell>
        </row>
        <row r="74">
          <cell r="A74">
            <v>60000</v>
          </cell>
          <cell r="B74">
            <v>1581993.6</v>
          </cell>
        </row>
        <row r="75">
          <cell r="A75">
            <v>50000</v>
          </cell>
          <cell r="B75">
            <v>1455900</v>
          </cell>
        </row>
        <row r="76">
          <cell r="A76">
            <v>40000</v>
          </cell>
          <cell r="B76">
            <v>1285580.8</v>
          </cell>
        </row>
        <row r="77">
          <cell r="A77">
            <v>30000</v>
          </cell>
          <cell r="B77">
            <v>1051792.8</v>
          </cell>
        </row>
        <row r="78">
          <cell r="A78">
            <v>20000</v>
          </cell>
          <cell r="B78">
            <v>780531.19999999995</v>
          </cell>
        </row>
        <row r="79">
          <cell r="A79">
            <v>10000</v>
          </cell>
          <cell r="B79">
            <v>459051.6</v>
          </cell>
        </row>
        <row r="80">
          <cell r="A80">
            <v>5000</v>
          </cell>
          <cell r="B80">
            <v>320720</v>
          </cell>
        </row>
        <row r="81">
          <cell r="A81">
            <v>1000</v>
          </cell>
          <cell r="B81">
            <v>116134.39999999999</v>
          </cell>
        </row>
        <row r="92">
          <cell r="C92">
            <v>36</v>
          </cell>
        </row>
        <row r="93">
          <cell r="H93" t="str">
            <v>© 2001 Cisco Systems</v>
          </cell>
        </row>
        <row r="112">
          <cell r="C112">
            <v>36</v>
          </cell>
        </row>
        <row r="113">
          <cell r="C113">
            <v>120</v>
          </cell>
        </row>
        <row r="114">
          <cell r="C114">
            <v>120</v>
          </cell>
        </row>
        <row r="116">
          <cell r="C116">
            <v>120</v>
          </cell>
        </row>
        <row r="123">
          <cell r="H123" t="str">
            <v>© 2001 Cisco Systems</v>
          </cell>
        </row>
        <row r="217">
          <cell r="E217">
            <v>0</v>
          </cell>
          <cell r="F217">
            <v>0</v>
          </cell>
          <cell r="G217">
            <v>0</v>
          </cell>
          <cell r="H217">
            <v>0</v>
          </cell>
          <cell r="I217">
            <v>0</v>
          </cell>
          <cell r="J217">
            <v>0</v>
          </cell>
          <cell r="K217">
            <v>0</v>
          </cell>
          <cell r="L217">
            <v>0</v>
          </cell>
          <cell r="M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C218" t="str">
            <v>© 2001 Cisco Systems</v>
          </cell>
          <cell r="E218">
            <v>507163.04552196711</v>
          </cell>
          <cell r="F218">
            <v>0</v>
          </cell>
          <cell r="G218">
            <v>0</v>
          </cell>
          <cell r="H218">
            <v>0</v>
          </cell>
          <cell r="I218">
            <v>0</v>
          </cell>
          <cell r="J218">
            <v>0</v>
          </cell>
          <cell r="K218">
            <v>0</v>
          </cell>
          <cell r="L218">
            <v>0</v>
          </cell>
          <cell r="M218">
            <v>0</v>
          </cell>
          <cell r="P218">
            <v>0</v>
          </cell>
          <cell r="Q218">
            <v>0</v>
          </cell>
          <cell r="R218">
            <v>0</v>
          </cell>
          <cell r="S218">
            <v>0</v>
          </cell>
          <cell r="T218">
            <v>413924.61953166401</v>
          </cell>
          <cell r="U218">
            <v>0</v>
          </cell>
          <cell r="V218">
            <v>0</v>
          </cell>
          <cell r="W218">
            <v>0</v>
          </cell>
          <cell r="X218">
            <v>0</v>
          </cell>
          <cell r="Y218">
            <v>386823.16793200665</v>
          </cell>
          <cell r="Z218">
            <v>0</v>
          </cell>
          <cell r="AA218">
            <v>0</v>
          </cell>
          <cell r="AB218">
            <v>0</v>
          </cell>
          <cell r="AC218">
            <v>0</v>
          </cell>
          <cell r="AD218">
            <v>361496.16666497156</v>
          </cell>
          <cell r="AE218">
            <v>0</v>
          </cell>
          <cell r="AF218">
            <v>0</v>
          </cell>
          <cell r="AG218">
            <v>0</v>
          </cell>
          <cell r="AH218">
            <v>0</v>
          </cell>
        </row>
        <row r="220">
          <cell r="E220">
            <v>0</v>
          </cell>
          <cell r="F220">
            <v>0</v>
          </cell>
          <cell r="G220">
            <v>0</v>
          </cell>
          <cell r="H220">
            <v>0</v>
          </cell>
          <cell r="I220">
            <v>0</v>
          </cell>
          <cell r="J220">
            <v>0</v>
          </cell>
          <cell r="K220">
            <v>0</v>
          </cell>
          <cell r="L220">
            <v>0</v>
          </cell>
          <cell r="M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64">
          <cell r="C264" t="str">
            <v>© 2001 Cisco Systems</v>
          </cell>
        </row>
        <row r="265">
          <cell r="E265">
            <v>0</v>
          </cell>
          <cell r="F265">
            <v>0</v>
          </cell>
          <cell r="G265">
            <v>0</v>
          </cell>
          <cell r="H265">
            <v>0</v>
          </cell>
          <cell r="I265">
            <v>0</v>
          </cell>
          <cell r="J265">
            <v>0</v>
          </cell>
          <cell r="K265">
            <v>0</v>
          </cell>
          <cell r="L265">
            <v>0</v>
          </cell>
          <cell r="M265">
            <v>0</v>
          </cell>
          <cell r="P265">
            <v>0</v>
          </cell>
          <cell r="Q265">
            <v>1208317.4999999998</v>
          </cell>
          <cell r="R265">
            <v>0</v>
          </cell>
          <cell r="S265">
            <v>0</v>
          </cell>
          <cell r="T265">
            <v>0</v>
          </cell>
          <cell r="U265">
            <v>3543709.1617771508</v>
          </cell>
          <cell r="V265">
            <v>0</v>
          </cell>
          <cell r="W265">
            <v>0</v>
          </cell>
          <cell r="X265">
            <v>0</v>
          </cell>
          <cell r="Y265">
            <v>0</v>
          </cell>
          <cell r="Z265">
            <v>0</v>
          </cell>
          <cell r="AA265">
            <v>0</v>
          </cell>
          <cell r="AB265">
            <v>0</v>
          </cell>
          <cell r="AC265">
            <v>0</v>
          </cell>
          <cell r="AD265">
            <v>0</v>
          </cell>
          <cell r="AE265">
            <v>6189712.8960698768</v>
          </cell>
          <cell r="AF265">
            <v>0</v>
          </cell>
          <cell r="AG265">
            <v>0</v>
          </cell>
          <cell r="AH265">
            <v>0</v>
          </cell>
        </row>
        <row r="266">
          <cell r="E266">
            <v>164400</v>
          </cell>
          <cell r="F266">
            <v>0</v>
          </cell>
          <cell r="G266">
            <v>0</v>
          </cell>
          <cell r="H266">
            <v>0</v>
          </cell>
          <cell r="I266">
            <v>0</v>
          </cell>
          <cell r="J266">
            <v>0</v>
          </cell>
          <cell r="K266">
            <v>0</v>
          </cell>
          <cell r="L266">
            <v>0</v>
          </cell>
          <cell r="M266">
            <v>0</v>
          </cell>
          <cell r="P266">
            <v>82712.646132992479</v>
          </cell>
          <cell r="Q266">
            <v>0</v>
          </cell>
          <cell r="R266">
            <v>0</v>
          </cell>
          <cell r="S266">
            <v>0</v>
          </cell>
          <cell r="T266">
            <v>0</v>
          </cell>
          <cell r="U266">
            <v>132371.26346435893</v>
          </cell>
          <cell r="V266">
            <v>0</v>
          </cell>
          <cell r="W266">
            <v>0</v>
          </cell>
          <cell r="X266">
            <v>0</v>
          </cell>
          <cell r="Y266">
            <v>0</v>
          </cell>
          <cell r="Z266">
            <v>0</v>
          </cell>
          <cell r="AA266">
            <v>0</v>
          </cell>
          <cell r="AB266">
            <v>197734.91966168501</v>
          </cell>
          <cell r="AC266">
            <v>0</v>
          </cell>
          <cell r="AD266">
            <v>0</v>
          </cell>
          <cell r="AE266">
            <v>115604.87601125702</v>
          </cell>
          <cell r="AF266">
            <v>0</v>
          </cell>
          <cell r="AG266">
            <v>0</v>
          </cell>
          <cell r="AH266">
            <v>0</v>
          </cell>
        </row>
        <row r="267">
          <cell r="E267">
            <v>174035.25</v>
          </cell>
          <cell r="F267">
            <v>51053.861742135778</v>
          </cell>
          <cell r="G267">
            <v>67156.117198972381</v>
          </cell>
          <cell r="H267">
            <v>66252.736668888945</v>
          </cell>
          <cell r="I267">
            <v>65361.508365827751</v>
          </cell>
          <cell r="J267">
            <v>178760.96973257122</v>
          </cell>
          <cell r="K267">
            <v>79518.570944151128</v>
          </cell>
          <cell r="L267">
            <v>94138.669609621036</v>
          </cell>
          <cell r="M267">
            <v>77393.601011887149</v>
          </cell>
          <cell r="P267">
            <v>104037.00021415456</v>
          </cell>
          <cell r="Q267">
            <v>102637.49999999994</v>
          </cell>
          <cell r="R267">
            <v>189335.79896379757</v>
          </cell>
          <cell r="S267">
            <v>114165.399238253</v>
          </cell>
          <cell r="T267">
            <v>98550.945794972271</v>
          </cell>
          <cell r="U267">
            <v>209575.95744304458</v>
          </cell>
          <cell r="V267">
            <v>109619.85699174713</v>
          </cell>
          <cell r="W267">
            <v>203975.47188597033</v>
          </cell>
          <cell r="X267">
            <v>93354.180696207506</v>
          </cell>
          <cell r="Y267">
            <v>118412.2095481873</v>
          </cell>
          <cell r="Z267">
            <v>195854.10472135583</v>
          </cell>
          <cell r="AA267">
            <v>115247.88727836731</v>
          </cell>
          <cell r="AB267">
            <v>177987.24308780563</v>
          </cell>
          <cell r="AC267">
            <v>99704.999999999927</v>
          </cell>
          <cell r="AD267">
            <v>98363.773623181551</v>
          </cell>
          <cell r="AE267">
            <v>170900.607923448</v>
          </cell>
          <cell r="AF267">
            <v>83768.303925726417</v>
          </cell>
          <cell r="AG267">
            <v>82641.457140043422</v>
          </cell>
          <cell r="AH267">
            <v>152449.02024252887</v>
          </cell>
        </row>
        <row r="268">
          <cell r="E268">
            <v>1035000</v>
          </cell>
          <cell r="F268">
            <v>0</v>
          </cell>
          <cell r="G268">
            <v>0</v>
          </cell>
          <cell r="H268">
            <v>0</v>
          </cell>
          <cell r="I268">
            <v>0</v>
          </cell>
          <cell r="J268">
            <v>0</v>
          </cell>
          <cell r="K268">
            <v>0</v>
          </cell>
          <cell r="L268">
            <v>0</v>
          </cell>
          <cell r="M268">
            <v>0</v>
          </cell>
          <cell r="P268">
            <v>0</v>
          </cell>
          <cell r="Q268">
            <v>0</v>
          </cell>
          <cell r="R268">
            <v>0</v>
          </cell>
          <cell r="S268">
            <v>0</v>
          </cell>
          <cell r="T268">
            <v>0</v>
          </cell>
          <cell r="U268">
            <v>0</v>
          </cell>
          <cell r="V268">
            <v>0</v>
          </cell>
          <cell r="W268">
            <v>305510.34956742846</v>
          </cell>
          <cell r="X268">
            <v>0</v>
          </cell>
          <cell r="Y268">
            <v>0</v>
          </cell>
          <cell r="Z268">
            <v>0</v>
          </cell>
          <cell r="AA268">
            <v>0</v>
          </cell>
          <cell r="AB268">
            <v>0</v>
          </cell>
          <cell r="AC268">
            <v>0</v>
          </cell>
          <cell r="AD268">
            <v>0</v>
          </cell>
          <cell r="AE268">
            <v>0</v>
          </cell>
          <cell r="AF268">
            <v>0</v>
          </cell>
          <cell r="AG268">
            <v>0</v>
          </cell>
          <cell r="AH268">
            <v>0</v>
          </cell>
        </row>
        <row r="310">
          <cell r="C310" t="str">
            <v>© 2001 Cisco Systems</v>
          </cell>
        </row>
        <row r="368">
          <cell r="C368" t="str">
            <v>© 2001 Cisco Systems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row r="51">
          <cell r="E51">
            <v>43455</v>
          </cell>
        </row>
      </sheetData>
      <sheetData sheetId="46"/>
      <sheetData sheetId="47"/>
      <sheetData sheetId="48" refreshError="1"/>
      <sheetData sheetId="49" refreshError="1"/>
      <sheetData sheetId="50" refreshError="1"/>
      <sheetData sheetId="51" refreshError="1"/>
      <sheetData sheetId="52" refreshError="1"/>
      <sheetData sheetId="53">
        <row r="2">
          <cell r="E2">
            <v>2.9199999999999999E-3</v>
          </cell>
        </row>
      </sheetData>
      <sheetData sheetId="54">
        <row r="2">
          <cell r="E2">
            <v>2.9199999999999999E-3</v>
          </cell>
        </row>
      </sheetData>
      <sheetData sheetId="55"/>
      <sheetData sheetId="56"/>
      <sheetData sheetId="57">
        <row r="2">
          <cell r="E2">
            <v>2.9199999999999999E-3</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51">
          <cell r="E51">
            <v>43455</v>
          </cell>
        </row>
      </sheetData>
      <sheetData sheetId="76"/>
      <sheetData sheetId="77"/>
      <sheetData sheetId="78"/>
      <sheetData sheetId="79"/>
      <sheetData sheetId="80" refreshError="1"/>
      <sheetData sheetId="81"/>
      <sheetData sheetId="82">
        <row r="26">
          <cell r="E26">
            <v>22.258815545077869</v>
          </cell>
        </row>
      </sheetData>
      <sheetData sheetId="83">
        <row r="217">
          <cell r="Y217" t="str">
            <v>Work mix - Commercial Installs to Employee Techs - YTD</v>
          </cell>
        </row>
      </sheetData>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Updated Levels"/>
      <sheetName val="Peer Data"/>
      <sheetName val="Charts"/>
      <sheetName val="Help"/>
      <sheetName val="Sheet3"/>
      <sheetName val="TWC Volume"/>
      <sheetName val="Comcast Volume"/>
      <sheetName val="Sheet2"/>
    </sheetNames>
    <sheetDataSet>
      <sheetData sheetId="0" refreshError="1"/>
      <sheetData sheetId="1" refreshError="1"/>
      <sheetData sheetId="2"/>
      <sheetData sheetId="3">
        <row r="6">
          <cell r="AM6">
            <v>1</v>
          </cell>
          <cell r="AR6">
            <v>5</v>
          </cell>
          <cell r="AW6">
            <v>6</v>
          </cell>
          <cell r="BB6">
            <v>12</v>
          </cell>
        </row>
        <row r="7">
          <cell r="AN7" t="str">
            <v>Return on Assets</v>
          </cell>
          <cell r="AS7" t="str">
            <v>Tier 1 Risk-Based Capital Ratio (%)</v>
          </cell>
          <cell r="AX7" t="str">
            <v>Texas Ratio (%)</v>
          </cell>
          <cell r="BC7" t="str">
            <v>Total Loans/ Total Deposits (%)</v>
          </cell>
        </row>
        <row r="8">
          <cell r="AN8" t="str">
            <v>Annualized ROA</v>
          </cell>
          <cell r="AS8" t="str">
            <v>Total Risk-Based Capital Ratio (%)</v>
          </cell>
          <cell r="AX8" t="str">
            <v>T12M Net Chg Offs/ Avg Tot Loans</v>
          </cell>
          <cell r="BC8" t="str">
            <v>Total Loans/ Total Assets (%)</v>
          </cell>
        </row>
        <row r="9">
          <cell r="AN9" t="str">
            <v>Return on Equity</v>
          </cell>
          <cell r="AS9" t="str">
            <v>Leverage Ratio (%)</v>
          </cell>
          <cell r="AX9" t="str">
            <v>Annualized Net Chg-Offs/ Avg Tot Loans</v>
          </cell>
          <cell r="BC9" t="str">
            <v>Deposits/ Assets (%)</v>
          </cell>
        </row>
        <row r="10">
          <cell r="AN10" t="str">
            <v>Annualized ROE</v>
          </cell>
          <cell r="AS10" t="str">
            <v>Tier 1 Common Equity Ratio (%)</v>
          </cell>
          <cell r="AX10" t="str">
            <v>Prov Loan Losses/ Total Loans (%)</v>
          </cell>
          <cell r="BC10" t="str">
            <v>Deposits/ Funding (%)</v>
          </cell>
        </row>
        <row r="11">
          <cell r="AN11" t="str">
            <v>Return on Realized Equity (%)</v>
          </cell>
          <cell r="AS11" t="str">
            <v>Common Equity/ Total Assets (%)</v>
          </cell>
          <cell r="AX11" t="str">
            <v>Provision for Loan Losses</v>
          </cell>
          <cell r="BC11" t="str">
            <v>Free Funding (%)</v>
          </cell>
        </row>
        <row r="12">
          <cell r="AN12" t="str">
            <v>Net Interest Margin (%)</v>
          </cell>
          <cell r="AS12" t="str">
            <v>Assets/ Equity</v>
          </cell>
          <cell r="AX12" t="str">
            <v>Actual Loan Losses (Net Chg-Offs)</v>
          </cell>
          <cell r="BC12" t="str">
            <v>Large Deposits/ Earning Assets (%)</v>
          </cell>
        </row>
        <row r="13">
          <cell r="AN13" t="str">
            <v>Annualized Net Interest Margin (%)</v>
          </cell>
          <cell r="AS13" t="str">
            <v>Avg Equity/ Avg Assets (%)</v>
          </cell>
          <cell r="AX13" t="str">
            <v>T12M Actual Loan Losses (Net Chg-Offs)</v>
          </cell>
          <cell r="BC13" t="str">
            <v>Total Assets</v>
          </cell>
        </row>
        <row r="14">
          <cell r="AN14" t="str">
            <v>Net Interest Spread (%)</v>
          </cell>
          <cell r="AS14" t="str">
            <v>Book Value per Share</v>
          </cell>
          <cell r="AX14" t="str">
            <v>Actual Loan Losses/ Provisions (%)</v>
          </cell>
          <cell r="BC14" t="str">
            <v>Total Loans</v>
          </cell>
        </row>
        <row r="15">
          <cell r="AN15" t="str">
            <v>Efficiency Ratio</v>
          </cell>
          <cell r="AS15" t="str">
            <v>Price/ Book Value per Share</v>
          </cell>
          <cell r="AX15" t="str">
            <v>Loan Loss Coverage</v>
          </cell>
          <cell r="BC15" t="str">
            <v>Total Deposits</v>
          </cell>
        </row>
        <row r="16">
          <cell r="AN16" t="str">
            <v>Effective Tax Rate (%)</v>
          </cell>
          <cell r="AS16" t="str">
            <v>Tangible Book Value per Share</v>
          </cell>
          <cell r="AX16" t="str">
            <v>Reserve for Loan Losses</v>
          </cell>
          <cell r="BC16" t="str">
            <v>Core Deposits</v>
          </cell>
        </row>
        <row r="17">
          <cell r="AS17" t="str">
            <v>Price/ Tangible Book Value per Share</v>
          </cell>
          <cell r="AX17" t="str">
            <v>Rsrv for Loan Losses/ Tot Loans (%)</v>
          </cell>
          <cell r="BC17" t="str">
            <v>Earning Assets</v>
          </cell>
        </row>
        <row r="18">
          <cell r="AS18" t="str">
            <v>Tangible Common Equity</v>
          </cell>
          <cell r="AX18" t="str">
            <v>Loan Loss Res/ NPA's (bps)</v>
          </cell>
          <cell r="BC18" t="str">
            <v>Earning Assets/ Int Bear Liab (%)</v>
          </cell>
        </row>
        <row r="19">
          <cell r="AS19" t="str">
            <v>Tangible Common Equity Ratio (%)</v>
          </cell>
          <cell r="AX19" t="str">
            <v>NPL's</v>
          </cell>
        </row>
        <row r="20">
          <cell r="AS20" t="str">
            <v>Tang Com Equity/ Risk-Wtd Assets (%)</v>
          </cell>
          <cell r="AX20" t="str">
            <v>OREO</v>
          </cell>
        </row>
        <row r="21">
          <cell r="AS21" t="str">
            <v>Tier 1 Common Equity</v>
          </cell>
          <cell r="AX21" t="str">
            <v>NPA's</v>
          </cell>
        </row>
        <row r="22">
          <cell r="AS22" t="str">
            <v>Tier 1 Capital</v>
          </cell>
          <cell r="AX22" t="str">
            <v>NPA's/ Total Assets (%)</v>
          </cell>
        </row>
        <row r="23">
          <cell r="AS23" t="str">
            <v>Total Risk Based Capital</v>
          </cell>
          <cell r="AX23" t="str">
            <v>NPA's/ Total Loans(%)</v>
          </cell>
        </row>
        <row r="24">
          <cell r="AS24" t="str">
            <v>Risk-Weighted Assets</v>
          </cell>
          <cell r="AX24" t="str">
            <v>NPL's/ Total Loans</v>
          </cell>
        </row>
      </sheetData>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Roll"/>
      <sheetName val="Corp FP&amp;A"/>
      <sheetName val="Corp FP&amp;A V2"/>
      <sheetName val="Cover Page"/>
      <sheetName val="Debt Rollforward"/>
      <sheetName val="Total Cash Int and Int Expense"/>
      <sheetName val="Debt - Ending Balance"/>
      <sheetName val="Debt - Borrowings"/>
      <sheetName val="Debt - Optional Repayments"/>
      <sheetName val="Debt - Mandatory Repayments"/>
      <sheetName val="Debt - FAS 133"/>
      <sheetName val="Debt - Non Cash Interest"/>
      <sheetName val="Debt - Cash Interest Expense"/>
      <sheetName val="Debt - Cash Int Payments"/>
      <sheetName val="Debt - Assumed_Transferred"/>
      <sheetName val="Debt - Other Adjustments"/>
      <sheetName val="2018 InterCo. Note Calc"/>
      <sheetName val="USJ"/>
      <sheetName val="USJ Rates"/>
      <sheetName val="Forward LIBOR's"/>
    </sheetNames>
    <sheetDataSet>
      <sheetData sheetId="0" refreshError="1"/>
      <sheetData sheetId="1" refreshError="1"/>
      <sheetData sheetId="2"/>
      <sheetData sheetId="3" refreshError="1"/>
      <sheetData sheetId="4">
        <row r="232">
          <cell r="H232">
            <v>64555.608999999997</v>
          </cell>
        </row>
      </sheetData>
      <sheetData sheetId="5">
        <row r="51">
          <cell r="H51">
            <v>777.07798877999983</v>
          </cell>
        </row>
      </sheetData>
      <sheetData sheetId="6">
        <row r="5">
          <cell r="N5" t="str">
            <v>Actual</v>
          </cell>
        </row>
      </sheetData>
      <sheetData sheetId="7">
        <row r="5">
          <cell r="N5" t="str">
            <v>Actual</v>
          </cell>
        </row>
      </sheetData>
      <sheetData sheetId="8">
        <row r="5">
          <cell r="N5" t="str">
            <v>Actual</v>
          </cell>
        </row>
      </sheetData>
      <sheetData sheetId="9"/>
      <sheetData sheetId="10" refreshError="1"/>
      <sheetData sheetId="11" refreshError="1"/>
      <sheetData sheetId="12">
        <row r="1">
          <cell r="N1" t="str">
            <v>1Q18</v>
          </cell>
        </row>
      </sheetData>
      <sheetData sheetId="13">
        <row r="1">
          <cell r="N1" t="str">
            <v>1Q18</v>
          </cell>
        </row>
      </sheetData>
      <sheetData sheetId="14">
        <row r="325">
          <cell r="D325" t="e">
            <v>#REF!</v>
          </cell>
        </row>
        <row r="328">
          <cell r="D328" t="e">
            <v>#REF!</v>
          </cell>
        </row>
        <row r="331">
          <cell r="D331" t="e">
            <v>#REF!</v>
          </cell>
        </row>
        <row r="334">
          <cell r="D334" t="e">
            <v>#REF!</v>
          </cell>
        </row>
        <row r="337">
          <cell r="D337" t="e">
            <v>#REF!</v>
          </cell>
        </row>
        <row r="340">
          <cell r="D340" t="e">
            <v>#REF!</v>
          </cell>
        </row>
        <row r="343">
          <cell r="D343" t="e">
            <v>#REF!</v>
          </cell>
        </row>
        <row r="346">
          <cell r="D346" t="e">
            <v>#REF!</v>
          </cell>
        </row>
        <row r="349">
          <cell r="D349" t="e">
            <v>#REF!</v>
          </cell>
        </row>
        <row r="352">
          <cell r="D352" t="e">
            <v>#REF!</v>
          </cell>
        </row>
        <row r="355">
          <cell r="D355" t="e">
            <v>#REF!</v>
          </cell>
        </row>
        <row r="358">
          <cell r="D358" t="e">
            <v>#REF!</v>
          </cell>
        </row>
        <row r="361">
          <cell r="D361" t="e">
            <v>#REF!</v>
          </cell>
        </row>
        <row r="364">
          <cell r="D364" t="e">
            <v>#REF!</v>
          </cell>
        </row>
        <row r="367">
          <cell r="D367" t="e">
            <v>#REF!</v>
          </cell>
        </row>
        <row r="370">
          <cell r="D370" t="e">
            <v>#REF!</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 Debt Roll"/>
      <sheetName val="Main - Consol"/>
      <sheetName val="Consol (Ex. EXCH)"/>
      <sheetName val="Restricted"/>
      <sheetName val="Rest'd (EX. EXCH)"/>
      <sheetName val="Holdings"/>
      <sheetName val="Exch-WAI for Kim H. wen neded  "/>
      <sheetName val="Summary 1"/>
      <sheetName val="Summary 2"/>
      <sheetName val="Summary 3"/>
      <sheetName val="Debt Maturities"/>
      <sheetName val="Floating Rate Margins"/>
      <sheetName val="Cost of Debt-Consolided"/>
      <sheetName val="Cost of Debt-Consol (Ex EXCH)"/>
      <sheetName val="Cost of Debt-Restricted"/>
      <sheetName val="Cost of Debt-Restricted Ex EXCH"/>
      <sheetName val="Cost of Debt- Holdings"/>
      <sheetName val="Debt Profile"/>
      <sheetName val="Debt Mat Sched (BOD)"/>
      <sheetName val="Debt Mat Sched (PRINT)"/>
      <sheetName val="Debt Mat Sched (old)"/>
      <sheetName val="Debt Stats INCLUDING Exchang"/>
      <sheetName val="Debt Stats EXCLUDING Exchang"/>
      <sheetName val="Leverage Analysis PRINT"/>
      <sheetName val="Leverage and Coverage Trend"/>
      <sheetName val="Cash and Debt Rollforward"/>
      <sheetName val="Derivative Summary PRINT"/>
      <sheetName val="Fixed%_WACD Trends"/>
      <sheetName val="Deriv Report - Page 1 of 14"/>
      <sheetName val="Deriv Report - Page 4 of 14"/>
      <sheetName val="Deriv Report - Page 6 of 14"/>
      <sheetName val="Deriv Report - Page 11"/>
      <sheetName val="Deriv Report - Page 13 of 14"/>
      <sheetName val="Deriv Report - Page 14 of 14"/>
      <sheetName val="B-Band Other Fixed Rate Debt"/>
      <sheetName val="Other Fixed Rate Debt"/>
      <sheetName val="Debt Maturity Charts"/>
      <sheetName val="Derivative Memo Charts"/>
      <sheetName val="BOD Table"/>
      <sheetName val="Debt Memo Charts orig"/>
      <sheetName val="Debt Memo Charts BR edits"/>
      <sheetName val="debt Memo "/>
      <sheetName val="SUMMARY"/>
      <sheetName val="BUDGET"/>
      <sheetName val="Setup"/>
      <sheetName val="Initiate"/>
      <sheetName val="Cap Proj"/>
      <sheetName val="IS Detail-budget run1_ Updated"/>
      <sheetName val="Contact"/>
      <sheetName val="2009 Calendar"/>
      <sheetName val="CRITERIA1"/>
      <sheetName val="Other HW"/>
      <sheetName val="Reference Data"/>
      <sheetName val="UK-Aldwych- HQ"/>
      <sheetName val="UK Feb02"/>
      <sheetName val="Inputs_-_Debt_Roll"/>
      <sheetName val="Main_-_Consol"/>
      <sheetName val="Consol_(Ex__EXCH)"/>
      <sheetName val="Rest'd_(EX__EXCH)"/>
      <sheetName val="Exch-WAI_for_Kim_H__wen_neded__"/>
      <sheetName val="Summary_1"/>
      <sheetName val="Summary_2"/>
      <sheetName val="Summary_3"/>
      <sheetName val="Debt_Maturities"/>
      <sheetName val="Floating_Rate_Margins"/>
      <sheetName val="Cost_of_Debt-Consolided"/>
      <sheetName val="Cost_of_Debt-Consol_(Ex_EXCH)"/>
      <sheetName val="Cost_of_Debt-Restricted"/>
      <sheetName val="Cost_of_Debt-Restricted_Ex_EXCH"/>
      <sheetName val="Cost_of_Debt-_Holdings"/>
      <sheetName val="Debt_Profile"/>
      <sheetName val="Debt_Mat_Sched_(BOD)"/>
      <sheetName val="Debt_Mat_Sched_(PRINT)"/>
      <sheetName val="Debt_Mat_Sched_(old)"/>
      <sheetName val="Debt_Stats_INCLUDING_Exchang"/>
      <sheetName val="Debt_Stats_EXCLUDING_Exchang"/>
      <sheetName val="Leverage_Analysis_PRINT"/>
      <sheetName val="Leverage_and_Coverage_Trend"/>
      <sheetName val="Cash_and_Debt_Rollforward"/>
      <sheetName val="Derivative_Summary_PRINT"/>
      <sheetName val="Fixed%_WACD_Trends"/>
      <sheetName val="Deriv_Report_-_Page_1_of_14"/>
      <sheetName val="Deriv_Report_-_Page_4_of_14"/>
      <sheetName val="Deriv_Report_-_Page_6_of_14"/>
      <sheetName val="Deriv_Report_-_Page_11"/>
      <sheetName val="Deriv_Report_-_Page_13_of_14"/>
      <sheetName val="Deriv_Report_-_Page_14_of_14"/>
      <sheetName val="B-Band_Other_Fixed_Rate_Debt"/>
      <sheetName val="Other_Fixed_Rate_Debt"/>
      <sheetName val="Debt_Maturity_Charts"/>
      <sheetName val="Derivative_Memo_Charts"/>
      <sheetName val="BOD_Table"/>
      <sheetName val="Debt_Memo_Charts_orig"/>
      <sheetName val="Debt_Memo_Charts_BR_edits"/>
      <sheetName val="debt_Memo_"/>
      <sheetName val="Cap_Proj"/>
      <sheetName val="IS_Detail-budget_run1__Updated"/>
      <sheetName val="2009_Calendar"/>
      <sheetName val="Other_HW"/>
      <sheetName val="CCNN AUG 97"/>
      <sheetName val="Reference_Data"/>
      <sheetName val="UK-Aldwych-_HQ"/>
      <sheetName val="UK_Feb02"/>
      <sheetName val="IPC"/>
    </sheetNames>
    <sheetDataSet>
      <sheetData sheetId="0">
        <row r="1">
          <cell r="A1" t="str">
            <v>COMCAST CORPORATION</v>
          </cell>
          <cell r="F1" t="str">
            <v xml:space="preserve">K:\TREASURY\SHARED\BolgerJ\Debt and Derivative Reports\2004\3rd Q 2004\[Debt Report 9-30-2004 FINAL.xls]Exch-WAI for Kim H. wen neded  </v>
          </cell>
          <cell r="K1">
            <v>38282.41995625</v>
          </cell>
          <cell r="M1">
            <v>38282.41995625</v>
          </cell>
          <cell r="O1">
            <v>1000</v>
          </cell>
          <cell r="P1" t="str">
            <v>divide by this</v>
          </cell>
        </row>
        <row r="2">
          <cell r="A2" t="str">
            <v>ANALYSIS OF CONSOLIDATED BALANCE SHEET</v>
          </cell>
          <cell r="K2">
            <v>38282.41995625</v>
          </cell>
          <cell r="M2">
            <v>38282.41995625</v>
          </cell>
          <cell r="O2" t="str">
            <v>P</v>
          </cell>
        </row>
        <row r="3">
          <cell r="A3" t="str">
            <v>LONG-TERM DEBT ROLLFORWARD</v>
          </cell>
          <cell r="M3" t="str">
            <v>Insert #s in</v>
          </cell>
          <cell r="O3" t="str">
            <v>Linked Cells</v>
          </cell>
        </row>
        <row r="4">
          <cell r="A4">
            <v>38260</v>
          </cell>
          <cell r="M4" t="str">
            <v>This Column</v>
          </cell>
        </row>
        <row r="6">
          <cell r="H6" t="str">
            <v>In Actual $</v>
          </cell>
          <cell r="M6" t="str">
            <v>8.23.04 5-year #'s</v>
          </cell>
          <cell r="O6" t="str">
            <v>$ In Thousands</v>
          </cell>
        </row>
        <row r="7">
          <cell r="O7">
            <v>0</v>
          </cell>
        </row>
        <row r="8">
          <cell r="A8" t="str">
            <v>ENT</v>
          </cell>
          <cell r="C8" t="str">
            <v>COMPANY</v>
          </cell>
          <cell r="D8" t="str">
            <v>DESCRIPTION</v>
          </cell>
          <cell r="E8" t="str">
            <v>COUPON</v>
          </cell>
          <cell r="F8" t="str">
            <v>FINAL MATURITY</v>
          </cell>
          <cell r="H8" t="str">
            <v>BALANCE @ 12/31/2003</v>
          </cell>
          <cell r="J8" t="str">
            <v>BALANCE @ 3/31/2004</v>
          </cell>
          <cell r="K8" t="str">
            <v>BALANCE @ 6/30/2004</v>
          </cell>
          <cell r="M8" t="str">
            <v>BALANCE @ 9/30/2004</v>
          </cell>
          <cell r="O8" t="str">
            <v>BALANCE @ 9/30/2004</v>
          </cell>
        </row>
        <row r="10">
          <cell r="A10" t="str">
            <v>99900</v>
          </cell>
          <cell r="B10" t="str">
            <v>V</v>
          </cell>
          <cell r="C10" t="str">
            <v>Comcast Corp</v>
          </cell>
          <cell r="D10" t="str">
            <v>Revolver due 2006</v>
          </cell>
          <cell r="E10" t="str">
            <v>L+0.875%</v>
          </cell>
          <cell r="F10">
            <v>38842</v>
          </cell>
        </row>
        <row r="11">
          <cell r="A11" t="str">
            <v>99900</v>
          </cell>
          <cell r="B11" t="str">
            <v>V</v>
          </cell>
          <cell r="C11" t="str">
            <v>Comcast Corp</v>
          </cell>
          <cell r="D11" t="str">
            <v>Five-Year Revolver</v>
          </cell>
          <cell r="E11" t="str">
            <v>L+0.875%</v>
          </cell>
          <cell r="F11">
            <v>39404</v>
          </cell>
        </row>
        <row r="12">
          <cell r="A12" t="str">
            <v>99900</v>
          </cell>
          <cell r="B12" t="str">
            <v>V</v>
          </cell>
          <cell r="C12" t="str">
            <v>Comcast Corp</v>
          </cell>
          <cell r="D12" t="str">
            <v>Revolver due 2009</v>
          </cell>
          <cell r="E12" t="str">
            <v>L+0.875%</v>
          </cell>
          <cell r="F12">
            <v>39821</v>
          </cell>
        </row>
        <row r="13">
          <cell r="A13">
            <v>99900</v>
          </cell>
          <cell r="B13" t="str">
            <v>V</v>
          </cell>
          <cell r="C13" t="str">
            <v>Comcast Corp</v>
          </cell>
          <cell r="D13" t="str">
            <v>364 day Credit Facility</v>
          </cell>
          <cell r="E13" t="str">
            <v>L+0.625%</v>
          </cell>
          <cell r="F13">
            <v>38462</v>
          </cell>
        </row>
        <row r="14">
          <cell r="A14" t="str">
            <v>99900</v>
          </cell>
          <cell r="B14" t="str">
            <v>V</v>
          </cell>
          <cell r="C14" t="str">
            <v>Comcast Corp</v>
          </cell>
          <cell r="D14" t="str">
            <v>Commercial Paper</v>
          </cell>
          <cell r="E14" t="str">
            <v>Various</v>
          </cell>
          <cell r="F14" t="str">
            <v>Various</v>
          </cell>
        </row>
        <row r="15">
          <cell r="A15" t="str">
            <v>99900</v>
          </cell>
          <cell r="B15" t="str">
            <v>V</v>
          </cell>
          <cell r="C15" t="str">
            <v>Comcast Corp</v>
          </cell>
          <cell r="D15" t="str">
            <v xml:space="preserve">  Premium/(Discount)</v>
          </cell>
          <cell r="E15" t="str">
            <v>n/a</v>
          </cell>
          <cell r="F15" t="str">
            <v>Various</v>
          </cell>
        </row>
        <row r="16">
          <cell r="A16" t="str">
            <v>99900</v>
          </cell>
          <cell r="B16" t="str">
            <v>F</v>
          </cell>
          <cell r="C16" t="str">
            <v>Comcast Corp</v>
          </cell>
          <cell r="D16" t="str">
            <v>Sr Notes</v>
          </cell>
          <cell r="E16">
            <v>5.8500000000000003E-2</v>
          </cell>
          <cell r="F16">
            <v>40193</v>
          </cell>
        </row>
        <row r="17">
          <cell r="A17" t="str">
            <v>99900</v>
          </cell>
          <cell r="B17" t="str">
            <v>F</v>
          </cell>
          <cell r="C17" t="str">
            <v>Comcast Corp</v>
          </cell>
          <cell r="D17" t="str">
            <v xml:space="preserve">  Premium/(Discount)</v>
          </cell>
          <cell r="E17" t="str">
            <v>n/a</v>
          </cell>
          <cell r="F17">
            <v>40193</v>
          </cell>
        </row>
        <row r="18">
          <cell r="A18">
            <v>99900</v>
          </cell>
          <cell r="B18" t="str">
            <v>V</v>
          </cell>
          <cell r="C18" t="str">
            <v>Comcast Corp</v>
          </cell>
          <cell r="D18" t="str">
            <v>Swap</v>
          </cell>
          <cell r="E18" t="str">
            <v>n/a</v>
          </cell>
          <cell r="F18">
            <v>40193</v>
          </cell>
        </row>
        <row r="19">
          <cell r="A19" t="str">
            <v>99900</v>
          </cell>
          <cell r="B19" t="str">
            <v>F</v>
          </cell>
          <cell r="C19" t="str">
            <v>Comcast Corp</v>
          </cell>
          <cell r="D19" t="str">
            <v>Sr Notes</v>
          </cell>
          <cell r="E19">
            <v>5.5E-2</v>
          </cell>
          <cell r="F19">
            <v>40617</v>
          </cell>
        </row>
        <row r="20">
          <cell r="A20" t="str">
            <v>99900</v>
          </cell>
          <cell r="B20" t="str">
            <v>F</v>
          </cell>
          <cell r="C20" t="str">
            <v>Comcast Corp</v>
          </cell>
          <cell r="D20" t="str">
            <v xml:space="preserve">  Premium/(Discount)</v>
          </cell>
          <cell r="E20" t="str">
            <v>n/a</v>
          </cell>
          <cell r="F20">
            <v>40617</v>
          </cell>
        </row>
        <row r="21">
          <cell r="A21" t="str">
            <v>99900</v>
          </cell>
          <cell r="B21" t="str">
            <v>V</v>
          </cell>
          <cell r="C21" t="str">
            <v>Comcast Corp</v>
          </cell>
          <cell r="D21" t="str">
            <v>Swap</v>
          </cell>
          <cell r="E21" t="str">
            <v>n/a</v>
          </cell>
          <cell r="F21">
            <v>40617</v>
          </cell>
        </row>
        <row r="22">
          <cell r="A22" t="str">
            <v>99900</v>
          </cell>
          <cell r="B22" t="str">
            <v>F</v>
          </cell>
          <cell r="C22" t="str">
            <v>Comcast Corp</v>
          </cell>
          <cell r="D22" t="str">
            <v>Sr Notes</v>
          </cell>
          <cell r="E22">
            <v>5.2999999999999999E-2</v>
          </cell>
          <cell r="F22">
            <v>41654</v>
          </cell>
        </row>
        <row r="23">
          <cell r="A23" t="str">
            <v>99900</v>
          </cell>
          <cell r="B23" t="str">
            <v>F</v>
          </cell>
          <cell r="C23" t="str">
            <v>Comcast Corp</v>
          </cell>
          <cell r="D23" t="str">
            <v xml:space="preserve">  Premium/(Discount)</v>
          </cell>
          <cell r="E23" t="str">
            <v>n/a</v>
          </cell>
          <cell r="F23">
            <v>41654</v>
          </cell>
        </row>
        <row r="24">
          <cell r="A24" t="str">
            <v>99900</v>
          </cell>
          <cell r="B24" t="str">
            <v>V</v>
          </cell>
          <cell r="C24" t="str">
            <v>Comcast Corp</v>
          </cell>
          <cell r="D24" t="str">
            <v>Swap</v>
          </cell>
          <cell r="E24" t="str">
            <v>n/a</v>
          </cell>
          <cell r="F24">
            <v>41654</v>
          </cell>
        </row>
        <row r="25">
          <cell r="A25" t="str">
            <v>99900</v>
          </cell>
          <cell r="B25" t="str">
            <v>F</v>
          </cell>
          <cell r="C25" t="str">
            <v>Comcast Corp</v>
          </cell>
          <cell r="D25" t="str">
            <v>Sr Notes</v>
          </cell>
          <cell r="E25">
            <v>6.5000000000000002E-2</v>
          </cell>
          <cell r="F25">
            <v>42019</v>
          </cell>
        </row>
        <row r="26">
          <cell r="A26" t="str">
            <v>99900</v>
          </cell>
          <cell r="B26" t="str">
            <v>F</v>
          </cell>
          <cell r="C26" t="str">
            <v>Comcast Corp</v>
          </cell>
          <cell r="D26" t="str">
            <v xml:space="preserve">  Premium/(Discount)</v>
          </cell>
          <cell r="E26" t="str">
            <v>n/a</v>
          </cell>
          <cell r="F26">
            <v>42019</v>
          </cell>
        </row>
        <row r="27">
          <cell r="A27" t="str">
            <v>99900</v>
          </cell>
          <cell r="B27" t="str">
            <v>F</v>
          </cell>
          <cell r="C27" t="str">
            <v>Comcast Corp</v>
          </cell>
          <cell r="D27" t="str">
            <v>Sr Notes</v>
          </cell>
          <cell r="E27">
            <v>7.0499999999999993E-2</v>
          </cell>
          <cell r="F27">
            <v>48653</v>
          </cell>
        </row>
        <row r="28">
          <cell r="A28" t="str">
            <v>99900</v>
          </cell>
          <cell r="B28" t="str">
            <v>F</v>
          </cell>
          <cell r="C28" t="str">
            <v>Comcast Corp</v>
          </cell>
          <cell r="D28" t="str">
            <v xml:space="preserve">  Premium/(Discount)</v>
          </cell>
          <cell r="E28" t="str">
            <v>n/a</v>
          </cell>
          <cell r="F28">
            <v>48653</v>
          </cell>
        </row>
        <row r="29">
          <cell r="A29" t="str">
            <v>99900</v>
          </cell>
          <cell r="C29" t="str">
            <v>Comcast Corp</v>
          </cell>
          <cell r="D29" t="str">
            <v>Corp 6.2% Swap</v>
          </cell>
          <cell r="E29">
            <v>6.2E-2</v>
          </cell>
        </row>
        <row r="30">
          <cell r="A30" t="str">
            <v>99900</v>
          </cell>
          <cell r="C30" t="str">
            <v>Comcast Corp</v>
          </cell>
          <cell r="D30" t="str">
            <v>Treasury Lock</v>
          </cell>
          <cell r="E30" t="str">
            <v>n/a</v>
          </cell>
        </row>
        <row r="31">
          <cell r="A31" t="str">
            <v>99900</v>
          </cell>
          <cell r="C31" t="str">
            <v>Comcast Corp</v>
          </cell>
          <cell r="D31" t="str">
            <v>Debt Acquisition Costs</v>
          </cell>
        </row>
        <row r="32">
          <cell r="A32" t="str">
            <v>99900</v>
          </cell>
          <cell r="C32" t="str">
            <v>Comcast Corp</v>
          </cell>
          <cell r="D32" t="str">
            <v xml:space="preserve">Other </v>
          </cell>
        </row>
        <row r="34">
          <cell r="C34" t="str">
            <v xml:space="preserve">  Comcast Corporation</v>
          </cell>
        </row>
        <row r="36">
          <cell r="A36" t="str">
            <v>00A</v>
          </cell>
          <cell r="B36" t="str">
            <v>F</v>
          </cell>
          <cell r="C36" t="str">
            <v>ATTB Corp</v>
          </cell>
          <cell r="D36" t="str">
            <v>Revolver due 2009</v>
          </cell>
          <cell r="E36" t="str">
            <v>L+0.625%</v>
          </cell>
          <cell r="F36">
            <v>39821</v>
          </cell>
        </row>
        <row r="37">
          <cell r="A37" t="str">
            <v>00A</v>
          </cell>
          <cell r="B37" t="str">
            <v>F</v>
          </cell>
          <cell r="C37" t="str">
            <v>ATTB Corp</v>
          </cell>
          <cell r="D37" t="str">
            <v>Sr Notes</v>
          </cell>
          <cell r="E37">
            <v>8.3750000000000005E-2</v>
          </cell>
          <cell r="F37">
            <v>41348</v>
          </cell>
        </row>
        <row r="38">
          <cell r="A38" t="str">
            <v>00A</v>
          </cell>
          <cell r="B38" t="str">
            <v>F</v>
          </cell>
          <cell r="C38" t="str">
            <v>ATTB Corp</v>
          </cell>
          <cell r="D38" t="str">
            <v>Sr Notes</v>
          </cell>
          <cell r="E38">
            <v>9.4549999999999995E-2</v>
          </cell>
          <cell r="F38">
            <v>44880</v>
          </cell>
        </row>
        <row r="39">
          <cell r="A39" t="str">
            <v>68E</v>
          </cell>
          <cell r="B39" t="str">
            <v>F</v>
          </cell>
          <cell r="C39" t="str">
            <v>MediaOne</v>
          </cell>
          <cell r="D39" t="str">
            <v>Medium Term Notes</v>
          </cell>
          <cell r="E39">
            <v>6.7500000000000004E-2</v>
          </cell>
          <cell r="F39">
            <v>37988</v>
          </cell>
        </row>
        <row r="40">
          <cell r="A40" t="str">
            <v>68E</v>
          </cell>
          <cell r="B40" t="str">
            <v>F</v>
          </cell>
          <cell r="C40" t="str">
            <v>MediaOne</v>
          </cell>
          <cell r="D40" t="str">
            <v xml:space="preserve">  Premium/(Discount)</v>
          </cell>
          <cell r="E40" t="str">
            <v>n/a</v>
          </cell>
          <cell r="F40">
            <v>37988</v>
          </cell>
        </row>
        <row r="41">
          <cell r="A41" t="str">
            <v>68E</v>
          </cell>
          <cell r="B41" t="str">
            <v>F</v>
          </cell>
          <cell r="C41" t="str">
            <v>MediaOne</v>
          </cell>
          <cell r="D41" t="str">
            <v>Medium Term Notes</v>
          </cell>
          <cell r="E41">
            <v>7.0999999999999994E-2</v>
          </cell>
          <cell r="F41">
            <v>38073</v>
          </cell>
        </row>
        <row r="42">
          <cell r="A42" t="str">
            <v>68E</v>
          </cell>
          <cell r="B42" t="str">
            <v>F</v>
          </cell>
          <cell r="C42" t="str">
            <v>MediaOne</v>
          </cell>
          <cell r="D42" t="str">
            <v xml:space="preserve">  Premium/(Discount)</v>
          </cell>
          <cell r="E42" t="str">
            <v>n/a</v>
          </cell>
          <cell r="F42">
            <v>38073</v>
          </cell>
        </row>
        <row r="43">
          <cell r="A43" t="str">
            <v>68E</v>
          </cell>
          <cell r="B43" t="str">
            <v>F</v>
          </cell>
          <cell r="C43" t="str">
            <v>MediaOne</v>
          </cell>
          <cell r="D43" t="str">
            <v>Medium Term Notes</v>
          </cell>
          <cell r="E43">
            <v>7.0800000000000002E-2</v>
          </cell>
          <cell r="F43">
            <v>38149</v>
          </cell>
        </row>
        <row r="44">
          <cell r="A44" t="str">
            <v>68E</v>
          </cell>
          <cell r="B44" t="str">
            <v>F</v>
          </cell>
          <cell r="C44" t="str">
            <v>MediaOne</v>
          </cell>
          <cell r="D44" t="str">
            <v xml:space="preserve">  Premium/(Discount)</v>
          </cell>
          <cell r="E44" t="str">
            <v>n/a</v>
          </cell>
          <cell r="F44">
            <v>38149</v>
          </cell>
        </row>
        <row r="45">
          <cell r="A45" t="str">
            <v>68E</v>
          </cell>
          <cell r="B45" t="str">
            <v>F</v>
          </cell>
          <cell r="C45" t="str">
            <v>MediaOne</v>
          </cell>
          <cell r="D45" t="str">
            <v>Sr Notes</v>
          </cell>
          <cell r="E45">
            <v>6.7500000000000004E-2</v>
          </cell>
          <cell r="F45">
            <v>38626</v>
          </cell>
        </row>
        <row r="46">
          <cell r="A46" t="str">
            <v>68E</v>
          </cell>
          <cell r="B46" t="str">
            <v>F</v>
          </cell>
          <cell r="C46" t="str">
            <v>MediaOne</v>
          </cell>
          <cell r="D46" t="str">
            <v xml:space="preserve">  Premium/(Discount)</v>
          </cell>
          <cell r="E46" t="str">
            <v>n/a</v>
          </cell>
          <cell r="F46">
            <v>38626</v>
          </cell>
        </row>
        <row r="47">
          <cell r="A47" t="str">
            <v>68E</v>
          </cell>
          <cell r="B47" t="str">
            <v>F</v>
          </cell>
          <cell r="C47" t="str">
            <v>MediaOne</v>
          </cell>
          <cell r="D47" t="str">
            <v>Sr Notes</v>
          </cell>
          <cell r="E47">
            <v>6.3100000000000003E-2</v>
          </cell>
          <cell r="F47">
            <v>38657</v>
          </cell>
        </row>
        <row r="48">
          <cell r="A48" t="str">
            <v>68E</v>
          </cell>
          <cell r="B48" t="str">
            <v>F</v>
          </cell>
          <cell r="C48" t="str">
            <v>MediaOne</v>
          </cell>
          <cell r="D48" t="str">
            <v xml:space="preserve">  Premium/(Discount)</v>
          </cell>
          <cell r="E48" t="str">
            <v>n/a</v>
          </cell>
          <cell r="F48">
            <v>38657</v>
          </cell>
        </row>
        <row r="49">
          <cell r="A49" t="str">
            <v>68E</v>
          </cell>
          <cell r="B49" t="str">
            <v>F</v>
          </cell>
          <cell r="C49" t="str">
            <v>MediaOne</v>
          </cell>
          <cell r="D49" t="str">
            <v>Sr Notes</v>
          </cell>
          <cell r="E49">
            <v>7.2999999999999995E-2</v>
          </cell>
          <cell r="F49">
            <v>39097</v>
          </cell>
        </row>
        <row r="50">
          <cell r="A50" t="str">
            <v>68E</v>
          </cell>
          <cell r="B50" t="str">
            <v>F</v>
          </cell>
          <cell r="C50" t="str">
            <v>MediaOne</v>
          </cell>
          <cell r="D50" t="str">
            <v xml:space="preserve">  Premium/(Discount)</v>
          </cell>
          <cell r="E50" t="str">
            <v>n/a</v>
          </cell>
          <cell r="F50">
            <v>39097</v>
          </cell>
        </row>
        <row r="51">
          <cell r="A51" t="str">
            <v>68E</v>
          </cell>
          <cell r="B51" t="str">
            <v>F</v>
          </cell>
          <cell r="C51" t="str">
            <v>MediaOne</v>
          </cell>
          <cell r="D51" t="str">
            <v>Medium Term Notes</v>
          </cell>
          <cell r="E51">
            <v>6.83E-2</v>
          </cell>
          <cell r="F51">
            <v>39401</v>
          </cell>
        </row>
        <row r="52">
          <cell r="A52" t="str">
            <v>68E</v>
          </cell>
          <cell r="B52" t="str">
            <v>F</v>
          </cell>
          <cell r="C52" t="str">
            <v>MediaOne</v>
          </cell>
          <cell r="D52" t="str">
            <v xml:space="preserve">  Premium/(Discount)</v>
          </cell>
          <cell r="E52" t="str">
            <v>n/a</v>
          </cell>
          <cell r="F52">
            <v>39401</v>
          </cell>
        </row>
        <row r="53">
          <cell r="A53" t="str">
            <v>68E</v>
          </cell>
          <cell r="B53" t="str">
            <v>F</v>
          </cell>
          <cell r="C53" t="str">
            <v>MediaOne</v>
          </cell>
          <cell r="D53" t="str">
            <v>Medium Term Notes</v>
          </cell>
          <cell r="E53">
            <v>6.83E-2</v>
          </cell>
          <cell r="F53">
            <v>39401</v>
          </cell>
        </row>
        <row r="54">
          <cell r="A54" t="str">
            <v>68E</v>
          </cell>
          <cell r="B54" t="str">
            <v>F</v>
          </cell>
          <cell r="C54" t="str">
            <v>MediaOne</v>
          </cell>
          <cell r="D54" t="str">
            <v xml:space="preserve">  Premium/(Discount)</v>
          </cell>
          <cell r="E54" t="str">
            <v>n/a</v>
          </cell>
          <cell r="F54">
            <v>39401</v>
          </cell>
        </row>
        <row r="55">
          <cell r="A55" t="str">
            <v>68E</v>
          </cell>
          <cell r="B55" t="str">
            <v>F</v>
          </cell>
          <cell r="C55" t="str">
            <v>MediaOne</v>
          </cell>
          <cell r="D55" t="str">
            <v>Medium Term Notes</v>
          </cell>
          <cell r="E55">
            <v>6.5500000000000003E-2</v>
          </cell>
          <cell r="F55">
            <v>39422</v>
          </cell>
        </row>
        <row r="56">
          <cell r="A56" t="str">
            <v>68E</v>
          </cell>
          <cell r="B56" t="str">
            <v>F</v>
          </cell>
          <cell r="C56" t="str">
            <v>MediaOne</v>
          </cell>
          <cell r="D56" t="str">
            <v xml:space="preserve">  Premium/(Discount)</v>
          </cell>
          <cell r="E56" t="str">
            <v>n/a</v>
          </cell>
          <cell r="F56">
            <v>39422</v>
          </cell>
        </row>
        <row r="57">
          <cell r="A57" t="str">
            <v>68E</v>
          </cell>
          <cell r="B57" t="str">
            <v>F</v>
          </cell>
          <cell r="C57" t="str">
            <v>MediaOne</v>
          </cell>
          <cell r="D57" t="str">
            <v>Medium Term Notes</v>
          </cell>
          <cell r="E57">
            <v>6.3500000000000001E-2</v>
          </cell>
          <cell r="F57">
            <v>39484</v>
          </cell>
        </row>
        <row r="58">
          <cell r="A58" t="str">
            <v>68E</v>
          </cell>
          <cell r="B58" t="str">
            <v>F</v>
          </cell>
          <cell r="C58" t="str">
            <v>MediaOne</v>
          </cell>
          <cell r="D58" t="str">
            <v xml:space="preserve">  Premium/(Discount)</v>
          </cell>
          <cell r="E58" t="str">
            <v>n/a</v>
          </cell>
          <cell r="F58">
            <v>39484</v>
          </cell>
        </row>
        <row r="59">
          <cell r="A59" t="str">
            <v>68E</v>
          </cell>
          <cell r="B59" t="str">
            <v>F</v>
          </cell>
          <cell r="C59" t="str">
            <v>MediaOne</v>
          </cell>
          <cell r="D59" t="str">
            <v>Sr Notes</v>
          </cell>
          <cell r="E59">
            <v>7.9000000000000001E-2</v>
          </cell>
          <cell r="F59">
            <v>46419</v>
          </cell>
        </row>
        <row r="60">
          <cell r="A60" t="str">
            <v>68E</v>
          </cell>
          <cell r="B60" t="str">
            <v>F</v>
          </cell>
          <cell r="C60" t="str">
            <v>MediaOne</v>
          </cell>
          <cell r="D60" t="str">
            <v xml:space="preserve">  Premium/(Discount)</v>
          </cell>
          <cell r="E60" t="str">
            <v>n/a</v>
          </cell>
          <cell r="F60">
            <v>46419</v>
          </cell>
        </row>
        <row r="61">
          <cell r="A61" t="str">
            <v>68E</v>
          </cell>
          <cell r="B61" t="str">
            <v>F</v>
          </cell>
          <cell r="C61" t="str">
            <v>MediaOne</v>
          </cell>
          <cell r="D61" t="str">
            <v>Sr Notes</v>
          </cell>
          <cell r="E61">
            <v>8.1500000000000003E-2</v>
          </cell>
          <cell r="F61">
            <v>48245</v>
          </cell>
        </row>
        <row r="62">
          <cell r="A62" t="str">
            <v>68E</v>
          </cell>
          <cell r="B62" t="str">
            <v>F</v>
          </cell>
          <cell r="C62" t="str">
            <v>MediaOne</v>
          </cell>
          <cell r="D62" t="str">
            <v xml:space="preserve">  Premium/(Discount)</v>
          </cell>
          <cell r="E62" t="str">
            <v>n/a</v>
          </cell>
          <cell r="F62">
            <v>48245</v>
          </cell>
        </row>
        <row r="63">
          <cell r="A63" t="str">
            <v>68E</v>
          </cell>
          <cell r="B63" t="str">
            <v>F</v>
          </cell>
          <cell r="C63" t="str">
            <v>MediaOne</v>
          </cell>
          <cell r="D63" t="str">
            <v>Sr Notes</v>
          </cell>
          <cell r="E63">
            <v>6.9500000000000006E-2</v>
          </cell>
          <cell r="F63">
            <v>50055</v>
          </cell>
        </row>
        <row r="64">
          <cell r="A64" t="str">
            <v>68E</v>
          </cell>
          <cell r="B64" t="str">
            <v>F</v>
          </cell>
          <cell r="C64" t="str">
            <v>MediaOne</v>
          </cell>
          <cell r="D64" t="str">
            <v>Sr Notes</v>
          </cell>
          <cell r="E64">
            <v>7.9500000000000001E-2</v>
          </cell>
          <cell r="F64">
            <v>71987</v>
          </cell>
        </row>
        <row r="65">
          <cell r="A65" t="str">
            <v>68E</v>
          </cell>
          <cell r="B65" t="str">
            <v>F</v>
          </cell>
          <cell r="C65" t="str">
            <v>MediaOne</v>
          </cell>
          <cell r="D65" t="str">
            <v xml:space="preserve">  Premium/(Discount)</v>
          </cell>
          <cell r="E65" t="str">
            <v>n/a</v>
          </cell>
          <cell r="F65">
            <v>71987</v>
          </cell>
        </row>
        <row r="66">
          <cell r="A66" t="str">
            <v>68E</v>
          </cell>
          <cell r="C66" t="str">
            <v>MediaOne</v>
          </cell>
          <cell r="D66" t="str">
            <v>Trustee Fees</v>
          </cell>
        </row>
        <row r="67">
          <cell r="A67" t="str">
            <v>69E</v>
          </cell>
          <cell r="B67" t="str">
            <v>F</v>
          </cell>
          <cell r="C67" t="str">
            <v>MediaOne</v>
          </cell>
          <cell r="D67" t="str">
            <v>Sr Notes</v>
          </cell>
          <cell r="E67">
            <v>8.8749999999999996E-2</v>
          </cell>
          <cell r="F67">
            <v>38610</v>
          </cell>
        </row>
        <row r="68">
          <cell r="A68" t="str">
            <v>69E</v>
          </cell>
          <cell r="B68" t="str">
            <v>F</v>
          </cell>
          <cell r="C68" t="str">
            <v>MediaOne</v>
          </cell>
          <cell r="D68" t="str">
            <v xml:space="preserve">  Premium/(Discount)</v>
          </cell>
          <cell r="E68" t="str">
            <v>n/a</v>
          </cell>
          <cell r="F68">
            <v>38610</v>
          </cell>
        </row>
        <row r="69">
          <cell r="A69" t="str">
            <v>69E</v>
          </cell>
          <cell r="B69" t="str">
            <v>F</v>
          </cell>
          <cell r="C69" t="str">
            <v>MediaOne</v>
          </cell>
          <cell r="D69" t="str">
            <v>Sr Notes</v>
          </cell>
          <cell r="E69">
            <v>8.3000000000000004E-2</v>
          </cell>
          <cell r="F69">
            <v>38852</v>
          </cell>
        </row>
        <row r="70">
          <cell r="A70" t="str">
            <v>69E</v>
          </cell>
          <cell r="B70" t="str">
            <v>F</v>
          </cell>
          <cell r="C70" t="str">
            <v>MediaOne</v>
          </cell>
          <cell r="D70" t="str">
            <v xml:space="preserve">  Premium/(Discount)</v>
          </cell>
          <cell r="E70" t="str">
            <v>n/a</v>
          </cell>
          <cell r="F70">
            <v>38852</v>
          </cell>
        </row>
        <row r="71">
          <cell r="A71" t="str">
            <v>69E</v>
          </cell>
          <cell r="B71" t="str">
            <v>F</v>
          </cell>
          <cell r="C71" t="str">
            <v>MediaOne</v>
          </cell>
          <cell r="D71" t="str">
            <v>Sr Notes</v>
          </cell>
          <cell r="E71">
            <v>0.09</v>
          </cell>
          <cell r="F71">
            <v>39692</v>
          </cell>
        </row>
        <row r="72">
          <cell r="A72" t="str">
            <v>69E</v>
          </cell>
          <cell r="B72" t="str">
            <v>F</v>
          </cell>
          <cell r="C72" t="str">
            <v>MediaOne</v>
          </cell>
          <cell r="D72" t="str">
            <v xml:space="preserve">  Premium/(Discount)</v>
          </cell>
          <cell r="E72" t="str">
            <v>n/a</v>
          </cell>
          <cell r="F72">
            <v>39692</v>
          </cell>
        </row>
        <row r="73">
          <cell r="A73" t="str">
            <v>69E</v>
          </cell>
          <cell r="B73" t="str">
            <v>F</v>
          </cell>
          <cell r="C73" t="str">
            <v>MediaOne</v>
          </cell>
          <cell r="D73" t="str">
            <v>Sr Notes</v>
          </cell>
          <cell r="E73">
            <v>9.5000000000000001E-2</v>
          </cell>
          <cell r="F73">
            <v>41487</v>
          </cell>
        </row>
        <row r="74">
          <cell r="A74" t="str">
            <v>69E</v>
          </cell>
          <cell r="B74" t="str">
            <v>F</v>
          </cell>
          <cell r="C74" t="str">
            <v>MediaOne</v>
          </cell>
          <cell r="D74" t="str">
            <v xml:space="preserve">  Premium/(Discount)</v>
          </cell>
          <cell r="E74" t="str">
            <v>n/a</v>
          </cell>
          <cell r="F74">
            <v>41487</v>
          </cell>
        </row>
        <row r="75">
          <cell r="A75" t="str">
            <v>69E</v>
          </cell>
          <cell r="C75" t="str">
            <v>MediaOne</v>
          </cell>
          <cell r="D75" t="str">
            <v>Trustee Fees</v>
          </cell>
        </row>
        <row r="76">
          <cell r="A76" t="str">
            <v>30E</v>
          </cell>
          <cell r="B76" t="str">
            <v>F</v>
          </cell>
          <cell r="C76" t="str">
            <v>TCI</v>
          </cell>
          <cell r="D76" t="str">
            <v>Sr Notes</v>
          </cell>
          <cell r="E76">
            <v>8.6499999999999994E-2</v>
          </cell>
          <cell r="F76">
            <v>38245</v>
          </cell>
        </row>
        <row r="77">
          <cell r="A77" t="str">
            <v>30E</v>
          </cell>
          <cell r="B77" t="str">
            <v>F</v>
          </cell>
          <cell r="C77" t="str">
            <v>TCI</v>
          </cell>
          <cell r="D77" t="str">
            <v xml:space="preserve">  Premium/(Discount)</v>
          </cell>
          <cell r="E77" t="str">
            <v>n/a</v>
          </cell>
          <cell r="F77">
            <v>38245</v>
          </cell>
        </row>
        <row r="78">
          <cell r="A78" t="str">
            <v>30E</v>
          </cell>
          <cell r="B78" t="str">
            <v>F</v>
          </cell>
          <cell r="C78" t="str">
            <v>TCI</v>
          </cell>
          <cell r="D78" t="str">
            <v>Medium Term Notes</v>
          </cell>
          <cell r="E78">
            <v>8.3500000000000005E-2</v>
          </cell>
          <cell r="F78">
            <v>38398</v>
          </cell>
        </row>
        <row r="79">
          <cell r="A79" t="str">
            <v>30E</v>
          </cell>
          <cell r="B79" t="str">
            <v>F</v>
          </cell>
          <cell r="C79" t="str">
            <v>TCI</v>
          </cell>
          <cell r="D79" t="str">
            <v xml:space="preserve">  Premium/(Discount)</v>
          </cell>
          <cell r="E79" t="str">
            <v>n/a</v>
          </cell>
          <cell r="F79">
            <v>38398</v>
          </cell>
        </row>
        <row r="80">
          <cell r="A80" t="str">
            <v>30E</v>
          </cell>
          <cell r="B80" t="str">
            <v>F</v>
          </cell>
          <cell r="C80" t="str">
            <v>TCI</v>
          </cell>
          <cell r="D80" t="str">
            <v>Sr Notes</v>
          </cell>
          <cell r="E80">
            <v>0.08</v>
          </cell>
          <cell r="F80">
            <v>38565</v>
          </cell>
        </row>
        <row r="81">
          <cell r="A81" t="str">
            <v>30E</v>
          </cell>
          <cell r="B81" t="str">
            <v>F</v>
          </cell>
          <cell r="C81" t="str">
            <v>TCI</v>
          </cell>
          <cell r="D81" t="str">
            <v xml:space="preserve">  Premium/(Discount)</v>
          </cell>
          <cell r="E81" t="str">
            <v>n/a</v>
          </cell>
          <cell r="F81">
            <v>38565</v>
          </cell>
        </row>
        <row r="82">
          <cell r="A82" t="str">
            <v>30E</v>
          </cell>
          <cell r="B82" t="str">
            <v>F</v>
          </cell>
          <cell r="C82" t="str">
            <v>TCI</v>
          </cell>
          <cell r="D82" t="str">
            <v>Sr Notes</v>
          </cell>
          <cell r="E82">
            <v>7.2499999999999995E-2</v>
          </cell>
          <cell r="F82">
            <v>38565</v>
          </cell>
        </row>
        <row r="83">
          <cell r="A83" t="str">
            <v>30E</v>
          </cell>
          <cell r="B83" t="str">
            <v>F</v>
          </cell>
          <cell r="C83" t="str">
            <v>TCI</v>
          </cell>
          <cell r="D83" t="str">
            <v xml:space="preserve">  Premium/(Discount)</v>
          </cell>
          <cell r="E83" t="str">
            <v>n/a</v>
          </cell>
          <cell r="F83">
            <v>38565</v>
          </cell>
        </row>
        <row r="84">
          <cell r="A84" t="str">
            <v>30E</v>
          </cell>
          <cell r="B84" t="str">
            <v>F</v>
          </cell>
          <cell r="C84" t="str">
            <v>TCI</v>
          </cell>
          <cell r="D84" t="str">
            <v>Medium Term Notes</v>
          </cell>
          <cell r="E84">
            <v>7.6100000000000001E-2</v>
          </cell>
          <cell r="F84">
            <v>38629</v>
          </cell>
        </row>
        <row r="85">
          <cell r="A85" t="str">
            <v>30E</v>
          </cell>
          <cell r="B85" t="str">
            <v>F</v>
          </cell>
          <cell r="C85" t="str">
            <v>TCI</v>
          </cell>
          <cell r="D85" t="str">
            <v xml:space="preserve">  Premium/(Discount)</v>
          </cell>
          <cell r="E85" t="str">
            <v>n/a</v>
          </cell>
          <cell r="F85">
            <v>38629</v>
          </cell>
        </row>
        <row r="86">
          <cell r="A86" t="str">
            <v>30E</v>
          </cell>
          <cell r="B86" t="str">
            <v>F</v>
          </cell>
          <cell r="C86" t="str">
            <v>TCI</v>
          </cell>
          <cell r="D86" t="str">
            <v>Sr Notes</v>
          </cell>
          <cell r="E86">
            <v>6.8750000000000006E-2</v>
          </cell>
          <cell r="F86">
            <v>38763</v>
          </cell>
        </row>
        <row r="87">
          <cell r="A87" t="str">
            <v>30E</v>
          </cell>
          <cell r="B87" t="str">
            <v>F</v>
          </cell>
          <cell r="C87" t="str">
            <v>TCI</v>
          </cell>
          <cell r="D87" t="str">
            <v xml:space="preserve">  Premium/(Discount)</v>
          </cell>
          <cell r="E87" t="str">
            <v>n/a</v>
          </cell>
          <cell r="F87">
            <v>38763</v>
          </cell>
        </row>
        <row r="88">
          <cell r="A88" t="str">
            <v>30E</v>
          </cell>
          <cell r="B88" t="str">
            <v>F</v>
          </cell>
          <cell r="C88" t="str">
            <v>TCI</v>
          </cell>
          <cell r="D88" t="str">
            <v>Medium Term Notes</v>
          </cell>
          <cell r="E88">
            <v>6.6900000000000001E-2</v>
          </cell>
          <cell r="F88">
            <v>38807</v>
          </cell>
        </row>
        <row r="89">
          <cell r="A89" t="str">
            <v>30E</v>
          </cell>
          <cell r="B89" t="str">
            <v>F</v>
          </cell>
          <cell r="C89" t="str">
            <v>TCI</v>
          </cell>
          <cell r="D89" t="str">
            <v xml:space="preserve">  Premium/(Discount)</v>
          </cell>
          <cell r="E89" t="str">
            <v>n/a</v>
          </cell>
          <cell r="F89">
            <v>38807</v>
          </cell>
        </row>
        <row r="90">
          <cell r="A90" t="str">
            <v>30E</v>
          </cell>
          <cell r="B90" t="str">
            <v>F</v>
          </cell>
          <cell r="C90" t="str">
            <v>TCI</v>
          </cell>
          <cell r="D90" t="str">
            <v>Sr Notes</v>
          </cell>
          <cell r="E90">
            <v>9.8000000000000004E-2</v>
          </cell>
          <cell r="F90">
            <v>40940</v>
          </cell>
        </row>
        <row r="91">
          <cell r="A91" t="str">
            <v>30E</v>
          </cell>
          <cell r="B91" t="str">
            <v>F</v>
          </cell>
          <cell r="C91" t="str">
            <v>TCI</v>
          </cell>
          <cell r="D91" t="str">
            <v xml:space="preserve">  Premium/(Discount)</v>
          </cell>
          <cell r="E91" t="str">
            <v>n/a</v>
          </cell>
          <cell r="F91">
            <v>40940</v>
          </cell>
        </row>
        <row r="92">
          <cell r="A92" t="str">
            <v>30E</v>
          </cell>
          <cell r="B92" t="str">
            <v>F</v>
          </cell>
          <cell r="C92" t="str">
            <v>TCI</v>
          </cell>
          <cell r="D92" t="str">
            <v>Sr Notes</v>
          </cell>
          <cell r="E92">
            <v>7.8750000000000001E-2</v>
          </cell>
          <cell r="F92">
            <v>41487</v>
          </cell>
        </row>
        <row r="93">
          <cell r="A93" t="str">
            <v>30E</v>
          </cell>
          <cell r="B93" t="str">
            <v>F</v>
          </cell>
          <cell r="C93" t="str">
            <v>TCI</v>
          </cell>
          <cell r="D93" t="str">
            <v xml:space="preserve">  Premium/(Discount)</v>
          </cell>
          <cell r="E93" t="str">
            <v>n/a</v>
          </cell>
          <cell r="F93">
            <v>41487</v>
          </cell>
        </row>
        <row r="94">
          <cell r="A94" t="str">
            <v>30E</v>
          </cell>
          <cell r="B94" t="str">
            <v>F</v>
          </cell>
          <cell r="C94" t="str">
            <v>TCI</v>
          </cell>
          <cell r="D94" t="str">
            <v>Sr Notes</v>
          </cell>
          <cell r="E94">
            <v>8.7499999999999994E-2</v>
          </cell>
          <cell r="F94">
            <v>42217</v>
          </cell>
        </row>
        <row r="95">
          <cell r="A95" t="str">
            <v>30E</v>
          </cell>
          <cell r="B95" t="str">
            <v>F</v>
          </cell>
          <cell r="C95" t="str">
            <v>TCI</v>
          </cell>
          <cell r="D95" t="str">
            <v xml:space="preserve">  Premium/(Discount)</v>
          </cell>
          <cell r="E95" t="str">
            <v>n/a</v>
          </cell>
          <cell r="F95">
            <v>42217</v>
          </cell>
        </row>
        <row r="96">
          <cell r="A96" t="str">
            <v>30E</v>
          </cell>
          <cell r="B96" t="str">
            <v>F</v>
          </cell>
          <cell r="C96" t="str">
            <v>TCI</v>
          </cell>
          <cell r="D96" t="str">
            <v>Sr Notes</v>
          </cell>
          <cell r="E96">
            <v>0.10125000000000001</v>
          </cell>
          <cell r="F96">
            <v>44666</v>
          </cell>
        </row>
        <row r="97">
          <cell r="A97" t="str">
            <v>30E</v>
          </cell>
          <cell r="B97" t="str">
            <v>F</v>
          </cell>
          <cell r="C97" t="str">
            <v>TCI</v>
          </cell>
          <cell r="D97" t="str">
            <v xml:space="preserve">  Premium/(Discount)</v>
          </cell>
          <cell r="E97" t="str">
            <v>n/a</v>
          </cell>
          <cell r="F97">
            <v>44666</v>
          </cell>
        </row>
        <row r="98">
          <cell r="A98" t="str">
            <v>30E</v>
          </cell>
          <cell r="B98" t="str">
            <v>F</v>
          </cell>
          <cell r="C98" t="str">
            <v>TCI</v>
          </cell>
          <cell r="D98" t="str">
            <v>Sr Notes</v>
          </cell>
          <cell r="E98">
            <v>9.8750000000000004E-2</v>
          </cell>
          <cell r="F98">
            <v>44727</v>
          </cell>
        </row>
        <row r="99">
          <cell r="A99" t="str">
            <v>30E</v>
          </cell>
          <cell r="B99" t="str">
            <v>F</v>
          </cell>
          <cell r="C99" t="str">
            <v>TCI</v>
          </cell>
          <cell r="D99" t="str">
            <v xml:space="preserve">  Premium/(Discount)</v>
          </cell>
          <cell r="E99" t="str">
            <v>n/a</v>
          </cell>
          <cell r="F99">
            <v>44727</v>
          </cell>
        </row>
        <row r="100">
          <cell r="A100" t="str">
            <v>30E</v>
          </cell>
          <cell r="B100" t="str">
            <v>F</v>
          </cell>
          <cell r="C100" t="str">
            <v>TCI</v>
          </cell>
          <cell r="D100" t="str">
            <v>Sr Notes</v>
          </cell>
          <cell r="E100">
            <v>7.8750000000000001E-2</v>
          </cell>
          <cell r="F100">
            <v>46068</v>
          </cell>
        </row>
        <row r="101">
          <cell r="A101" t="str">
            <v>30E</v>
          </cell>
          <cell r="B101" t="str">
            <v>F</v>
          </cell>
          <cell r="C101" t="str">
            <v>TCI</v>
          </cell>
          <cell r="D101" t="str">
            <v xml:space="preserve">  Premium/(Discount)</v>
          </cell>
          <cell r="E101" t="str">
            <v>n/a</v>
          </cell>
          <cell r="F101">
            <v>46068</v>
          </cell>
        </row>
        <row r="102">
          <cell r="A102" t="str">
            <v>30E</v>
          </cell>
          <cell r="B102" t="str">
            <v>F</v>
          </cell>
          <cell r="C102" t="str">
            <v>TCI</v>
          </cell>
          <cell r="D102" t="str">
            <v>Sr Notes</v>
          </cell>
          <cell r="E102">
            <v>7.1249999999999994E-2</v>
          </cell>
          <cell r="F102">
            <v>46798</v>
          </cell>
        </row>
        <row r="103">
          <cell r="A103" t="str">
            <v>30E</v>
          </cell>
          <cell r="B103" t="str">
            <v>F</v>
          </cell>
          <cell r="C103" t="str">
            <v>TCI</v>
          </cell>
          <cell r="D103" t="str">
            <v xml:space="preserve">  Premium/(Discount)</v>
          </cell>
          <cell r="E103" t="str">
            <v>n/a</v>
          </cell>
          <cell r="F103">
            <v>46798</v>
          </cell>
        </row>
        <row r="104">
          <cell r="A104" t="str">
            <v>30E</v>
          </cell>
          <cell r="C104" t="str">
            <v>TCI</v>
          </cell>
          <cell r="D104" t="str">
            <v>Trustee Fees</v>
          </cell>
        </row>
        <row r="105">
          <cell r="A105" t="str">
            <v>03A</v>
          </cell>
          <cell r="B105" t="str">
            <v>F</v>
          </cell>
          <cell r="C105" t="str">
            <v>TCI</v>
          </cell>
          <cell r="D105" t="str">
            <v>TOPrS</v>
          </cell>
          <cell r="E105">
            <v>9.6500000000000002E-2</v>
          </cell>
          <cell r="F105">
            <v>46477</v>
          </cell>
        </row>
        <row r="106">
          <cell r="A106" t="str">
            <v>03A</v>
          </cell>
          <cell r="B106" t="str">
            <v>F</v>
          </cell>
          <cell r="C106" t="str">
            <v>TCI</v>
          </cell>
          <cell r="D106" t="str">
            <v xml:space="preserve">  Premium/(Discount)</v>
          </cell>
          <cell r="E106" t="str">
            <v>n/a</v>
          </cell>
          <cell r="F106">
            <v>46477</v>
          </cell>
        </row>
        <row r="107">
          <cell r="C107" t="str">
            <v>TCI</v>
          </cell>
          <cell r="D107" t="str">
            <v xml:space="preserve">  TOPrS Swap</v>
          </cell>
        </row>
        <row r="108">
          <cell r="C108" t="str">
            <v>TCI</v>
          </cell>
          <cell r="D108" t="str">
            <v>US Cable of Coastal Texas</v>
          </cell>
          <cell r="E108" t="str">
            <v>n/a</v>
          </cell>
        </row>
        <row r="109">
          <cell r="A109" t="str">
            <v>R65</v>
          </cell>
          <cell r="B109" t="str">
            <v>F</v>
          </cell>
          <cell r="C109" t="str">
            <v>Capital Assets Group</v>
          </cell>
          <cell r="D109" t="str">
            <v>Nomura Debt</v>
          </cell>
          <cell r="E109" t="str">
            <v>various</v>
          </cell>
        </row>
        <row r="110">
          <cell r="A110" t="str">
            <v>R54</v>
          </cell>
          <cell r="B110" t="str">
            <v>F</v>
          </cell>
          <cell r="C110" t="str">
            <v>NDTC</v>
          </cell>
          <cell r="D110" t="str">
            <v>Transponder Capital Leases</v>
          </cell>
          <cell r="E110" t="str">
            <v>various</v>
          </cell>
        </row>
        <row r="111">
          <cell r="A111" t="str">
            <v>K32,K33,K34,k35</v>
          </cell>
          <cell r="B111" t="str">
            <v>F</v>
          </cell>
          <cell r="C111" t="str">
            <v>New England</v>
          </cell>
          <cell r="D111" t="str">
            <v>Fiber Leases</v>
          </cell>
          <cell r="E111" t="str">
            <v>various</v>
          </cell>
        </row>
        <row r="112">
          <cell r="A112" t="str">
            <v>G52,J11,R31,R42,R46,R52</v>
          </cell>
          <cell r="B112" t="str">
            <v>F</v>
          </cell>
          <cell r="C112" t="str">
            <v>ATT</v>
          </cell>
          <cell r="D112" t="str">
            <v>Capital Leases</v>
          </cell>
          <cell r="E112" t="str">
            <v>various</v>
          </cell>
        </row>
        <row r="113">
          <cell r="A113" t="str">
            <v>98E</v>
          </cell>
          <cell r="B113" t="str">
            <v>F</v>
          </cell>
          <cell r="C113" t="str">
            <v>Dakotaland Broadc</v>
          </cell>
          <cell r="D113" t="str">
            <v>Capital Leases</v>
          </cell>
          <cell r="E113" t="str">
            <v>various</v>
          </cell>
        </row>
        <row r="114">
          <cell r="C114" t="str">
            <v>ATTB Corp</v>
          </cell>
          <cell r="D114" t="str">
            <v>Debt Acquisition Amortization</v>
          </cell>
        </row>
        <row r="115">
          <cell r="C115" t="str">
            <v>ATTB Corp</v>
          </cell>
          <cell r="D115" t="str">
            <v>Debt Acquisition Amortization</v>
          </cell>
          <cell r="F115" t="str">
            <v>ADDED 6-25-04</v>
          </cell>
        </row>
        <row r="116">
          <cell r="C116" t="str">
            <v>ATTB Corp</v>
          </cell>
          <cell r="D116" t="str">
            <v>Debt Acquisition Amortization</v>
          </cell>
          <cell r="F116" t="str">
            <v>ADDED 6-25-04</v>
          </cell>
        </row>
        <row r="117">
          <cell r="C117" t="str">
            <v>ATTB Corp</v>
          </cell>
          <cell r="D117" t="str">
            <v>Amortization of Treasury Locks</v>
          </cell>
        </row>
        <row r="118">
          <cell r="C118" t="str">
            <v>ATTB Corp</v>
          </cell>
          <cell r="D118" t="str">
            <v>Liberty Media SARS</v>
          </cell>
        </row>
        <row r="119">
          <cell r="C119" t="str">
            <v>ATTB Corp</v>
          </cell>
          <cell r="D119" t="str">
            <v>Sales and Use Tax</v>
          </cell>
        </row>
        <row r="120">
          <cell r="C120" t="str">
            <v>ATTB Corp</v>
          </cell>
          <cell r="D120" t="str">
            <v>Deferred Compensation</v>
          </cell>
        </row>
        <row r="121">
          <cell r="C121" t="str">
            <v>ATTB Corp</v>
          </cell>
          <cell r="D121" t="str">
            <v xml:space="preserve">Miscellaneous </v>
          </cell>
        </row>
        <row r="122">
          <cell r="A122" t="str">
            <v>03E</v>
          </cell>
          <cell r="C122" t="str">
            <v>ATTB Corp</v>
          </cell>
          <cell r="D122" t="str">
            <v>Katz Patent</v>
          </cell>
        </row>
        <row r="123">
          <cell r="C123" t="str">
            <v>ATTB Corp</v>
          </cell>
          <cell r="D123" t="str">
            <v>Transponder Lease amortization</v>
          </cell>
        </row>
        <row r="124">
          <cell r="C124" t="str">
            <v>ATTB Corp</v>
          </cell>
          <cell r="D124" t="str">
            <v>General Instrument deferred gain</v>
          </cell>
        </row>
        <row r="125">
          <cell r="C125" t="str">
            <v>ATTB Corp</v>
          </cell>
          <cell r="D125" t="str">
            <v>Early Extinguishment of Digiventures</v>
          </cell>
        </row>
        <row r="126">
          <cell r="D126" t="str">
            <v>Centaur</v>
          </cell>
        </row>
        <row r="127">
          <cell r="D127" t="str">
            <v>PEG Interest</v>
          </cell>
        </row>
        <row r="128">
          <cell r="C128" t="str">
            <v>ATTB Corp</v>
          </cell>
          <cell r="D128" t="str">
            <v>Purchase accounting discount amort</v>
          </cell>
        </row>
        <row r="130">
          <cell r="C130" t="str">
            <v xml:space="preserve">  AT&amp;T Broadband (excluding Exchangeables)</v>
          </cell>
        </row>
        <row r="132">
          <cell r="A132" t="str">
            <v>30E</v>
          </cell>
          <cell r="B132" t="str">
            <v>F</v>
          </cell>
          <cell r="C132" t="str">
            <v>TCI</v>
          </cell>
          <cell r="D132" t="str">
            <v>Sr Notes</v>
          </cell>
          <cell r="E132">
            <v>6.8750000000000006E-2</v>
          </cell>
          <cell r="F132">
            <v>38763</v>
          </cell>
        </row>
        <row r="133">
          <cell r="A133" t="str">
            <v>30E</v>
          </cell>
          <cell r="B133" t="str">
            <v>F</v>
          </cell>
          <cell r="C133" t="str">
            <v>TCI</v>
          </cell>
          <cell r="D133" t="str">
            <v xml:space="preserve">  Premium/(Discount)</v>
          </cell>
          <cell r="E133" t="str">
            <v>n/a</v>
          </cell>
          <cell r="F133">
            <v>38763</v>
          </cell>
        </row>
        <row r="134">
          <cell r="A134" t="str">
            <v>30E</v>
          </cell>
          <cell r="B134" t="str">
            <v>F</v>
          </cell>
          <cell r="C134" t="str">
            <v>TCI</v>
          </cell>
          <cell r="D134" t="str">
            <v>Sr Notes</v>
          </cell>
          <cell r="E134">
            <v>7.8750000000000001E-2</v>
          </cell>
          <cell r="F134">
            <v>46068</v>
          </cell>
        </row>
        <row r="135">
          <cell r="A135" t="str">
            <v>30E</v>
          </cell>
          <cell r="B135" t="str">
            <v>F</v>
          </cell>
          <cell r="C135" t="str">
            <v>TCI</v>
          </cell>
          <cell r="D135" t="str">
            <v xml:space="preserve">  Premium/(Discount)</v>
          </cell>
          <cell r="E135" t="str">
            <v>n/a</v>
          </cell>
          <cell r="F135">
            <v>46068</v>
          </cell>
        </row>
        <row r="136">
          <cell r="A136" t="str">
            <v>93A</v>
          </cell>
          <cell r="B136" t="str">
            <v>F</v>
          </cell>
          <cell r="C136" t="str">
            <v>MediaOne</v>
          </cell>
          <cell r="D136" t="str">
            <v>TOPrS</v>
          </cell>
          <cell r="E136">
            <v>9.0399999999999994E-2</v>
          </cell>
          <cell r="F136">
            <v>50770</v>
          </cell>
        </row>
        <row r="137">
          <cell r="A137" t="str">
            <v>93A</v>
          </cell>
          <cell r="B137" t="str">
            <v>F</v>
          </cell>
          <cell r="C137" t="str">
            <v>MediaOne</v>
          </cell>
          <cell r="D137" t="str">
            <v xml:space="preserve">  Premium/(Discount)</v>
          </cell>
          <cell r="E137" t="str">
            <v>n/a</v>
          </cell>
          <cell r="F137">
            <v>50770</v>
          </cell>
        </row>
        <row r="139">
          <cell r="C139" t="str">
            <v xml:space="preserve">  Broadband bonds owned by Comcast</v>
          </cell>
        </row>
        <row r="141">
          <cell r="A141" t="str">
            <v>699</v>
          </cell>
          <cell r="B141" t="str">
            <v>F</v>
          </cell>
          <cell r="C141" t="str">
            <v>Jones Intercable</v>
          </cell>
          <cell r="D141" t="str">
            <v>W.C.Data Center Mortgage</v>
          </cell>
          <cell r="E141">
            <v>7.7499999999999999E-2</v>
          </cell>
        </row>
        <row r="142">
          <cell r="A142" t="str">
            <v>010</v>
          </cell>
          <cell r="B142" t="str">
            <v>F</v>
          </cell>
          <cell r="C142" t="str">
            <v>Cable</v>
          </cell>
          <cell r="D142" t="str">
            <v>Stored Cable Deferred</v>
          </cell>
          <cell r="E142" t="str">
            <v>n/a</v>
          </cell>
        </row>
        <row r="143">
          <cell r="A143" t="str">
            <v>020</v>
          </cell>
          <cell r="B143" t="str">
            <v>F</v>
          </cell>
          <cell r="C143" t="str">
            <v>Overhead</v>
          </cell>
          <cell r="D143" t="str">
            <v>Other</v>
          </cell>
          <cell r="E143" t="str">
            <v>n/a</v>
          </cell>
        </row>
        <row r="145">
          <cell r="C145" t="str">
            <v>Comcast Cable Communications Mng</v>
          </cell>
        </row>
        <row r="147">
          <cell r="A147" t="str">
            <v>079</v>
          </cell>
          <cell r="B147" t="str">
            <v>V</v>
          </cell>
          <cell r="C147" t="str">
            <v>CCC, Inc.</v>
          </cell>
          <cell r="D147" t="str">
            <v>Five-Year Revolver</v>
          </cell>
          <cell r="E147" t="str">
            <v>L+0.875%</v>
          </cell>
          <cell r="F147">
            <v>38588</v>
          </cell>
        </row>
        <row r="148">
          <cell r="A148" t="str">
            <v>079</v>
          </cell>
          <cell r="B148" t="str">
            <v>F</v>
          </cell>
          <cell r="C148" t="str">
            <v>CCC, Inc.</v>
          </cell>
          <cell r="D148" t="str">
            <v>Sr Notes</v>
          </cell>
          <cell r="E148">
            <v>8.1250000000000003E-2</v>
          </cell>
          <cell r="F148">
            <v>38108</v>
          </cell>
        </row>
        <row r="149">
          <cell r="A149" t="str">
            <v>079</v>
          </cell>
          <cell r="B149" t="str">
            <v>F</v>
          </cell>
          <cell r="C149" t="str">
            <v>CCC, Inc.</v>
          </cell>
          <cell r="D149" t="str">
            <v xml:space="preserve">  Premium/(Discount)</v>
          </cell>
          <cell r="E149" t="str">
            <v>n/a</v>
          </cell>
          <cell r="F149">
            <v>38108</v>
          </cell>
        </row>
        <row r="150">
          <cell r="A150" t="str">
            <v>079</v>
          </cell>
          <cell r="B150" t="str">
            <v>F</v>
          </cell>
          <cell r="C150" t="str">
            <v>CCC, Inc.</v>
          </cell>
          <cell r="D150" t="str">
            <v>Gain on swap unwind</v>
          </cell>
          <cell r="E150" t="str">
            <v>n/a</v>
          </cell>
          <cell r="F150">
            <v>38108</v>
          </cell>
        </row>
        <row r="151">
          <cell r="A151" t="str">
            <v>079</v>
          </cell>
          <cell r="B151" t="str">
            <v>F</v>
          </cell>
          <cell r="C151" t="str">
            <v>CCC, Inc.</v>
          </cell>
          <cell r="D151" t="str">
            <v>Sr Notes</v>
          </cell>
          <cell r="E151">
            <v>6.3750000000000001E-2</v>
          </cell>
          <cell r="F151">
            <v>38747</v>
          </cell>
        </row>
        <row r="152">
          <cell r="A152" t="str">
            <v>079</v>
          </cell>
          <cell r="B152" t="str">
            <v>F</v>
          </cell>
          <cell r="C152" t="str">
            <v>CCC, Inc.</v>
          </cell>
          <cell r="D152" t="str">
            <v xml:space="preserve">  Premium/(Discount)</v>
          </cell>
          <cell r="E152" t="str">
            <v>n/a</v>
          </cell>
          <cell r="F152">
            <v>38747</v>
          </cell>
        </row>
        <row r="153">
          <cell r="A153" t="str">
            <v>079</v>
          </cell>
          <cell r="B153" t="str">
            <v>F</v>
          </cell>
          <cell r="C153" t="str">
            <v>CCC, Inc.</v>
          </cell>
          <cell r="D153" t="str">
            <v>Gain on swap unwind</v>
          </cell>
          <cell r="E153" t="str">
            <v>n/a</v>
          </cell>
          <cell r="F153">
            <v>38747</v>
          </cell>
        </row>
        <row r="154">
          <cell r="A154" t="str">
            <v>079</v>
          </cell>
          <cell r="B154" t="str">
            <v>F</v>
          </cell>
          <cell r="C154" t="str">
            <v>CCC, Inc.</v>
          </cell>
          <cell r="D154" t="str">
            <v xml:space="preserve">  Swap</v>
          </cell>
          <cell r="E154" t="str">
            <v>n/a</v>
          </cell>
          <cell r="F154">
            <v>38747</v>
          </cell>
        </row>
        <row r="155">
          <cell r="A155" t="str">
            <v>079</v>
          </cell>
          <cell r="B155" t="str">
            <v>F</v>
          </cell>
          <cell r="C155" t="str">
            <v>CCC, Inc.</v>
          </cell>
          <cell r="D155" t="str">
            <v>Sr Notes</v>
          </cell>
          <cell r="E155">
            <v>8.3750000000000005E-2</v>
          </cell>
          <cell r="F155">
            <v>39203</v>
          </cell>
        </row>
        <row r="156">
          <cell r="A156" t="str">
            <v>079</v>
          </cell>
          <cell r="B156" t="str">
            <v>F</v>
          </cell>
          <cell r="C156" t="str">
            <v>CCC, Inc.</v>
          </cell>
          <cell r="D156" t="str">
            <v xml:space="preserve">  Premium/(Discount)</v>
          </cell>
          <cell r="E156" t="str">
            <v>n/a</v>
          </cell>
          <cell r="F156">
            <v>39203</v>
          </cell>
        </row>
        <row r="157">
          <cell r="A157" t="str">
            <v>079</v>
          </cell>
          <cell r="B157" t="str">
            <v>F</v>
          </cell>
          <cell r="C157" t="str">
            <v>CCC, Inc.</v>
          </cell>
          <cell r="D157" t="str">
            <v>Sr Notes</v>
          </cell>
          <cell r="E157">
            <v>6.2E-2</v>
          </cell>
          <cell r="F157">
            <v>39767</v>
          </cell>
        </row>
        <row r="158">
          <cell r="A158" t="str">
            <v>079</v>
          </cell>
          <cell r="B158" t="str">
            <v>F</v>
          </cell>
          <cell r="C158" t="str">
            <v>CCC, Inc.</v>
          </cell>
          <cell r="D158" t="str">
            <v xml:space="preserve">  Premium/(Discount)</v>
          </cell>
          <cell r="E158" t="str">
            <v>n/a</v>
          </cell>
          <cell r="F158">
            <v>39767</v>
          </cell>
        </row>
        <row r="159">
          <cell r="A159" t="str">
            <v>079</v>
          </cell>
          <cell r="B159" t="str">
            <v>F</v>
          </cell>
          <cell r="C159" t="str">
            <v>CCC, Inc.</v>
          </cell>
          <cell r="D159" t="str">
            <v xml:space="preserve">  Swap</v>
          </cell>
          <cell r="E159" t="str">
            <v>n/a</v>
          </cell>
          <cell r="F159">
            <v>39767</v>
          </cell>
        </row>
        <row r="160">
          <cell r="A160" t="str">
            <v>079</v>
          </cell>
          <cell r="B160" t="str">
            <v>F</v>
          </cell>
          <cell r="C160" t="str">
            <v>CCC, Inc.</v>
          </cell>
          <cell r="D160" t="str">
            <v>Sr Notes</v>
          </cell>
          <cell r="E160">
            <v>6.8750000000000006E-2</v>
          </cell>
          <cell r="F160">
            <v>39979</v>
          </cell>
        </row>
        <row r="161">
          <cell r="A161" t="str">
            <v>079</v>
          </cell>
          <cell r="B161" t="str">
            <v>F</v>
          </cell>
          <cell r="C161" t="str">
            <v>CCC, Inc.</v>
          </cell>
          <cell r="D161" t="str">
            <v xml:space="preserve">  Premium/(Discount)</v>
          </cell>
          <cell r="E161" t="str">
            <v>n/a</v>
          </cell>
          <cell r="F161">
            <v>39979</v>
          </cell>
        </row>
        <row r="162">
          <cell r="A162" t="str">
            <v>079</v>
          </cell>
          <cell r="B162" t="str">
            <v>F</v>
          </cell>
          <cell r="C162" t="str">
            <v>CCC, Inc.</v>
          </cell>
          <cell r="D162" t="str">
            <v>Sr Notes</v>
          </cell>
          <cell r="E162">
            <v>6.8750000000000006E-2</v>
          </cell>
          <cell r="F162">
            <v>39979</v>
          </cell>
        </row>
        <row r="163">
          <cell r="A163" t="str">
            <v>079</v>
          </cell>
          <cell r="B163" t="str">
            <v>F</v>
          </cell>
          <cell r="C163" t="str">
            <v>CCC, Inc.</v>
          </cell>
          <cell r="D163" t="str">
            <v xml:space="preserve">  Premium/(Discount)</v>
          </cell>
          <cell r="E163" t="str">
            <v>n/a</v>
          </cell>
          <cell r="F163">
            <v>39979</v>
          </cell>
        </row>
        <row r="164">
          <cell r="A164" t="str">
            <v>079</v>
          </cell>
          <cell r="B164" t="str">
            <v>F</v>
          </cell>
          <cell r="C164" t="str">
            <v>CCC, Inc.</v>
          </cell>
          <cell r="D164" t="str">
            <v xml:space="preserve">  Swap</v>
          </cell>
          <cell r="E164" t="str">
            <v>n/a</v>
          </cell>
          <cell r="F164">
            <v>39979</v>
          </cell>
        </row>
        <row r="165">
          <cell r="A165" t="str">
            <v>079</v>
          </cell>
          <cell r="B165" t="str">
            <v>F</v>
          </cell>
          <cell r="C165" t="str">
            <v>CCC, Inc.</v>
          </cell>
          <cell r="D165" t="str">
            <v>Sr Notes</v>
          </cell>
          <cell r="E165">
            <v>6.7500000000000004E-2</v>
          </cell>
          <cell r="F165">
            <v>40573</v>
          </cell>
        </row>
        <row r="166">
          <cell r="A166" t="str">
            <v>079</v>
          </cell>
          <cell r="B166" t="str">
            <v>F</v>
          </cell>
          <cell r="C166" t="str">
            <v>CCC, Inc.</v>
          </cell>
          <cell r="D166" t="str">
            <v xml:space="preserve">  Premium/(Discount)</v>
          </cell>
          <cell r="E166" t="str">
            <v>n/a</v>
          </cell>
          <cell r="F166">
            <v>40573</v>
          </cell>
        </row>
        <row r="167">
          <cell r="A167" t="str">
            <v>079</v>
          </cell>
          <cell r="B167" t="str">
            <v>F</v>
          </cell>
          <cell r="C167" t="str">
            <v>CCC, Inc.</v>
          </cell>
          <cell r="D167" t="str">
            <v>Sr Notes</v>
          </cell>
          <cell r="E167">
            <v>7.1249999999999994E-2</v>
          </cell>
          <cell r="F167">
            <v>41440</v>
          </cell>
        </row>
        <row r="168">
          <cell r="A168" t="str">
            <v>079</v>
          </cell>
          <cell r="B168" t="str">
            <v>F</v>
          </cell>
          <cell r="C168" t="str">
            <v>CCC, Inc.</v>
          </cell>
          <cell r="D168" t="str">
            <v xml:space="preserve">  Premium/(Discount)</v>
          </cell>
          <cell r="E168" t="str">
            <v>n/a</v>
          </cell>
          <cell r="F168">
            <v>41440</v>
          </cell>
        </row>
        <row r="169">
          <cell r="A169" t="str">
            <v>079</v>
          </cell>
          <cell r="B169" t="str">
            <v>F</v>
          </cell>
          <cell r="C169" t="str">
            <v>CCC, Inc.</v>
          </cell>
          <cell r="D169" t="str">
            <v>Sr Notes</v>
          </cell>
          <cell r="E169">
            <v>7.1249999999999994E-2</v>
          </cell>
          <cell r="F169">
            <v>41440</v>
          </cell>
        </row>
        <row r="170">
          <cell r="A170" t="str">
            <v>079</v>
          </cell>
          <cell r="B170" t="str">
            <v>F</v>
          </cell>
          <cell r="C170" t="str">
            <v>CCC, Inc.</v>
          </cell>
          <cell r="D170" t="str">
            <v xml:space="preserve">  Premium/(Discount)</v>
          </cell>
          <cell r="E170" t="str">
            <v>n/a</v>
          </cell>
          <cell r="F170">
            <v>41440</v>
          </cell>
        </row>
        <row r="171">
          <cell r="A171" t="str">
            <v>079</v>
          </cell>
          <cell r="B171" t="str">
            <v>F</v>
          </cell>
          <cell r="C171" t="str">
            <v>CCC, Inc.</v>
          </cell>
          <cell r="D171" t="str">
            <v>Sr Notes</v>
          </cell>
          <cell r="E171">
            <v>8.8749999999999996E-2</v>
          </cell>
          <cell r="F171">
            <v>42856</v>
          </cell>
        </row>
        <row r="172">
          <cell r="A172" t="str">
            <v>079</v>
          </cell>
          <cell r="B172" t="str">
            <v>F</v>
          </cell>
          <cell r="C172" t="str">
            <v>CCC, Inc.</v>
          </cell>
          <cell r="D172" t="str">
            <v xml:space="preserve">  Premium/(Discount)</v>
          </cell>
          <cell r="E172" t="str">
            <v>n/a</v>
          </cell>
          <cell r="F172">
            <v>42856</v>
          </cell>
        </row>
        <row r="173">
          <cell r="A173" t="str">
            <v>079</v>
          </cell>
          <cell r="B173" t="str">
            <v>F</v>
          </cell>
          <cell r="C173" t="str">
            <v>CCC, Inc.</v>
          </cell>
          <cell r="D173" t="str">
            <v>Sr Notes</v>
          </cell>
          <cell r="E173">
            <v>8.5000000000000006E-2</v>
          </cell>
          <cell r="F173">
            <v>46508</v>
          </cell>
        </row>
        <row r="174">
          <cell r="A174" t="str">
            <v>079</v>
          </cell>
          <cell r="B174" t="str">
            <v>F</v>
          </cell>
          <cell r="C174" t="str">
            <v>CCC, Inc.</v>
          </cell>
          <cell r="D174" t="str">
            <v xml:space="preserve">  Premium/(Discount)</v>
          </cell>
          <cell r="E174" t="str">
            <v>n/a</v>
          </cell>
          <cell r="F174">
            <v>46508</v>
          </cell>
        </row>
        <row r="175">
          <cell r="A175" t="str">
            <v>079</v>
          </cell>
          <cell r="B175" t="str">
            <v>F</v>
          </cell>
          <cell r="C175" t="str">
            <v>Jones Intercable</v>
          </cell>
          <cell r="D175" t="str">
            <v>Sr Notes</v>
          </cell>
          <cell r="E175">
            <v>8.8749999999999996E-2</v>
          </cell>
          <cell r="F175">
            <v>39173</v>
          </cell>
        </row>
        <row r="176">
          <cell r="A176" t="str">
            <v>079</v>
          </cell>
          <cell r="B176" t="str">
            <v>F</v>
          </cell>
          <cell r="C176" t="str">
            <v>Jones Intercable</v>
          </cell>
          <cell r="D176" t="str">
            <v xml:space="preserve">  Premium/(Discount)</v>
          </cell>
          <cell r="E176" t="str">
            <v>n/a</v>
          </cell>
          <cell r="F176">
            <v>39173</v>
          </cell>
        </row>
        <row r="177">
          <cell r="A177" t="str">
            <v>079</v>
          </cell>
          <cell r="B177" t="str">
            <v>F</v>
          </cell>
          <cell r="C177" t="str">
            <v>Jones Intercable</v>
          </cell>
          <cell r="D177" t="str">
            <v>Sr Notes</v>
          </cell>
          <cell r="E177">
            <v>7.6249999999999998E-2</v>
          </cell>
          <cell r="F177">
            <v>39553</v>
          </cell>
        </row>
        <row r="178">
          <cell r="A178" t="str">
            <v>079</v>
          </cell>
          <cell r="B178" t="str">
            <v>F</v>
          </cell>
          <cell r="C178" t="str">
            <v>Jones Intercable</v>
          </cell>
          <cell r="D178" t="str">
            <v xml:space="preserve">  Premium/(Discount)</v>
          </cell>
          <cell r="E178" t="str">
            <v>n/a</v>
          </cell>
          <cell r="F178">
            <v>39553</v>
          </cell>
        </row>
        <row r="179">
          <cell r="A179" t="str">
            <v>079</v>
          </cell>
          <cell r="B179" t="str">
            <v>F</v>
          </cell>
          <cell r="C179" t="str">
            <v>Jones Intercable</v>
          </cell>
          <cell r="D179" t="str">
            <v>Gain on swap unwind</v>
          </cell>
          <cell r="E179" t="str">
            <v>n/a</v>
          </cell>
          <cell r="F179">
            <v>39553</v>
          </cell>
        </row>
        <row r="180">
          <cell r="A180" t="str">
            <v>079</v>
          </cell>
          <cell r="B180" t="str">
            <v>F</v>
          </cell>
          <cell r="C180" t="str">
            <v>Lenfest</v>
          </cell>
          <cell r="D180" t="str">
            <v>Sr Notes</v>
          </cell>
          <cell r="E180">
            <v>8.3750000000000005E-2</v>
          </cell>
          <cell r="F180">
            <v>38657</v>
          </cell>
        </row>
        <row r="181">
          <cell r="A181" t="str">
            <v>079</v>
          </cell>
          <cell r="B181" t="str">
            <v>F</v>
          </cell>
          <cell r="C181" t="str">
            <v>Lenfest</v>
          </cell>
          <cell r="D181" t="str">
            <v xml:space="preserve">  Premium/(Discount)</v>
          </cell>
          <cell r="E181" t="str">
            <v>n/a</v>
          </cell>
          <cell r="F181">
            <v>38657</v>
          </cell>
        </row>
        <row r="182">
          <cell r="A182" t="str">
            <v>S94</v>
          </cell>
          <cell r="B182" t="str">
            <v>F</v>
          </cell>
          <cell r="C182" t="str">
            <v>Lenfest</v>
          </cell>
          <cell r="D182" t="str">
            <v xml:space="preserve">  Step-Up Adj</v>
          </cell>
          <cell r="E182" t="str">
            <v>n/a</v>
          </cell>
          <cell r="F182">
            <v>38657</v>
          </cell>
        </row>
        <row r="183">
          <cell r="A183" t="str">
            <v>079</v>
          </cell>
          <cell r="B183" t="str">
            <v>F</v>
          </cell>
          <cell r="C183" t="str">
            <v>Lenfest</v>
          </cell>
          <cell r="D183" t="str">
            <v>Sr Sub Notes</v>
          </cell>
          <cell r="E183">
            <v>0.105</v>
          </cell>
          <cell r="F183">
            <v>38883</v>
          </cell>
        </row>
        <row r="184">
          <cell r="A184" t="str">
            <v>079</v>
          </cell>
          <cell r="B184" t="str">
            <v>F</v>
          </cell>
          <cell r="C184" t="str">
            <v>Lenfest</v>
          </cell>
          <cell r="D184" t="str">
            <v xml:space="preserve">  Premium/(Discount)</v>
          </cell>
          <cell r="E184" t="str">
            <v>n/a</v>
          </cell>
          <cell r="F184">
            <v>38883</v>
          </cell>
        </row>
        <row r="185">
          <cell r="A185" t="str">
            <v>S94</v>
          </cell>
          <cell r="B185" t="str">
            <v>F</v>
          </cell>
          <cell r="C185" t="str">
            <v>Lenfest</v>
          </cell>
          <cell r="D185" t="str">
            <v xml:space="preserve">  Step-Up Adj</v>
          </cell>
          <cell r="E185" t="str">
            <v>n/a</v>
          </cell>
          <cell r="F185">
            <v>38883</v>
          </cell>
        </row>
        <row r="186">
          <cell r="A186" t="str">
            <v>079</v>
          </cell>
          <cell r="B186" t="str">
            <v>F</v>
          </cell>
          <cell r="C186" t="str">
            <v>Lenfest</v>
          </cell>
          <cell r="D186" t="str">
            <v>Sr Notes</v>
          </cell>
          <cell r="E186">
            <v>7.6249999999999998E-2</v>
          </cell>
          <cell r="F186">
            <v>39493</v>
          </cell>
        </row>
        <row r="187">
          <cell r="A187" t="str">
            <v>079</v>
          </cell>
          <cell r="B187" t="str">
            <v>F</v>
          </cell>
          <cell r="C187" t="str">
            <v>Lenfest</v>
          </cell>
          <cell r="D187" t="str">
            <v xml:space="preserve">  Premium/(Discount)</v>
          </cell>
          <cell r="E187" t="str">
            <v>n/a</v>
          </cell>
          <cell r="F187">
            <v>39493</v>
          </cell>
        </row>
        <row r="188">
          <cell r="A188" t="str">
            <v>S94</v>
          </cell>
          <cell r="B188" t="str">
            <v>F</v>
          </cell>
          <cell r="C188" t="str">
            <v>Lenfest</v>
          </cell>
          <cell r="D188" t="str">
            <v xml:space="preserve">  Step-Up Adj</v>
          </cell>
          <cell r="E188" t="str">
            <v>n/a</v>
          </cell>
          <cell r="F188">
            <v>39493</v>
          </cell>
        </row>
        <row r="189">
          <cell r="A189" t="str">
            <v>410</v>
          </cell>
          <cell r="B189" t="str">
            <v>F</v>
          </cell>
          <cell r="C189" t="str">
            <v>Holdings-P.C.</v>
          </cell>
          <cell r="D189" t="str">
            <v>Building lease</v>
          </cell>
          <cell r="E189">
            <v>0.1</v>
          </cell>
        </row>
        <row r="190">
          <cell r="A190" t="str">
            <v>711</v>
          </cell>
          <cell r="B190" t="str">
            <v>F</v>
          </cell>
          <cell r="C190" t="str">
            <v>Prime Cable</v>
          </cell>
          <cell r="D190" t="str">
            <v>Automobile leases</v>
          </cell>
          <cell r="E190" t="str">
            <v>various</v>
          </cell>
        </row>
        <row r="191">
          <cell r="A191">
            <v>910</v>
          </cell>
          <cell r="D191" t="str">
            <v>Data Network Engine</v>
          </cell>
        </row>
        <row r="192">
          <cell r="A192" t="str">
            <v>VAR</v>
          </cell>
          <cell r="B192" t="str">
            <v>F</v>
          </cell>
          <cell r="C192" t="str">
            <v>Jones Intercable</v>
          </cell>
          <cell r="D192" t="str">
            <v>Car Leases</v>
          </cell>
          <cell r="E192" t="str">
            <v>various</v>
          </cell>
        </row>
        <row r="193">
          <cell r="A193" t="str">
            <v>036</v>
          </cell>
          <cell r="B193" t="str">
            <v>F</v>
          </cell>
          <cell r="C193" t="str">
            <v>Lenfest</v>
          </cell>
          <cell r="D193" t="str">
            <v>AUL Loan</v>
          </cell>
          <cell r="E193">
            <v>0.1</v>
          </cell>
        </row>
        <row r="194">
          <cell r="A194" t="str">
            <v>036</v>
          </cell>
          <cell r="B194" t="str">
            <v>F</v>
          </cell>
          <cell r="C194" t="str">
            <v>Lenfest</v>
          </cell>
          <cell r="D194" t="str">
            <v>PIDA Loan</v>
          </cell>
          <cell r="E194">
            <v>0.03</v>
          </cell>
        </row>
        <row r="195">
          <cell r="A195" t="str">
            <v>079</v>
          </cell>
          <cell r="B195" t="str">
            <v>F</v>
          </cell>
          <cell r="C195" t="str">
            <v>Lenfest</v>
          </cell>
          <cell r="D195" t="str">
            <v>Capital Leases</v>
          </cell>
          <cell r="E195" t="str">
            <v>various</v>
          </cell>
        </row>
        <row r="196">
          <cell r="A196" t="str">
            <v>079</v>
          </cell>
          <cell r="C196" t="str">
            <v>CCC, Inc.</v>
          </cell>
          <cell r="D196" t="str">
            <v>Debt Acquisition Amortization</v>
          </cell>
        </row>
        <row r="197">
          <cell r="A197" t="str">
            <v>079</v>
          </cell>
          <cell r="C197" t="str">
            <v>CCC, Inc.</v>
          </cell>
          <cell r="D197" t="str">
            <v>Bondholder Consent</v>
          </cell>
        </row>
        <row r="198">
          <cell r="A198" t="str">
            <v>079</v>
          </cell>
          <cell r="C198" t="str">
            <v>CCC, Inc.</v>
          </cell>
          <cell r="D198" t="str">
            <v>Amortization of Treasury Locks</v>
          </cell>
        </row>
        <row r="199">
          <cell r="D199" t="str">
            <v>PEG Interest</v>
          </cell>
        </row>
        <row r="200">
          <cell r="A200" t="str">
            <v>079</v>
          </cell>
          <cell r="C200" t="str">
            <v>Holdings</v>
          </cell>
          <cell r="D200" t="str">
            <v>Other</v>
          </cell>
        </row>
        <row r="201">
          <cell r="A201" t="str">
            <v>079</v>
          </cell>
          <cell r="C201" t="str">
            <v>Cable</v>
          </cell>
          <cell r="D201" t="str">
            <v>Other</v>
          </cell>
        </row>
        <row r="202">
          <cell r="A202" t="str">
            <v>S94</v>
          </cell>
          <cell r="C202" t="str">
            <v>Lenfest</v>
          </cell>
          <cell r="D202" t="str">
            <v>Purch Acct for Starnet Contract</v>
          </cell>
        </row>
        <row r="204">
          <cell r="C204" t="str">
            <v xml:space="preserve">  Comcast Cable Communications</v>
          </cell>
        </row>
        <row r="206">
          <cell r="C206" t="str">
            <v xml:space="preserve">    Total Restricted Group (excluding Exchangeables)</v>
          </cell>
        </row>
        <row r="208">
          <cell r="A208" t="str">
            <v>90500</v>
          </cell>
          <cell r="B208" t="str">
            <v>F</v>
          </cell>
          <cell r="C208" t="str">
            <v>Comcast Holdings</v>
          </cell>
          <cell r="D208" t="str">
            <v>Sr Sub Debs</v>
          </cell>
          <cell r="E208">
            <v>0.10625</v>
          </cell>
          <cell r="F208">
            <v>41105</v>
          </cell>
        </row>
        <row r="209">
          <cell r="A209" t="str">
            <v>90500</v>
          </cell>
          <cell r="B209" t="str">
            <v>F</v>
          </cell>
          <cell r="C209" t="str">
            <v>Comcast Holdings</v>
          </cell>
          <cell r="D209" t="str">
            <v>Convert Sub Debs</v>
          </cell>
          <cell r="E209">
            <v>0</v>
          </cell>
          <cell r="F209">
            <v>44184</v>
          </cell>
        </row>
        <row r="210">
          <cell r="A210" t="str">
            <v>90500</v>
          </cell>
          <cell r="B210" t="str">
            <v>F</v>
          </cell>
          <cell r="C210" t="str">
            <v>Comcast Holdings</v>
          </cell>
          <cell r="D210" t="str">
            <v xml:space="preserve">  Premium/(Discount)</v>
          </cell>
          <cell r="E210" t="str">
            <v>n/a</v>
          </cell>
          <cell r="F210">
            <v>44184</v>
          </cell>
        </row>
        <row r="211">
          <cell r="A211" t="str">
            <v>90500</v>
          </cell>
          <cell r="B211" t="str">
            <v>F</v>
          </cell>
          <cell r="C211" t="str">
            <v>Comcast Holdings</v>
          </cell>
          <cell r="D211" t="str">
            <v>ZONES 1 Exch Sub Debs</v>
          </cell>
          <cell r="E211">
            <v>0.02</v>
          </cell>
          <cell r="F211">
            <v>47406</v>
          </cell>
        </row>
        <row r="212">
          <cell r="A212" t="str">
            <v>90500</v>
          </cell>
          <cell r="B212" t="str">
            <v>F</v>
          </cell>
          <cell r="C212" t="str">
            <v>Comcast Holdings</v>
          </cell>
          <cell r="D212" t="str">
            <v xml:space="preserve">  Premium/(Discount)</v>
          </cell>
          <cell r="E212" t="str">
            <v>n/a</v>
          </cell>
          <cell r="F212">
            <v>47406</v>
          </cell>
        </row>
        <row r="213">
          <cell r="A213" t="str">
            <v>90500</v>
          </cell>
          <cell r="B213" t="str">
            <v>F</v>
          </cell>
          <cell r="C213" t="str">
            <v>Comcast Holdings</v>
          </cell>
          <cell r="D213" t="str">
            <v xml:space="preserve">  FAS 133 Adj</v>
          </cell>
          <cell r="E213" t="str">
            <v>n/a</v>
          </cell>
          <cell r="F213">
            <v>47406</v>
          </cell>
        </row>
        <row r="214">
          <cell r="A214" t="str">
            <v>90500</v>
          </cell>
          <cell r="B214" t="str">
            <v>F</v>
          </cell>
          <cell r="C214" t="str">
            <v>Comcast Holdings</v>
          </cell>
          <cell r="D214" t="str">
            <v>ZONES 2 Exch Sub Debs</v>
          </cell>
          <cell r="E214">
            <v>0.02</v>
          </cell>
          <cell r="F214">
            <v>47437</v>
          </cell>
        </row>
        <row r="215">
          <cell r="A215" t="str">
            <v>90500</v>
          </cell>
          <cell r="B215" t="str">
            <v>F</v>
          </cell>
          <cell r="C215" t="str">
            <v>Comcast Holdings</v>
          </cell>
          <cell r="D215" t="str">
            <v xml:space="preserve">  Premium/(Discount)</v>
          </cell>
          <cell r="E215" t="str">
            <v>n/a</v>
          </cell>
          <cell r="F215">
            <v>47437</v>
          </cell>
        </row>
        <row r="216">
          <cell r="A216" t="str">
            <v>90500</v>
          </cell>
          <cell r="B216" t="str">
            <v>F</v>
          </cell>
          <cell r="C216" t="str">
            <v>Comcast Holdings</v>
          </cell>
          <cell r="D216" t="str">
            <v xml:space="preserve">  FAS 133 Adj</v>
          </cell>
          <cell r="E216" t="str">
            <v>n/a</v>
          </cell>
          <cell r="F216">
            <v>47437</v>
          </cell>
        </row>
        <row r="217">
          <cell r="A217" t="str">
            <v>90500</v>
          </cell>
          <cell r="C217" t="str">
            <v>Comcast Holdings</v>
          </cell>
          <cell r="D217" t="str">
            <v>Debt Acquisition Costs</v>
          </cell>
        </row>
        <row r="219">
          <cell r="C219" t="str">
            <v xml:space="preserve">  Comcast Holdings</v>
          </cell>
        </row>
        <row r="221">
          <cell r="C221" t="str">
            <v>Broadnet, B.V.</v>
          </cell>
          <cell r="D221" t="str">
            <v>LC's for Spain</v>
          </cell>
        </row>
        <row r="223">
          <cell r="C223" t="str">
            <v xml:space="preserve">  International</v>
          </cell>
        </row>
        <row r="225">
          <cell r="B225" t="str">
            <v>F</v>
          </cell>
          <cell r="C225" t="str">
            <v>Home Team Sports</v>
          </cell>
          <cell r="D225" t="str">
            <v>Capital Leases</v>
          </cell>
          <cell r="E225" t="str">
            <v>various</v>
          </cell>
        </row>
        <row r="227">
          <cell r="C227" t="str">
            <v xml:space="preserve">  Home Team Sports</v>
          </cell>
        </row>
        <row r="229">
          <cell r="B229" t="str">
            <v>F</v>
          </cell>
          <cell r="C229" t="str">
            <v>G4 Media, LLC</v>
          </cell>
          <cell r="D229" t="str">
            <v>Capital Leases</v>
          </cell>
          <cell r="E229" t="str">
            <v>various</v>
          </cell>
        </row>
        <row r="230">
          <cell r="C230" t="str">
            <v>G4 Media, LLC</v>
          </cell>
          <cell r="D230" t="str">
            <v>Launch Incentives</v>
          </cell>
        </row>
        <row r="232">
          <cell r="C232" t="str">
            <v xml:space="preserve">  G4 Media</v>
          </cell>
        </row>
        <row r="234">
          <cell r="C234" t="str">
            <v>Outdoor Life</v>
          </cell>
        </row>
        <row r="236">
          <cell r="C236" t="str">
            <v xml:space="preserve">  Outdoor Life</v>
          </cell>
        </row>
        <row r="238">
          <cell r="B238" t="str">
            <v>F</v>
          </cell>
          <cell r="C238" t="str">
            <v>Golf Channel</v>
          </cell>
          <cell r="D238" t="str">
            <v>Capital Leases</v>
          </cell>
          <cell r="E238" t="str">
            <v>various</v>
          </cell>
        </row>
        <row r="240">
          <cell r="C240" t="str">
            <v xml:space="preserve">  Golf Channel</v>
          </cell>
        </row>
        <row r="242">
          <cell r="B242" t="str">
            <v>V</v>
          </cell>
          <cell r="C242" t="str">
            <v>E! Entertain.</v>
          </cell>
          <cell r="D242" t="str">
            <v>Revolver</v>
          </cell>
          <cell r="E242" t="str">
            <v>L+0.625%</v>
          </cell>
          <cell r="F242">
            <v>38533</v>
          </cell>
        </row>
        <row r="243">
          <cell r="B243" t="str">
            <v>F</v>
          </cell>
          <cell r="C243" t="str">
            <v>E! Entertain.</v>
          </cell>
          <cell r="D243" t="str">
            <v>Sub. Adjustment Notes</v>
          </cell>
          <cell r="E243">
            <v>0</v>
          </cell>
          <cell r="F243">
            <v>38442</v>
          </cell>
        </row>
        <row r="244">
          <cell r="C244" t="str">
            <v>E! Entertain.</v>
          </cell>
          <cell r="D244" t="str">
            <v>Swap</v>
          </cell>
        </row>
        <row r="245">
          <cell r="C245" t="str">
            <v>E! Entertain.</v>
          </cell>
          <cell r="D245" t="str">
            <v>AT&amp;T Accretion</v>
          </cell>
        </row>
        <row r="246">
          <cell r="C246" t="str">
            <v>E! Entertain.</v>
          </cell>
          <cell r="D246" t="str">
            <v>Debt Acquisition Amort</v>
          </cell>
        </row>
        <row r="247">
          <cell r="C247" t="str">
            <v>E! Entertain.</v>
          </cell>
          <cell r="D247" t="str">
            <v>Deferred Comp</v>
          </cell>
        </row>
        <row r="248">
          <cell r="C248" t="str">
            <v>E! Entertain.</v>
          </cell>
          <cell r="D248" t="str">
            <v>Other</v>
          </cell>
        </row>
        <row r="250">
          <cell r="C250" t="str">
            <v xml:space="preserve">  ComCon Entertainment</v>
          </cell>
        </row>
        <row r="252">
          <cell r="B252" t="str">
            <v>F</v>
          </cell>
          <cell r="C252" t="str">
            <v>SALP</v>
          </cell>
          <cell r="D252" t="str">
            <v>10.21% Series A Notes</v>
          </cell>
          <cell r="E252">
            <v>0.1021</v>
          </cell>
        </row>
        <row r="253">
          <cell r="B253" t="str">
            <v>F</v>
          </cell>
          <cell r="C253" t="str">
            <v>SALP</v>
          </cell>
          <cell r="D253" t="str">
            <v>8.27% Series B Notes</v>
          </cell>
          <cell r="E253">
            <v>8.2699999999999996E-2</v>
          </cell>
        </row>
        <row r="254">
          <cell r="B254" t="str">
            <v>F</v>
          </cell>
          <cell r="C254" t="str">
            <v>SALP</v>
          </cell>
          <cell r="D254" t="str">
            <v>Series D</v>
          </cell>
          <cell r="E254">
            <v>7.5700000000000003E-2</v>
          </cell>
        </row>
        <row r="255">
          <cell r="B255" t="str">
            <v>F</v>
          </cell>
          <cell r="C255" t="str">
            <v>SALP</v>
          </cell>
          <cell r="D255" t="str">
            <v>PIDC Sub. Loan</v>
          </cell>
          <cell r="E255">
            <v>0.03</v>
          </cell>
        </row>
        <row r="256">
          <cell r="B256" t="str">
            <v>F</v>
          </cell>
          <cell r="C256" t="str">
            <v>SALP</v>
          </cell>
          <cell r="D256" t="str">
            <v>EDP Subordinated Loan</v>
          </cell>
          <cell r="E256">
            <v>0.03</v>
          </cell>
          <cell r="F256">
            <v>41897</v>
          </cell>
        </row>
        <row r="257">
          <cell r="B257" t="str">
            <v>F</v>
          </cell>
          <cell r="C257" t="str">
            <v>SALP</v>
          </cell>
          <cell r="D257" t="str">
            <v>6.5% Subordinated Loan</v>
          </cell>
          <cell r="E257">
            <v>6.5000000000000002E-2</v>
          </cell>
          <cell r="F257">
            <v>46934</v>
          </cell>
        </row>
        <row r="258">
          <cell r="B258" t="str">
            <v>F</v>
          </cell>
          <cell r="C258" t="str">
            <v>SALP</v>
          </cell>
          <cell r="D258" t="str">
            <v>5% Subordinated Loan</v>
          </cell>
          <cell r="E258">
            <v>0.05</v>
          </cell>
          <cell r="F258">
            <v>46433</v>
          </cell>
        </row>
        <row r="259">
          <cell r="B259" t="str">
            <v>F</v>
          </cell>
          <cell r="C259" t="str">
            <v>SALP</v>
          </cell>
          <cell r="D259" t="str">
            <v>Penn Vest Sub. Loan</v>
          </cell>
          <cell r="E259">
            <v>0.03</v>
          </cell>
          <cell r="F259">
            <v>41821</v>
          </cell>
        </row>
        <row r="260">
          <cell r="B260" t="str">
            <v>V</v>
          </cell>
          <cell r="C260" t="str">
            <v>Skate Zone</v>
          </cell>
          <cell r="D260" t="str">
            <v>Summit Bank</v>
          </cell>
          <cell r="E260" t="str">
            <v>L+1.85%</v>
          </cell>
        </row>
        <row r="261">
          <cell r="B261" t="str">
            <v>V</v>
          </cell>
          <cell r="C261" t="str">
            <v>Flyers/Sixers</v>
          </cell>
          <cell r="D261" t="str">
            <v>Loans from Partners</v>
          </cell>
          <cell r="E261" t="str">
            <v>various</v>
          </cell>
          <cell r="F261" t="str">
            <v>demand</v>
          </cell>
        </row>
        <row r="262">
          <cell r="C262" t="str">
            <v>Phantoms</v>
          </cell>
          <cell r="D262" t="str">
            <v>AHL</v>
          </cell>
        </row>
        <row r="263">
          <cell r="B263" t="str">
            <v>V</v>
          </cell>
          <cell r="C263" t="str">
            <v>Sixers</v>
          </cell>
          <cell r="D263" t="str">
            <v>NBA - LOC</v>
          </cell>
          <cell r="E263" t="str">
            <v>CP+.70%</v>
          </cell>
        </row>
        <row r="264">
          <cell r="B264" t="str">
            <v>F</v>
          </cell>
          <cell r="C264" t="str">
            <v>Sixers</v>
          </cell>
          <cell r="D264" t="str">
            <v xml:space="preserve">NBA - 7 Year </v>
          </cell>
          <cell r="E264">
            <v>4.2999999999999997E-2</v>
          </cell>
        </row>
        <row r="265">
          <cell r="B265" t="str">
            <v>F</v>
          </cell>
          <cell r="C265" t="str">
            <v>Sixers</v>
          </cell>
          <cell r="D265" t="str">
            <v xml:space="preserve">NBA - 10 Year </v>
          </cell>
          <cell r="E265">
            <v>4.9500000000000002E-2</v>
          </cell>
        </row>
        <row r="266">
          <cell r="B266" t="str">
            <v>F</v>
          </cell>
          <cell r="C266" t="str">
            <v>Spectacor</v>
          </cell>
          <cell r="D266" t="str">
            <v>Line of Credit</v>
          </cell>
          <cell r="E266" t="str">
            <v>various</v>
          </cell>
        </row>
        <row r="267">
          <cell r="B267" t="str">
            <v>F</v>
          </cell>
          <cell r="C267" t="str">
            <v>Spectacor</v>
          </cell>
          <cell r="D267" t="str">
            <v>Capital Leases/Other</v>
          </cell>
          <cell r="E267" t="str">
            <v>various</v>
          </cell>
        </row>
        <row r="268">
          <cell r="C268" t="str">
            <v>MD Baseball</v>
          </cell>
          <cell r="D268" t="str">
            <v>Loans</v>
          </cell>
          <cell r="E268" t="str">
            <v>various</v>
          </cell>
        </row>
        <row r="269">
          <cell r="C269" t="str">
            <v>Spectacor</v>
          </cell>
          <cell r="D269" t="str">
            <v>Player Contracts</v>
          </cell>
        </row>
        <row r="270">
          <cell r="C270" t="str">
            <v>Spectacor</v>
          </cell>
          <cell r="D270" t="str">
            <v>Executive Bonuses</v>
          </cell>
        </row>
        <row r="272">
          <cell r="C272" t="str">
            <v xml:space="preserve">  Comcast Spectacor</v>
          </cell>
        </row>
        <row r="274">
          <cell r="C274" t="str">
            <v xml:space="preserve">    Total Comcast Holdings Corporation</v>
          </cell>
        </row>
        <row r="276">
          <cell r="C276" t="str">
            <v xml:space="preserve">    Total Third Party Debt (excluding Exchangeables)</v>
          </cell>
        </row>
        <row r="278">
          <cell r="A278" t="str">
            <v>16E</v>
          </cell>
          <cell r="B278" t="str">
            <v>V</v>
          </cell>
          <cell r="C278" t="str">
            <v>MediaOne</v>
          </cell>
          <cell r="D278" t="str">
            <v>SAMS I</v>
          </cell>
          <cell r="E278" t="str">
            <v>L+0.50%</v>
          </cell>
          <cell r="F278">
            <v>38506</v>
          </cell>
        </row>
        <row r="279">
          <cell r="A279" t="str">
            <v>16E</v>
          </cell>
          <cell r="B279" t="str">
            <v>V</v>
          </cell>
          <cell r="C279" t="str">
            <v>MediaOne</v>
          </cell>
          <cell r="D279" t="str">
            <v xml:space="preserve">  Premium/(Discount)</v>
          </cell>
          <cell r="E279" t="str">
            <v>n/a</v>
          </cell>
          <cell r="F279">
            <v>38506</v>
          </cell>
        </row>
        <row r="280">
          <cell r="A280" t="str">
            <v>16E</v>
          </cell>
          <cell r="C280" t="str">
            <v>MediaOne</v>
          </cell>
          <cell r="D280" t="str">
            <v xml:space="preserve">  Receivable</v>
          </cell>
        </row>
        <row r="281">
          <cell r="A281" t="str">
            <v>16E</v>
          </cell>
          <cell r="C281" t="str">
            <v>MediaOne</v>
          </cell>
          <cell r="D281" t="str">
            <v xml:space="preserve">  Swap</v>
          </cell>
        </row>
        <row r="282">
          <cell r="A282" t="str">
            <v>16E</v>
          </cell>
          <cell r="B282" t="str">
            <v>V</v>
          </cell>
          <cell r="C282" t="str">
            <v>MediaOne</v>
          </cell>
          <cell r="D282" t="str">
            <v>SAMS II</v>
          </cell>
          <cell r="E282" t="str">
            <v>L+0.50%</v>
          </cell>
          <cell r="F282">
            <v>38709</v>
          </cell>
        </row>
        <row r="283">
          <cell r="A283" t="str">
            <v>16E</v>
          </cell>
          <cell r="B283" t="str">
            <v>V</v>
          </cell>
          <cell r="C283" t="str">
            <v>MediaOne</v>
          </cell>
          <cell r="D283" t="str">
            <v xml:space="preserve">  Premium/(Discount)</v>
          </cell>
          <cell r="E283" t="str">
            <v>n/a</v>
          </cell>
          <cell r="F283">
            <v>38709</v>
          </cell>
        </row>
        <row r="284">
          <cell r="A284" t="str">
            <v>16E</v>
          </cell>
          <cell r="C284" t="str">
            <v>MediaOne</v>
          </cell>
          <cell r="D284" t="str">
            <v xml:space="preserve">  Receivable</v>
          </cell>
        </row>
        <row r="285">
          <cell r="A285" t="str">
            <v>16E</v>
          </cell>
          <cell r="C285" t="str">
            <v>MediaOne</v>
          </cell>
          <cell r="D285" t="str">
            <v xml:space="preserve">  Swap</v>
          </cell>
        </row>
        <row r="286">
          <cell r="A286" t="str">
            <v>19E</v>
          </cell>
          <cell r="B286" t="str">
            <v>V</v>
          </cell>
          <cell r="C286" t="str">
            <v>MediaOne</v>
          </cell>
          <cell r="D286" t="str">
            <v>First Union Vodaphone</v>
          </cell>
          <cell r="E286" t="str">
            <v>L+0.40%</v>
          </cell>
          <cell r="F286">
            <v>39160</v>
          </cell>
        </row>
        <row r="287">
          <cell r="A287" t="str">
            <v>19E</v>
          </cell>
          <cell r="B287" t="str">
            <v>V</v>
          </cell>
          <cell r="C287" t="str">
            <v>MediaOne</v>
          </cell>
          <cell r="D287" t="str">
            <v xml:space="preserve">  Premium/(Discount)</v>
          </cell>
          <cell r="E287" t="str">
            <v>n/a</v>
          </cell>
          <cell r="F287">
            <v>39160</v>
          </cell>
        </row>
        <row r="288">
          <cell r="A288" t="str">
            <v>19E</v>
          </cell>
          <cell r="B288" t="str">
            <v>V</v>
          </cell>
          <cell r="C288" t="str">
            <v>MediaOne</v>
          </cell>
          <cell r="D288" t="str">
            <v xml:space="preserve">  FAS 133 Adj</v>
          </cell>
          <cell r="E288" t="str">
            <v>n/a</v>
          </cell>
          <cell r="F288">
            <v>39160</v>
          </cell>
        </row>
        <row r="289">
          <cell r="A289" t="str">
            <v>23E</v>
          </cell>
          <cell r="B289" t="str">
            <v>V</v>
          </cell>
          <cell r="C289" t="str">
            <v>MediaOne</v>
          </cell>
          <cell r="D289" t="str">
            <v>Deutsche Bank Microsoft</v>
          </cell>
          <cell r="E289" t="str">
            <v>L+0.40%</v>
          </cell>
          <cell r="F289">
            <v>37954</v>
          </cell>
        </row>
        <row r="290">
          <cell r="A290" t="str">
            <v>23E</v>
          </cell>
          <cell r="B290" t="str">
            <v>V</v>
          </cell>
          <cell r="C290" t="str">
            <v>MediaOne</v>
          </cell>
          <cell r="D290" t="str">
            <v xml:space="preserve">  Premium/(Discount)</v>
          </cell>
          <cell r="E290" t="str">
            <v>n/a</v>
          </cell>
          <cell r="F290">
            <v>37954</v>
          </cell>
        </row>
        <row r="291">
          <cell r="A291" t="str">
            <v>23E</v>
          </cell>
          <cell r="B291" t="str">
            <v>V</v>
          </cell>
          <cell r="C291" t="str">
            <v>MediaOne</v>
          </cell>
          <cell r="D291" t="str">
            <v>Deutsche Bank Microsoft</v>
          </cell>
          <cell r="E291" t="str">
            <v>L+0.40%</v>
          </cell>
          <cell r="F291">
            <v>38320</v>
          </cell>
        </row>
        <row r="292">
          <cell r="A292" t="str">
            <v>23E</v>
          </cell>
          <cell r="B292" t="str">
            <v>V</v>
          </cell>
          <cell r="C292" t="str">
            <v>MediaOne</v>
          </cell>
          <cell r="D292" t="str">
            <v xml:space="preserve">  Premium/(Discount)</v>
          </cell>
          <cell r="E292" t="str">
            <v>n/a</v>
          </cell>
          <cell r="F292">
            <v>38320</v>
          </cell>
        </row>
        <row r="293">
          <cell r="A293" t="str">
            <v>23E</v>
          </cell>
          <cell r="B293" t="str">
            <v>V</v>
          </cell>
          <cell r="C293" t="str">
            <v>MediaOne</v>
          </cell>
          <cell r="D293" t="str">
            <v>Deutsche Bank Microsoft</v>
          </cell>
          <cell r="E293" t="str">
            <v>L+0.40%</v>
          </cell>
          <cell r="F293">
            <v>38684</v>
          </cell>
        </row>
        <row r="294">
          <cell r="A294" t="str">
            <v>23E</v>
          </cell>
          <cell r="B294" t="str">
            <v>V</v>
          </cell>
          <cell r="C294" t="str">
            <v>MediaOne</v>
          </cell>
          <cell r="D294" t="str">
            <v xml:space="preserve">  Premium/(Discount)</v>
          </cell>
          <cell r="E294" t="str">
            <v>n/a</v>
          </cell>
          <cell r="F294">
            <v>38684</v>
          </cell>
        </row>
        <row r="295">
          <cell r="A295" t="str">
            <v>23E</v>
          </cell>
          <cell r="B295" t="str">
            <v>F</v>
          </cell>
          <cell r="C295" t="str">
            <v>MediaOne</v>
          </cell>
          <cell r="D295" t="str">
            <v>Microsoft SAILS 1</v>
          </cell>
          <cell r="F295">
            <v>37948</v>
          </cell>
        </row>
        <row r="296">
          <cell r="A296" t="str">
            <v>23E</v>
          </cell>
          <cell r="B296" t="str">
            <v>F</v>
          </cell>
          <cell r="C296" t="str">
            <v>MediaOne</v>
          </cell>
          <cell r="D296" t="str">
            <v>Microsoft SAILS 2</v>
          </cell>
          <cell r="E296">
            <v>7.0000000000000007E-2</v>
          </cell>
          <cell r="F296">
            <v>38320</v>
          </cell>
        </row>
        <row r="297">
          <cell r="A297" t="str">
            <v>23E</v>
          </cell>
          <cell r="B297" t="str">
            <v>F</v>
          </cell>
          <cell r="C297" t="str">
            <v>MediaOne</v>
          </cell>
          <cell r="D297" t="str">
            <v xml:space="preserve">  Premium/(Discount)</v>
          </cell>
          <cell r="E297" t="str">
            <v>n/a</v>
          </cell>
          <cell r="F297">
            <v>38320</v>
          </cell>
        </row>
        <row r="298">
          <cell r="A298" t="str">
            <v>23E</v>
          </cell>
          <cell r="B298" t="str">
            <v>F</v>
          </cell>
          <cell r="C298" t="str">
            <v>MediaOne</v>
          </cell>
          <cell r="D298" t="str">
            <v xml:space="preserve">  FAS 133 Adj</v>
          </cell>
          <cell r="E298" t="str">
            <v>n/a</v>
          </cell>
          <cell r="F298">
            <v>38320</v>
          </cell>
        </row>
        <row r="299">
          <cell r="A299" t="str">
            <v>23E</v>
          </cell>
          <cell r="B299" t="str">
            <v>F</v>
          </cell>
          <cell r="C299" t="str">
            <v>MediaOne</v>
          </cell>
          <cell r="D299" t="str">
            <v>Microsoft SAILS 3</v>
          </cell>
          <cell r="E299">
            <v>7.0400000000000004E-2</v>
          </cell>
          <cell r="F299">
            <v>38684</v>
          </cell>
        </row>
        <row r="300">
          <cell r="A300" t="str">
            <v>23E</v>
          </cell>
          <cell r="B300" t="str">
            <v>F</v>
          </cell>
          <cell r="C300" t="str">
            <v>MediaOne</v>
          </cell>
          <cell r="D300" t="str">
            <v xml:space="preserve">  Premium/(Discount)</v>
          </cell>
          <cell r="E300" t="str">
            <v>n/a</v>
          </cell>
          <cell r="F300">
            <v>38684</v>
          </cell>
        </row>
        <row r="301">
          <cell r="A301" t="str">
            <v>23E</v>
          </cell>
          <cell r="B301" t="str">
            <v>F</v>
          </cell>
          <cell r="C301" t="str">
            <v>MediaOne</v>
          </cell>
          <cell r="D301" t="str">
            <v xml:space="preserve">  FAS 133 Adj</v>
          </cell>
          <cell r="E301" t="str">
            <v>n/a</v>
          </cell>
          <cell r="F301">
            <v>38684</v>
          </cell>
        </row>
        <row r="302">
          <cell r="A302" t="str">
            <v>22A</v>
          </cell>
          <cell r="B302" t="str">
            <v>F</v>
          </cell>
          <cell r="C302" t="str">
            <v>TCI</v>
          </cell>
          <cell r="D302" t="str">
            <v>Comcast SAILS 1</v>
          </cell>
          <cell r="F302">
            <v>37933</v>
          </cell>
        </row>
        <row r="303">
          <cell r="A303" t="str">
            <v>22A</v>
          </cell>
          <cell r="B303" t="str">
            <v>F</v>
          </cell>
          <cell r="C303" t="str">
            <v>TCI</v>
          </cell>
          <cell r="D303" t="str">
            <v>Comcast SAILS 2</v>
          </cell>
          <cell r="E303">
            <v>5.5E-2</v>
          </cell>
          <cell r="F303">
            <v>38299</v>
          </cell>
        </row>
        <row r="304">
          <cell r="A304" t="str">
            <v>22A</v>
          </cell>
          <cell r="B304" t="str">
            <v>F</v>
          </cell>
          <cell r="C304" t="str">
            <v>TCI</v>
          </cell>
          <cell r="D304" t="str">
            <v xml:space="preserve">  Premium/(Discount)</v>
          </cell>
          <cell r="E304" t="str">
            <v>n/a</v>
          </cell>
          <cell r="F304">
            <v>38299</v>
          </cell>
        </row>
        <row r="305">
          <cell r="A305" t="str">
            <v>22A</v>
          </cell>
          <cell r="B305" t="str">
            <v>F</v>
          </cell>
          <cell r="C305" t="str">
            <v>TCI</v>
          </cell>
          <cell r="D305" t="str">
            <v xml:space="preserve">  FAS 133 Adj</v>
          </cell>
          <cell r="E305" t="str">
            <v>n/a</v>
          </cell>
          <cell r="F305">
            <v>38299</v>
          </cell>
        </row>
        <row r="306">
          <cell r="A306" t="str">
            <v>22A</v>
          </cell>
          <cell r="B306" t="str">
            <v>F</v>
          </cell>
          <cell r="C306" t="str">
            <v>TCI</v>
          </cell>
          <cell r="D306" t="str">
            <v>Comcast SAILS 3</v>
          </cell>
          <cell r="E306">
            <v>4.6249999999999999E-2</v>
          </cell>
          <cell r="F306">
            <v>38666</v>
          </cell>
        </row>
        <row r="307">
          <cell r="A307" t="str">
            <v>22A</v>
          </cell>
          <cell r="B307" t="str">
            <v>F</v>
          </cell>
          <cell r="C307" t="str">
            <v>TCI</v>
          </cell>
          <cell r="D307" t="str">
            <v xml:space="preserve">  Premium/(Discount)</v>
          </cell>
          <cell r="E307" t="str">
            <v>n/a</v>
          </cell>
          <cell r="F307">
            <v>38666</v>
          </cell>
        </row>
        <row r="308">
          <cell r="A308" t="str">
            <v>22A</v>
          </cell>
          <cell r="B308" t="str">
            <v>F</v>
          </cell>
          <cell r="C308" t="str">
            <v>TCI</v>
          </cell>
          <cell r="D308" t="str">
            <v xml:space="preserve">  FAS 133 Adj</v>
          </cell>
          <cell r="E308" t="str">
            <v>n/a</v>
          </cell>
          <cell r="F308">
            <v>38666</v>
          </cell>
        </row>
        <row r="309">
          <cell r="A309" t="str">
            <v>22A</v>
          </cell>
          <cell r="B309" t="str">
            <v>F</v>
          </cell>
          <cell r="C309" t="str">
            <v>TCI</v>
          </cell>
          <cell r="D309" t="str">
            <v>Comcast PRISMS 2</v>
          </cell>
          <cell r="E309">
            <v>6.8000000000000005E-2</v>
          </cell>
          <cell r="F309">
            <v>38341</v>
          </cell>
        </row>
        <row r="310">
          <cell r="A310" t="str">
            <v>22A</v>
          </cell>
          <cell r="B310" t="str">
            <v>F</v>
          </cell>
          <cell r="C310" t="str">
            <v>TCI</v>
          </cell>
          <cell r="D310" t="str">
            <v xml:space="preserve">  Premium/(Discount)</v>
          </cell>
          <cell r="E310" t="str">
            <v>n/a</v>
          </cell>
          <cell r="F310">
            <v>38341</v>
          </cell>
        </row>
        <row r="311">
          <cell r="A311" t="str">
            <v>22A</v>
          </cell>
          <cell r="B311" t="str">
            <v>F</v>
          </cell>
          <cell r="C311" t="str">
            <v>TCI</v>
          </cell>
          <cell r="D311" t="str">
            <v xml:space="preserve">  FAS 133 Adj</v>
          </cell>
          <cell r="E311" t="str">
            <v>n/a</v>
          </cell>
          <cell r="F311">
            <v>38341</v>
          </cell>
        </row>
        <row r="312">
          <cell r="A312" t="str">
            <v>22A</v>
          </cell>
          <cell r="B312" t="str">
            <v>F</v>
          </cell>
          <cell r="C312" t="str">
            <v>TCI</v>
          </cell>
          <cell r="D312" t="str">
            <v>Comcast PRISMS 3</v>
          </cell>
          <cell r="E312">
            <v>6.8400000000000002E-2</v>
          </cell>
          <cell r="F312">
            <v>38705</v>
          </cell>
        </row>
        <row r="313">
          <cell r="A313" t="str">
            <v>22A</v>
          </cell>
          <cell r="B313" t="str">
            <v>F</v>
          </cell>
          <cell r="C313" t="str">
            <v>TCI</v>
          </cell>
          <cell r="D313" t="str">
            <v xml:space="preserve">  Premium/(Discount)</v>
          </cell>
          <cell r="E313" t="str">
            <v>n/a</v>
          </cell>
          <cell r="F313">
            <v>38705</v>
          </cell>
        </row>
        <row r="314">
          <cell r="A314" t="str">
            <v>22A</v>
          </cell>
          <cell r="B314" t="str">
            <v>F</v>
          </cell>
          <cell r="C314" t="str">
            <v>TCI</v>
          </cell>
          <cell r="D314" t="str">
            <v xml:space="preserve">  FAS 133 Adj</v>
          </cell>
          <cell r="E314" t="str">
            <v>n/a</v>
          </cell>
          <cell r="F314">
            <v>38705</v>
          </cell>
        </row>
        <row r="315">
          <cell r="A315" t="str">
            <v>12A/18A</v>
          </cell>
          <cell r="B315" t="str">
            <v>F</v>
          </cell>
          <cell r="C315" t="str">
            <v>TCI</v>
          </cell>
          <cell r="D315" t="str">
            <v>Equity Trust 1 - Cablevision</v>
          </cell>
          <cell r="E315">
            <v>6.5000000000000002E-2</v>
          </cell>
          <cell r="F315">
            <v>38306</v>
          </cell>
        </row>
        <row r="316">
          <cell r="A316" t="str">
            <v>12A/18A</v>
          </cell>
          <cell r="B316" t="str">
            <v>F</v>
          </cell>
          <cell r="C316" t="str">
            <v>TCI</v>
          </cell>
          <cell r="D316" t="str">
            <v xml:space="preserve">  Premium/(Discount)</v>
          </cell>
          <cell r="E316" t="str">
            <v>n/a</v>
          </cell>
          <cell r="F316">
            <v>38306</v>
          </cell>
        </row>
        <row r="317">
          <cell r="A317" t="str">
            <v>12A/18A</v>
          </cell>
          <cell r="B317" t="str">
            <v>F</v>
          </cell>
          <cell r="C317" t="str">
            <v>TCI</v>
          </cell>
          <cell r="D317" t="str">
            <v xml:space="preserve">  FAS 133 Adj</v>
          </cell>
          <cell r="E317" t="str">
            <v>n/a</v>
          </cell>
          <cell r="F317">
            <v>38306</v>
          </cell>
        </row>
        <row r="318">
          <cell r="A318" t="str">
            <v>12A/18A</v>
          </cell>
          <cell r="B318" t="str">
            <v>F</v>
          </cell>
          <cell r="C318" t="str">
            <v>TCI</v>
          </cell>
          <cell r="D318" t="str">
            <v>Equity Trust 2 - Rainbow</v>
          </cell>
          <cell r="E318">
            <v>6.25E-2</v>
          </cell>
          <cell r="F318">
            <v>38398</v>
          </cell>
        </row>
        <row r="319">
          <cell r="A319" t="str">
            <v>12A/18A</v>
          </cell>
          <cell r="B319" t="str">
            <v>F</v>
          </cell>
          <cell r="C319" t="str">
            <v>TCI</v>
          </cell>
          <cell r="D319" t="str">
            <v xml:space="preserve">  Premium/(Discount)</v>
          </cell>
          <cell r="E319" t="str">
            <v>n/a</v>
          </cell>
          <cell r="F319">
            <v>38398</v>
          </cell>
        </row>
        <row r="320">
          <cell r="A320" t="str">
            <v>12A/18A</v>
          </cell>
          <cell r="B320" t="str">
            <v>F</v>
          </cell>
          <cell r="C320" t="str">
            <v>TCI</v>
          </cell>
          <cell r="D320" t="str">
            <v xml:space="preserve">  FAS 133 Adj</v>
          </cell>
          <cell r="E320" t="str">
            <v>n/a</v>
          </cell>
          <cell r="F320">
            <v>38398</v>
          </cell>
        </row>
        <row r="322">
          <cell r="C322" t="str">
            <v xml:space="preserve">  Broadband Exchangeables</v>
          </cell>
        </row>
        <row r="323">
          <cell r="F323">
            <v>0</v>
          </cell>
        </row>
        <row r="324">
          <cell r="C324" t="str">
            <v xml:space="preserve">    Total Third Party Debt (including Exchangeables)</v>
          </cell>
        </row>
        <row r="327">
          <cell r="C327" t="str">
            <v xml:space="preserve">  Restricted Group (excluding Exchangeables)</v>
          </cell>
        </row>
        <row r="328">
          <cell r="C328" t="str">
            <v xml:space="preserve">  Broadband Exchangeables</v>
          </cell>
        </row>
        <row r="329">
          <cell r="C329" t="str">
            <v xml:space="preserve">    Total Restricted Group (including Exchangeables)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1">
          <cell r="A1" t="str">
            <v>COMCAST CORPORATION</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sheetData sheetId="101"/>
      <sheetData sheetId="102"/>
      <sheetData sheetId="10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drawing" Target="../drawings/drawing10.xml"/><Relationship Id="rId4" Type="http://schemas.openxmlformats.org/officeDocument/2006/relationships/customProperty" Target="../customProperty7.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8.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8" Type="http://schemas.openxmlformats.org/officeDocument/2006/relationships/customProperty" Target="../customProperty15.bin"/><Relationship Id="rId3" Type="http://schemas.openxmlformats.org/officeDocument/2006/relationships/customProperty" Target="../customProperty10.bin"/><Relationship Id="rId7" Type="http://schemas.openxmlformats.org/officeDocument/2006/relationships/customProperty" Target="../customProperty14.bin"/><Relationship Id="rId12" Type="http://schemas.openxmlformats.org/officeDocument/2006/relationships/customProperty" Target="../customProperty19.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customProperty" Target="../customProperty13.bin"/><Relationship Id="rId11" Type="http://schemas.openxmlformats.org/officeDocument/2006/relationships/customProperty" Target="../customProperty18.bin"/><Relationship Id="rId5" Type="http://schemas.openxmlformats.org/officeDocument/2006/relationships/customProperty" Target="../customProperty12.bin"/><Relationship Id="rId10" Type="http://schemas.openxmlformats.org/officeDocument/2006/relationships/customProperty" Target="../customProperty17.bin"/><Relationship Id="rId4" Type="http://schemas.openxmlformats.org/officeDocument/2006/relationships/customProperty" Target="../customProperty11.bin"/><Relationship Id="rId9" Type="http://schemas.openxmlformats.org/officeDocument/2006/relationships/customProperty" Target="../customProperty16.bin"/></Relationships>
</file>

<file path=xl/worksheets/_rels/sheet16.xml.rels><?xml version="1.0" encoding="UTF-8" standalone="yes"?>
<Relationships xmlns="http://schemas.openxmlformats.org/package/2006/relationships"><Relationship Id="rId8" Type="http://schemas.openxmlformats.org/officeDocument/2006/relationships/customProperty" Target="../customProperty26.bin"/><Relationship Id="rId3" Type="http://schemas.openxmlformats.org/officeDocument/2006/relationships/customProperty" Target="../customProperty21.bin"/><Relationship Id="rId7" Type="http://schemas.openxmlformats.org/officeDocument/2006/relationships/customProperty" Target="../customProperty25.bin"/><Relationship Id="rId2" Type="http://schemas.openxmlformats.org/officeDocument/2006/relationships/customProperty" Target="../customProperty20.bin"/><Relationship Id="rId1" Type="http://schemas.openxmlformats.org/officeDocument/2006/relationships/printerSettings" Target="../printerSettings/printerSettings26.bin"/><Relationship Id="rId6" Type="http://schemas.openxmlformats.org/officeDocument/2006/relationships/customProperty" Target="../customProperty24.bin"/><Relationship Id="rId5" Type="http://schemas.openxmlformats.org/officeDocument/2006/relationships/customProperty" Target="../customProperty23.bin"/><Relationship Id="rId10" Type="http://schemas.openxmlformats.org/officeDocument/2006/relationships/customProperty" Target="../customProperty28.bin"/><Relationship Id="rId4" Type="http://schemas.openxmlformats.org/officeDocument/2006/relationships/customProperty" Target="../customProperty22.bin"/><Relationship Id="rId9" Type="http://schemas.openxmlformats.org/officeDocument/2006/relationships/customProperty" Target="../customProperty27.bin"/></Relationships>
</file>

<file path=xl/worksheets/_rels/sheet17.xml.rels><?xml version="1.0" encoding="UTF-8" standalone="yes"?>
<Relationships xmlns="http://schemas.openxmlformats.org/package/2006/relationships"><Relationship Id="rId8" Type="http://schemas.openxmlformats.org/officeDocument/2006/relationships/customProperty" Target="../customProperty35.bin"/><Relationship Id="rId3" Type="http://schemas.openxmlformats.org/officeDocument/2006/relationships/customProperty" Target="../customProperty30.bin"/><Relationship Id="rId7" Type="http://schemas.openxmlformats.org/officeDocument/2006/relationships/customProperty" Target="../customProperty34.bin"/><Relationship Id="rId2" Type="http://schemas.openxmlformats.org/officeDocument/2006/relationships/customProperty" Target="../customProperty29.bin"/><Relationship Id="rId1" Type="http://schemas.openxmlformats.org/officeDocument/2006/relationships/printerSettings" Target="../printerSettings/printerSettings27.bin"/><Relationship Id="rId6" Type="http://schemas.openxmlformats.org/officeDocument/2006/relationships/customProperty" Target="../customProperty33.bin"/><Relationship Id="rId11" Type="http://schemas.openxmlformats.org/officeDocument/2006/relationships/customProperty" Target="../customProperty38.bin"/><Relationship Id="rId5" Type="http://schemas.openxmlformats.org/officeDocument/2006/relationships/customProperty" Target="../customProperty32.bin"/><Relationship Id="rId10" Type="http://schemas.openxmlformats.org/officeDocument/2006/relationships/customProperty" Target="../customProperty37.bin"/><Relationship Id="rId4" Type="http://schemas.openxmlformats.org/officeDocument/2006/relationships/customProperty" Target="../customProperty31.bin"/><Relationship Id="rId9" Type="http://schemas.openxmlformats.org/officeDocument/2006/relationships/customProperty" Target="../customProperty36.bin"/></Relationships>
</file>

<file path=xl/worksheets/_rels/sheet18.xml.rels><?xml version="1.0" encoding="UTF-8" standalone="yes"?>
<Relationships xmlns="http://schemas.openxmlformats.org/package/2006/relationships"><Relationship Id="rId8" Type="http://schemas.openxmlformats.org/officeDocument/2006/relationships/customProperty" Target="../customProperty45.bin"/><Relationship Id="rId3" Type="http://schemas.openxmlformats.org/officeDocument/2006/relationships/customProperty" Target="../customProperty40.bin"/><Relationship Id="rId7" Type="http://schemas.openxmlformats.org/officeDocument/2006/relationships/customProperty" Target="../customProperty44.bin"/><Relationship Id="rId2" Type="http://schemas.openxmlformats.org/officeDocument/2006/relationships/customProperty" Target="../customProperty39.bin"/><Relationship Id="rId1" Type="http://schemas.openxmlformats.org/officeDocument/2006/relationships/printerSettings" Target="../printerSettings/printerSettings28.bin"/><Relationship Id="rId6" Type="http://schemas.openxmlformats.org/officeDocument/2006/relationships/customProperty" Target="../customProperty43.bin"/><Relationship Id="rId5" Type="http://schemas.openxmlformats.org/officeDocument/2006/relationships/customProperty" Target="../customProperty42.bin"/><Relationship Id="rId10" Type="http://schemas.openxmlformats.org/officeDocument/2006/relationships/customProperty" Target="../customProperty47.bin"/><Relationship Id="rId4" Type="http://schemas.openxmlformats.org/officeDocument/2006/relationships/customProperty" Target="../customProperty41.bin"/><Relationship Id="rId9" Type="http://schemas.openxmlformats.org/officeDocument/2006/relationships/customProperty" Target="../customProperty4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4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drawing" Target="../drawings/drawing2.xml"/><Relationship Id="rId5" Type="http://schemas.openxmlformats.org/officeDocument/2006/relationships/customProperty" Target="../customProperty3.bin"/><Relationship Id="rId4"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8" Type="http://schemas.openxmlformats.org/officeDocument/2006/relationships/customProperty" Target="../customProperty53.bin"/><Relationship Id="rId13" Type="http://schemas.openxmlformats.org/officeDocument/2006/relationships/customProperty" Target="../customProperty58.bin"/><Relationship Id="rId3" Type="http://schemas.openxmlformats.org/officeDocument/2006/relationships/printerSettings" Target="../printerSettings/printerSettings31.bin"/><Relationship Id="rId7" Type="http://schemas.openxmlformats.org/officeDocument/2006/relationships/customProperty" Target="../customProperty52.bin"/><Relationship Id="rId12" Type="http://schemas.openxmlformats.org/officeDocument/2006/relationships/customProperty" Target="../customProperty57.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ustomProperty" Target="../customProperty51.bin"/><Relationship Id="rId11" Type="http://schemas.openxmlformats.org/officeDocument/2006/relationships/customProperty" Target="../customProperty56.bin"/><Relationship Id="rId5" Type="http://schemas.openxmlformats.org/officeDocument/2006/relationships/customProperty" Target="../customProperty50.bin"/><Relationship Id="rId10" Type="http://schemas.openxmlformats.org/officeDocument/2006/relationships/customProperty" Target="../customProperty55.bin"/><Relationship Id="rId4" Type="http://schemas.openxmlformats.org/officeDocument/2006/relationships/customProperty" Target="../customProperty49.bin"/><Relationship Id="rId9" Type="http://schemas.openxmlformats.org/officeDocument/2006/relationships/customProperty" Target="../customProperty54.bin"/></Relationships>
</file>

<file path=xl/worksheets/_rels/sheet21.xml.rels><?xml version="1.0" encoding="UTF-8" standalone="yes"?>
<Relationships xmlns="http://schemas.openxmlformats.org/package/2006/relationships"><Relationship Id="rId8" Type="http://schemas.openxmlformats.org/officeDocument/2006/relationships/customProperty" Target="../customProperty63.bin"/><Relationship Id="rId13" Type="http://schemas.openxmlformats.org/officeDocument/2006/relationships/customProperty" Target="../customProperty68.bin"/><Relationship Id="rId3" Type="http://schemas.openxmlformats.org/officeDocument/2006/relationships/printerSettings" Target="../printerSettings/printerSettings34.bin"/><Relationship Id="rId7" Type="http://schemas.openxmlformats.org/officeDocument/2006/relationships/customProperty" Target="../customProperty62.bin"/><Relationship Id="rId12" Type="http://schemas.openxmlformats.org/officeDocument/2006/relationships/customProperty" Target="../customProperty67.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customProperty" Target="../customProperty61.bin"/><Relationship Id="rId11" Type="http://schemas.openxmlformats.org/officeDocument/2006/relationships/customProperty" Target="../customProperty66.bin"/><Relationship Id="rId5" Type="http://schemas.openxmlformats.org/officeDocument/2006/relationships/customProperty" Target="../customProperty60.bin"/><Relationship Id="rId10" Type="http://schemas.openxmlformats.org/officeDocument/2006/relationships/customProperty" Target="../customProperty65.bin"/><Relationship Id="rId4" Type="http://schemas.openxmlformats.org/officeDocument/2006/relationships/customProperty" Target="../customProperty59.bin"/><Relationship Id="rId9" Type="http://schemas.openxmlformats.org/officeDocument/2006/relationships/customProperty" Target="../customProperty64.bin"/></Relationships>
</file>

<file path=xl/worksheets/_rels/sheet22.xml.rels><?xml version="1.0" encoding="UTF-8" standalone="yes"?>
<Relationships xmlns="http://schemas.openxmlformats.org/package/2006/relationships"><Relationship Id="rId8" Type="http://schemas.openxmlformats.org/officeDocument/2006/relationships/customProperty" Target="../customProperty73.bin"/><Relationship Id="rId13" Type="http://schemas.openxmlformats.org/officeDocument/2006/relationships/customProperty" Target="../customProperty78.bin"/><Relationship Id="rId3" Type="http://schemas.openxmlformats.org/officeDocument/2006/relationships/printerSettings" Target="../printerSettings/printerSettings37.bin"/><Relationship Id="rId7" Type="http://schemas.openxmlformats.org/officeDocument/2006/relationships/customProperty" Target="../customProperty72.bin"/><Relationship Id="rId12" Type="http://schemas.openxmlformats.org/officeDocument/2006/relationships/customProperty" Target="../customProperty7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customProperty" Target="../customProperty71.bin"/><Relationship Id="rId11" Type="http://schemas.openxmlformats.org/officeDocument/2006/relationships/customProperty" Target="../customProperty76.bin"/><Relationship Id="rId5" Type="http://schemas.openxmlformats.org/officeDocument/2006/relationships/customProperty" Target="../customProperty70.bin"/><Relationship Id="rId10" Type="http://schemas.openxmlformats.org/officeDocument/2006/relationships/customProperty" Target="../customProperty75.bin"/><Relationship Id="rId4" Type="http://schemas.openxmlformats.org/officeDocument/2006/relationships/customProperty" Target="../customProperty69.bin"/><Relationship Id="rId9" Type="http://schemas.openxmlformats.org/officeDocument/2006/relationships/customProperty" Target="../customProperty74.bin"/></Relationships>
</file>

<file path=xl/worksheets/_rels/sheet23.xml.rels><?xml version="1.0" encoding="UTF-8" standalone="yes"?>
<Relationships xmlns="http://schemas.openxmlformats.org/package/2006/relationships"><Relationship Id="rId8" Type="http://schemas.openxmlformats.org/officeDocument/2006/relationships/customProperty" Target="../customProperty83.bin"/><Relationship Id="rId13" Type="http://schemas.openxmlformats.org/officeDocument/2006/relationships/customProperty" Target="../customProperty88.bin"/><Relationship Id="rId3" Type="http://schemas.openxmlformats.org/officeDocument/2006/relationships/printerSettings" Target="../printerSettings/printerSettings40.bin"/><Relationship Id="rId7" Type="http://schemas.openxmlformats.org/officeDocument/2006/relationships/customProperty" Target="../customProperty82.bin"/><Relationship Id="rId12" Type="http://schemas.openxmlformats.org/officeDocument/2006/relationships/customProperty" Target="../customProperty87.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customProperty" Target="../customProperty81.bin"/><Relationship Id="rId11" Type="http://schemas.openxmlformats.org/officeDocument/2006/relationships/customProperty" Target="../customProperty86.bin"/><Relationship Id="rId5" Type="http://schemas.openxmlformats.org/officeDocument/2006/relationships/customProperty" Target="../customProperty80.bin"/><Relationship Id="rId10" Type="http://schemas.openxmlformats.org/officeDocument/2006/relationships/customProperty" Target="../customProperty85.bin"/><Relationship Id="rId4" Type="http://schemas.openxmlformats.org/officeDocument/2006/relationships/customProperty" Target="../customProperty79.bin"/><Relationship Id="rId9" Type="http://schemas.openxmlformats.org/officeDocument/2006/relationships/customProperty" Target="../customProperty84.bin"/></Relationships>
</file>

<file path=xl/worksheets/_rels/sheet24.xml.rels><?xml version="1.0" encoding="UTF-8" standalone="yes"?>
<Relationships xmlns="http://schemas.openxmlformats.org/package/2006/relationships"><Relationship Id="rId8" Type="http://schemas.openxmlformats.org/officeDocument/2006/relationships/customProperty" Target="../customProperty93.bin"/><Relationship Id="rId13" Type="http://schemas.openxmlformats.org/officeDocument/2006/relationships/customProperty" Target="../customProperty98.bin"/><Relationship Id="rId3" Type="http://schemas.openxmlformats.org/officeDocument/2006/relationships/printerSettings" Target="../printerSettings/printerSettings43.bin"/><Relationship Id="rId7" Type="http://schemas.openxmlformats.org/officeDocument/2006/relationships/customProperty" Target="../customProperty92.bin"/><Relationship Id="rId12" Type="http://schemas.openxmlformats.org/officeDocument/2006/relationships/customProperty" Target="../customProperty9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customProperty" Target="../customProperty91.bin"/><Relationship Id="rId11" Type="http://schemas.openxmlformats.org/officeDocument/2006/relationships/customProperty" Target="../customProperty96.bin"/><Relationship Id="rId5" Type="http://schemas.openxmlformats.org/officeDocument/2006/relationships/customProperty" Target="../customProperty90.bin"/><Relationship Id="rId10" Type="http://schemas.openxmlformats.org/officeDocument/2006/relationships/customProperty" Target="../customProperty95.bin"/><Relationship Id="rId4" Type="http://schemas.openxmlformats.org/officeDocument/2006/relationships/customProperty" Target="../customProperty89.bin"/><Relationship Id="rId9" Type="http://schemas.openxmlformats.org/officeDocument/2006/relationships/customProperty" Target="../customProperty94.bin"/></Relationships>
</file>

<file path=xl/worksheets/_rels/sheet25.xml.rels><?xml version="1.0" encoding="UTF-8" standalone="yes"?>
<Relationships xmlns="http://schemas.openxmlformats.org/package/2006/relationships"><Relationship Id="rId8" Type="http://schemas.openxmlformats.org/officeDocument/2006/relationships/customProperty" Target="../customProperty103.bin"/><Relationship Id="rId13" Type="http://schemas.openxmlformats.org/officeDocument/2006/relationships/customProperty" Target="../customProperty108.bin"/><Relationship Id="rId3" Type="http://schemas.openxmlformats.org/officeDocument/2006/relationships/printerSettings" Target="../printerSettings/printerSettings46.bin"/><Relationship Id="rId7" Type="http://schemas.openxmlformats.org/officeDocument/2006/relationships/customProperty" Target="../customProperty102.bin"/><Relationship Id="rId12" Type="http://schemas.openxmlformats.org/officeDocument/2006/relationships/customProperty" Target="../customProperty107.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customProperty" Target="../customProperty101.bin"/><Relationship Id="rId11" Type="http://schemas.openxmlformats.org/officeDocument/2006/relationships/customProperty" Target="../customProperty106.bin"/><Relationship Id="rId5" Type="http://schemas.openxmlformats.org/officeDocument/2006/relationships/customProperty" Target="../customProperty100.bin"/><Relationship Id="rId10" Type="http://schemas.openxmlformats.org/officeDocument/2006/relationships/customProperty" Target="../customProperty105.bin"/><Relationship Id="rId4" Type="http://schemas.openxmlformats.org/officeDocument/2006/relationships/customProperty" Target="../customProperty99.bin"/><Relationship Id="rId9" Type="http://schemas.openxmlformats.org/officeDocument/2006/relationships/customProperty" Target="../customProperty104.bin"/></Relationships>
</file>

<file path=xl/worksheets/_rels/sheet26.xml.rels><?xml version="1.0" encoding="UTF-8" standalone="yes"?>
<Relationships xmlns="http://schemas.openxmlformats.org/package/2006/relationships"><Relationship Id="rId8" Type="http://schemas.openxmlformats.org/officeDocument/2006/relationships/customProperty" Target="../customProperty113.bin"/><Relationship Id="rId13" Type="http://schemas.openxmlformats.org/officeDocument/2006/relationships/customProperty" Target="../customProperty118.bin"/><Relationship Id="rId3" Type="http://schemas.openxmlformats.org/officeDocument/2006/relationships/printerSettings" Target="../printerSettings/printerSettings49.bin"/><Relationship Id="rId7" Type="http://schemas.openxmlformats.org/officeDocument/2006/relationships/customProperty" Target="../customProperty112.bin"/><Relationship Id="rId12" Type="http://schemas.openxmlformats.org/officeDocument/2006/relationships/customProperty" Target="../customProperty117.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customProperty" Target="../customProperty111.bin"/><Relationship Id="rId11" Type="http://schemas.openxmlformats.org/officeDocument/2006/relationships/customProperty" Target="../customProperty116.bin"/><Relationship Id="rId5" Type="http://schemas.openxmlformats.org/officeDocument/2006/relationships/customProperty" Target="../customProperty110.bin"/><Relationship Id="rId10" Type="http://schemas.openxmlformats.org/officeDocument/2006/relationships/customProperty" Target="../customProperty115.bin"/><Relationship Id="rId4" Type="http://schemas.openxmlformats.org/officeDocument/2006/relationships/customProperty" Target="../customProperty109.bin"/><Relationship Id="rId9" Type="http://schemas.openxmlformats.org/officeDocument/2006/relationships/customProperty" Target="../customProperty11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8.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BM118"/>
  <sheetViews>
    <sheetView workbookViewId="0">
      <selection sqref="A1:K1"/>
    </sheetView>
  </sheetViews>
  <sheetFormatPr defaultColWidth="9.109375" defaultRowHeight="13.8"/>
  <cols>
    <col min="1" max="1" width="53.6640625" style="2" customWidth="1"/>
    <col min="2" max="6" width="9.33203125" style="2" customWidth="1"/>
    <col min="7" max="7" width="1.5546875" style="2" customWidth="1"/>
    <col min="8" max="12" width="9.33203125" style="2" customWidth="1"/>
    <col min="13" max="13" width="1.5546875" style="2" customWidth="1"/>
    <col min="14" max="14" width="9.33203125" style="2" customWidth="1"/>
    <col min="15" max="18" width="9.33203125" style="2" hidden="1" customWidth="1"/>
    <col min="19" max="42" width="9.109375" style="2" customWidth="1"/>
    <col min="43" max="16384" width="9.109375" style="2"/>
  </cols>
  <sheetData>
    <row r="1" spans="1:53" ht="39.75" customHeight="1">
      <c r="A1" s="590" t="s">
        <v>0</v>
      </c>
      <c r="B1" s="590"/>
      <c r="C1" s="590"/>
      <c r="D1" s="590"/>
      <c r="E1" s="590"/>
      <c r="F1" s="590"/>
      <c r="G1" s="590"/>
      <c r="H1" s="590"/>
      <c r="I1" s="590"/>
      <c r="J1" s="590"/>
      <c r="K1" s="590"/>
      <c r="L1" s="309"/>
      <c r="M1" s="309"/>
      <c r="N1" s="309"/>
      <c r="O1" s="309"/>
      <c r="P1" s="309"/>
    </row>
    <row r="2" spans="1:53" ht="13.5" customHeight="1">
      <c r="A2" s="99" t="s">
        <v>1</v>
      </c>
      <c r="B2" s="309"/>
      <c r="C2" s="309"/>
      <c r="D2" s="309"/>
      <c r="E2" s="309"/>
      <c r="F2" s="309"/>
      <c r="G2" s="309"/>
      <c r="H2" s="309"/>
      <c r="I2" s="309"/>
      <c r="J2" s="309"/>
      <c r="K2" s="309"/>
      <c r="L2" s="309"/>
      <c r="M2" s="309"/>
      <c r="N2" s="309"/>
    </row>
    <row r="3" spans="1:53" ht="13.5" customHeight="1"/>
    <row r="4" spans="1:53" ht="13.5" customHeight="1">
      <c r="A4" s="115"/>
      <c r="B4" s="192"/>
      <c r="C4" s="116"/>
      <c r="D4" s="116"/>
      <c r="E4" s="116"/>
      <c r="F4" s="116"/>
      <c r="G4" s="116"/>
      <c r="H4" s="116"/>
      <c r="I4" s="116"/>
      <c r="J4" s="116"/>
      <c r="K4" s="116"/>
      <c r="L4" s="116"/>
      <c r="M4" s="116"/>
      <c r="N4" s="116"/>
      <c r="O4" s="116"/>
      <c r="P4" s="116"/>
      <c r="Q4" s="116"/>
      <c r="R4" s="116"/>
    </row>
    <row r="5" spans="1:53" ht="3.75" customHeight="1"/>
    <row r="6" spans="1:53" ht="12.75" customHeight="1">
      <c r="B6" s="591" t="e">
        <f>#REF!</f>
        <v>#REF!</v>
      </c>
      <c r="C6" s="591"/>
      <c r="D6" s="591"/>
      <c r="E6" s="591"/>
      <c r="F6" s="591"/>
      <c r="H6" s="591" t="e">
        <f>#REF!</f>
        <v>#REF!</v>
      </c>
      <c r="I6" s="591"/>
      <c r="J6" s="591"/>
      <c r="K6" s="591"/>
      <c r="L6" s="591"/>
      <c r="N6" s="521" t="e">
        <f>#REF!</f>
        <v>#REF!</v>
      </c>
      <c r="O6" s="522"/>
      <c r="P6" s="522"/>
      <c r="Q6" s="522"/>
      <c r="R6" s="522"/>
      <c r="AQ6" s="588">
        <v>2017</v>
      </c>
      <c r="AR6" s="588"/>
      <c r="AS6" s="588"/>
      <c r="AT6" s="588"/>
      <c r="AU6" s="588"/>
      <c r="AW6" s="588">
        <v>2018</v>
      </c>
      <c r="AX6" s="588"/>
      <c r="AY6" s="588"/>
      <c r="AZ6" s="588"/>
      <c r="BA6" s="588"/>
    </row>
    <row r="7" spans="1:53" ht="12.75" customHeight="1">
      <c r="A7" s="523"/>
      <c r="B7" s="21" t="s">
        <v>2</v>
      </c>
      <c r="C7" s="22" t="s">
        <v>3</v>
      </c>
      <c r="D7" s="22" t="s">
        <v>4</v>
      </c>
      <c r="E7" s="22" t="s">
        <v>5</v>
      </c>
      <c r="F7" s="23" t="s">
        <v>6</v>
      </c>
      <c r="G7" s="1"/>
      <c r="H7" s="21" t="s">
        <v>2</v>
      </c>
      <c r="I7" s="22" t="s">
        <v>3</v>
      </c>
      <c r="J7" s="22" t="s">
        <v>4</v>
      </c>
      <c r="K7" s="22" t="s">
        <v>5</v>
      </c>
      <c r="L7" s="23" t="s">
        <v>6</v>
      </c>
      <c r="M7" s="1"/>
      <c r="N7" s="427" t="s">
        <v>2</v>
      </c>
      <c r="O7" s="22" t="s">
        <v>3</v>
      </c>
      <c r="P7" s="22" t="s">
        <v>4</v>
      </c>
      <c r="Q7" s="22" t="s">
        <v>5</v>
      </c>
      <c r="R7" s="23" t="s">
        <v>6</v>
      </c>
      <c r="AQ7" s="1" t="s">
        <v>2</v>
      </c>
      <c r="AR7" s="1" t="s">
        <v>3</v>
      </c>
      <c r="AS7" s="1" t="s">
        <v>4</v>
      </c>
      <c r="AT7" s="1" t="s">
        <v>5</v>
      </c>
      <c r="AU7" s="1" t="s">
        <v>6</v>
      </c>
      <c r="AW7" s="1" t="s">
        <v>2</v>
      </c>
      <c r="AX7" s="1" t="s">
        <v>3</v>
      </c>
      <c r="AY7" s="1" t="s">
        <v>4</v>
      </c>
      <c r="AZ7" s="1" t="s">
        <v>5</v>
      </c>
      <c r="BA7" s="1" t="s">
        <v>6</v>
      </c>
    </row>
    <row r="8" spans="1:53" ht="6.75" customHeight="1" thickBot="1">
      <c r="B8" s="8"/>
      <c r="F8" s="85"/>
      <c r="G8" s="8"/>
      <c r="H8" s="8"/>
      <c r="L8" s="85"/>
      <c r="M8" s="8"/>
      <c r="N8" s="8"/>
      <c r="R8" s="85"/>
    </row>
    <row r="9" spans="1:53" ht="19.5" customHeight="1" thickBot="1">
      <c r="A9" s="123" t="s">
        <v>7</v>
      </c>
      <c r="B9" s="120"/>
      <c r="C9" s="120"/>
      <c r="D9" s="120"/>
      <c r="E9" s="120"/>
      <c r="F9" s="121"/>
      <c r="G9" s="120"/>
      <c r="H9" s="122"/>
      <c r="I9" s="122"/>
      <c r="J9" s="122"/>
      <c r="K9" s="124"/>
      <c r="L9" s="121"/>
      <c r="M9" s="122"/>
      <c r="N9" s="122"/>
      <c r="O9" s="122"/>
      <c r="P9" s="122"/>
      <c r="Q9" s="122"/>
      <c r="R9" s="121"/>
      <c r="T9" s="122"/>
      <c r="U9" s="122"/>
      <c r="V9" s="122"/>
      <c r="W9" s="124"/>
      <c r="X9" s="121"/>
      <c r="Y9" s="122"/>
      <c r="Z9" s="122"/>
      <c r="AA9" s="122"/>
      <c r="AB9" s="122"/>
      <c r="AC9" s="122"/>
      <c r="AD9" s="121"/>
      <c r="AF9" s="16"/>
      <c r="AG9" s="16"/>
      <c r="AH9" s="16"/>
      <c r="AI9" s="16"/>
      <c r="AJ9" s="16"/>
      <c r="AK9" s="16"/>
      <c r="AL9" s="16"/>
      <c r="AM9" s="16"/>
      <c r="AN9" s="16"/>
      <c r="AO9" s="16"/>
      <c r="AP9" s="16"/>
    </row>
    <row r="10" spans="1:53" ht="15" customHeight="1">
      <c r="A10" s="4" t="s">
        <v>8</v>
      </c>
      <c r="B10" s="11">
        <v>5117</v>
      </c>
      <c r="C10" s="11">
        <v>5190</v>
      </c>
      <c r="D10" s="11">
        <v>5050</v>
      </c>
      <c r="E10" s="11">
        <v>5198</v>
      </c>
      <c r="F10" s="12">
        <v>20555</v>
      </c>
      <c r="G10" s="4"/>
      <c r="H10" s="11">
        <v>5217</v>
      </c>
      <c r="I10" s="11">
        <v>5449</v>
      </c>
      <c r="J10" s="11">
        <v>5434</v>
      </c>
      <c r="K10" s="11">
        <v>5581</v>
      </c>
      <c r="L10" s="12">
        <v>21681</v>
      </c>
      <c r="M10" s="11"/>
      <c r="N10" s="11">
        <v>5728</v>
      </c>
      <c r="O10" s="11"/>
      <c r="P10" s="11"/>
      <c r="Q10" s="11"/>
      <c r="R10" s="12"/>
      <c r="T10" s="11"/>
      <c r="U10" s="11"/>
      <c r="V10" s="11"/>
      <c r="W10" s="11"/>
      <c r="X10" s="12"/>
      <c r="Y10" s="11"/>
      <c r="Z10" s="11"/>
      <c r="AA10" s="11"/>
      <c r="AB10" s="11"/>
      <c r="AC10" s="11"/>
      <c r="AD10" s="12"/>
      <c r="AF10" s="16"/>
      <c r="AG10" s="407"/>
      <c r="AH10" s="407"/>
      <c r="AI10" s="16"/>
      <c r="AJ10" s="16"/>
      <c r="AK10" s="16"/>
      <c r="AL10" s="407"/>
      <c r="AM10" s="407"/>
      <c r="AN10" s="16"/>
      <c r="AO10" s="407"/>
      <c r="AP10" s="407"/>
    </row>
    <row r="11" spans="1:53" ht="2.25" customHeight="1">
      <c r="A11" s="2" t="s">
        <v>9</v>
      </c>
      <c r="B11" s="25"/>
      <c r="C11" s="25"/>
      <c r="D11" s="25"/>
      <c r="E11" s="25"/>
      <c r="F11" s="10"/>
      <c r="H11" s="25"/>
      <c r="I11" s="25"/>
      <c r="J11" s="25"/>
      <c r="K11" s="25"/>
      <c r="L11" s="10"/>
      <c r="M11" s="25"/>
      <c r="N11" s="25"/>
      <c r="O11" s="25"/>
      <c r="P11" s="25"/>
      <c r="Q11" s="25"/>
      <c r="R11" s="10"/>
      <c r="T11" s="25"/>
      <c r="U11" s="25"/>
      <c r="V11" s="25"/>
      <c r="W11" s="25"/>
      <c r="X11" s="10"/>
      <c r="Y11" s="25"/>
      <c r="Z11" s="25"/>
      <c r="AA11" s="25"/>
      <c r="AB11" s="25"/>
      <c r="AC11" s="25"/>
      <c r="AD11" s="10"/>
      <c r="AF11" s="16"/>
      <c r="AG11" s="16"/>
      <c r="AH11" s="16"/>
      <c r="AI11" s="16"/>
      <c r="AJ11" s="16"/>
      <c r="AK11" s="16"/>
      <c r="AL11" s="16"/>
      <c r="AM11" s="16"/>
      <c r="AN11" s="16"/>
      <c r="AO11" s="16"/>
      <c r="AP11" s="16"/>
    </row>
    <row r="12" spans="1:53" ht="1.5" customHeight="1">
      <c r="A12" s="117"/>
      <c r="B12" s="118"/>
      <c r="C12" s="118"/>
      <c r="D12" s="118"/>
      <c r="E12" s="118"/>
      <c r="F12" s="119"/>
      <c r="G12" s="117"/>
      <c r="H12" s="118"/>
      <c r="I12" s="118"/>
      <c r="J12" s="118"/>
      <c r="K12" s="118"/>
      <c r="L12" s="119"/>
      <c r="M12" s="118"/>
      <c r="N12" s="118"/>
      <c r="O12" s="118"/>
      <c r="P12" s="118"/>
      <c r="Q12" s="118"/>
      <c r="R12" s="119"/>
      <c r="T12" s="118"/>
      <c r="U12" s="118"/>
      <c r="V12" s="118"/>
      <c r="W12" s="118"/>
      <c r="X12" s="119"/>
      <c r="Y12" s="118"/>
      <c r="Z12" s="118"/>
      <c r="AA12" s="118"/>
      <c r="AB12" s="118"/>
      <c r="AC12" s="118"/>
      <c r="AD12" s="119"/>
      <c r="AF12" s="16"/>
      <c r="AG12" s="16"/>
      <c r="AH12" s="16"/>
      <c r="AI12" s="16"/>
      <c r="AJ12" s="16"/>
      <c r="AK12" s="16"/>
      <c r="AL12" s="16"/>
      <c r="AM12" s="16"/>
      <c r="AN12" s="16"/>
      <c r="AO12" s="16"/>
      <c r="AP12" s="16"/>
    </row>
    <row r="13" spans="1:53" ht="2.25" customHeight="1">
      <c r="B13" s="25"/>
      <c r="C13" s="25"/>
      <c r="D13" s="25"/>
      <c r="E13" s="25"/>
      <c r="F13" s="10"/>
      <c r="H13" s="25"/>
      <c r="I13" s="25"/>
      <c r="J13" s="25"/>
      <c r="K13" s="25"/>
      <c r="L13" s="10"/>
      <c r="M13" s="25"/>
      <c r="N13" s="25"/>
      <c r="O13" s="25"/>
      <c r="P13" s="25"/>
      <c r="Q13" s="25"/>
      <c r="R13" s="10"/>
      <c r="T13" s="25"/>
      <c r="U13" s="25"/>
      <c r="V13" s="25"/>
      <c r="W13" s="25"/>
      <c r="X13" s="10"/>
      <c r="Y13" s="25"/>
      <c r="Z13" s="25"/>
      <c r="AA13" s="25"/>
      <c r="AB13" s="25"/>
      <c r="AC13" s="25"/>
      <c r="AD13" s="10"/>
      <c r="AF13" s="16"/>
      <c r="AG13" s="16"/>
      <c r="AH13" s="16"/>
      <c r="AI13" s="16"/>
      <c r="AJ13" s="16"/>
      <c r="AK13" s="16"/>
      <c r="AL13" s="16"/>
      <c r="AM13" s="16"/>
      <c r="AN13" s="16"/>
      <c r="AO13" s="16"/>
      <c r="AP13" s="16"/>
    </row>
    <row r="14" spans="1:53" ht="15.6">
      <c r="A14" s="449" t="s">
        <v>10</v>
      </c>
      <c r="B14" s="416">
        <v>1109</v>
      </c>
      <c r="C14" s="416">
        <v>1048</v>
      </c>
      <c r="D14" s="416">
        <v>899</v>
      </c>
      <c r="E14" s="416">
        <v>997</v>
      </c>
      <c r="F14" s="415">
        <v>4053</v>
      </c>
      <c r="G14" s="449"/>
      <c r="H14" s="416">
        <v>1254</v>
      </c>
      <c r="I14" s="416">
        <v>1176</v>
      </c>
      <c r="J14" s="416">
        <v>959</v>
      </c>
      <c r="K14" s="416">
        <v>1039</v>
      </c>
      <c r="L14" s="415">
        <v>4428</v>
      </c>
      <c r="M14" s="416"/>
      <c r="N14" s="416">
        <v>1262</v>
      </c>
      <c r="O14" s="416"/>
      <c r="P14" s="416"/>
      <c r="Q14" s="416"/>
      <c r="R14" s="415"/>
      <c r="T14" s="416"/>
      <c r="U14" s="416"/>
      <c r="V14" s="416"/>
      <c r="W14" s="416"/>
      <c r="X14" s="415"/>
      <c r="Y14" s="416"/>
      <c r="Z14" s="416"/>
      <c r="AA14" s="416"/>
      <c r="AB14" s="416"/>
      <c r="AC14" s="416"/>
      <c r="AD14" s="415"/>
      <c r="AF14" s="16"/>
      <c r="AG14" s="16"/>
      <c r="AH14" s="16"/>
      <c r="AI14" s="16"/>
      <c r="AJ14" s="16"/>
      <c r="AK14" s="16"/>
      <c r="AL14" s="16"/>
      <c r="AM14" s="16"/>
      <c r="AN14" s="16"/>
      <c r="AO14" s="16"/>
      <c r="AP14" s="16"/>
    </row>
    <row r="15" spans="1:53" ht="15.9" customHeight="1">
      <c r="A15" s="206" t="s">
        <v>11</v>
      </c>
      <c r="B15" s="193">
        <v>322</v>
      </c>
      <c r="C15" s="193">
        <v>416</v>
      </c>
      <c r="D15" s="193">
        <v>316</v>
      </c>
      <c r="E15" s="193">
        <v>197</v>
      </c>
      <c r="F15" s="415">
        <v>1251</v>
      </c>
      <c r="G15" s="206"/>
      <c r="H15" s="193">
        <v>507</v>
      </c>
      <c r="I15" s="193">
        <v>417</v>
      </c>
      <c r="J15" s="193">
        <v>321</v>
      </c>
      <c r="K15" s="193">
        <v>412</v>
      </c>
      <c r="L15" s="415">
        <v>1657</v>
      </c>
      <c r="M15" s="193"/>
      <c r="N15" s="193">
        <v>387</v>
      </c>
      <c r="O15" s="193"/>
      <c r="P15" s="193"/>
      <c r="Q15" s="193"/>
      <c r="R15" s="415"/>
      <c r="T15" s="193"/>
      <c r="U15" s="193"/>
      <c r="V15" s="193"/>
      <c r="W15" s="193"/>
      <c r="X15" s="415"/>
      <c r="Y15" s="193"/>
      <c r="Z15" s="193"/>
      <c r="AA15" s="193"/>
      <c r="AB15" s="193"/>
      <c r="AC15" s="193"/>
      <c r="AD15" s="415"/>
      <c r="AF15" s="16"/>
      <c r="AG15" s="16"/>
      <c r="AH15" s="16"/>
      <c r="AI15" s="16"/>
      <c r="AJ15" s="16"/>
      <c r="AK15" s="16"/>
      <c r="AL15" s="16"/>
      <c r="AM15" s="16"/>
      <c r="AN15" s="16"/>
      <c r="AO15" s="16"/>
      <c r="AP15" s="16"/>
    </row>
    <row r="16" spans="1:53" ht="14.25" customHeight="1">
      <c r="A16" s="206" t="s">
        <v>12</v>
      </c>
      <c r="B16" s="193">
        <v>371</v>
      </c>
      <c r="C16" s="193">
        <v>287</v>
      </c>
      <c r="D16" s="193">
        <v>383</v>
      </c>
      <c r="E16" s="193">
        <v>235</v>
      </c>
      <c r="F16" s="415">
        <v>1276</v>
      </c>
      <c r="G16" s="206"/>
      <c r="H16" s="193">
        <v>203</v>
      </c>
      <c r="I16" s="193">
        <v>138</v>
      </c>
      <c r="J16" s="193">
        <v>214</v>
      </c>
      <c r="K16" s="193">
        <v>179</v>
      </c>
      <c r="L16" s="415">
        <v>734</v>
      </c>
      <c r="M16" s="193"/>
      <c r="N16" s="193">
        <v>364</v>
      </c>
      <c r="O16" s="193"/>
      <c r="P16" s="193"/>
      <c r="Q16" s="193"/>
      <c r="R16" s="415"/>
      <c r="T16" s="193"/>
      <c r="U16" s="193"/>
      <c r="V16" s="193"/>
      <c r="W16" s="193"/>
      <c r="X16" s="415"/>
      <c r="Y16" s="193"/>
      <c r="Z16" s="193"/>
      <c r="AA16" s="193"/>
      <c r="AB16" s="193"/>
      <c r="AC16" s="193"/>
      <c r="AD16" s="415"/>
      <c r="AF16" s="16"/>
      <c r="AG16" s="16"/>
      <c r="AH16" s="16"/>
      <c r="AI16" s="16"/>
      <c r="AJ16" s="16"/>
      <c r="AK16" s="16"/>
      <c r="AL16" s="16"/>
      <c r="AM16" s="16"/>
      <c r="AN16" s="16"/>
      <c r="AO16" s="16"/>
      <c r="AP16" s="16"/>
    </row>
    <row r="17" spans="1:42" ht="15" customHeight="1">
      <c r="A17" s="206" t="s">
        <v>13</v>
      </c>
      <c r="B17" s="193">
        <v>397</v>
      </c>
      <c r="C17" s="193">
        <v>551</v>
      </c>
      <c r="D17" s="193">
        <v>775</v>
      </c>
      <c r="E17" s="193">
        <v>661</v>
      </c>
      <c r="F17" s="415">
        <v>2384</v>
      </c>
      <c r="G17" s="206"/>
      <c r="H17" s="193">
        <v>495</v>
      </c>
      <c r="I17" s="193">
        <v>569</v>
      </c>
      <c r="J17" s="193">
        <v>725</v>
      </c>
      <c r="K17" s="193">
        <v>666</v>
      </c>
      <c r="L17" s="415">
        <v>2455</v>
      </c>
      <c r="M17" s="193"/>
      <c r="N17" s="193">
        <v>498</v>
      </c>
      <c r="O17" s="193"/>
      <c r="P17" s="193"/>
      <c r="Q17" s="193"/>
      <c r="R17" s="415"/>
      <c r="T17" s="193"/>
      <c r="U17" s="193"/>
      <c r="V17" s="193"/>
      <c r="W17" s="193"/>
      <c r="X17" s="415"/>
      <c r="Y17" s="193"/>
      <c r="Z17" s="193"/>
      <c r="AA17" s="193"/>
      <c r="AB17" s="193"/>
      <c r="AC17" s="193"/>
      <c r="AD17" s="415"/>
      <c r="AF17" s="16"/>
      <c r="AG17" s="16"/>
      <c r="AH17" s="16"/>
      <c r="AI17" s="16"/>
      <c r="AJ17" s="16"/>
      <c r="AK17" s="16"/>
      <c r="AL17" s="16"/>
      <c r="AM17" s="16"/>
      <c r="AN17" s="16"/>
      <c r="AO17" s="16"/>
      <c r="AP17" s="16"/>
    </row>
    <row r="18" spans="1:42" ht="15.9" customHeight="1">
      <c r="A18" s="19" t="s">
        <v>14</v>
      </c>
      <c r="B18" s="524">
        <v>-186</v>
      </c>
      <c r="C18" s="524">
        <v>-235</v>
      </c>
      <c r="D18" s="524">
        <v>-124</v>
      </c>
      <c r="E18" s="524">
        <v>-201</v>
      </c>
      <c r="F18" s="326">
        <v>-746</v>
      </c>
      <c r="G18" s="3"/>
      <c r="H18" s="524">
        <v>-188</v>
      </c>
      <c r="I18" s="524">
        <v>-150</v>
      </c>
      <c r="J18" s="524">
        <v>-162</v>
      </c>
      <c r="K18" s="524">
        <v>-176</v>
      </c>
      <c r="L18" s="326">
        <v>-676</v>
      </c>
      <c r="M18" s="28"/>
      <c r="N18" s="524">
        <v>-174</v>
      </c>
      <c r="O18" s="524"/>
      <c r="P18" s="524"/>
      <c r="Q18" s="524"/>
      <c r="R18" s="326"/>
      <c r="T18" s="524"/>
      <c r="U18" s="524"/>
      <c r="V18" s="524"/>
      <c r="W18" s="524"/>
      <c r="X18" s="326"/>
      <c r="Y18" s="28"/>
      <c r="Z18" s="524"/>
      <c r="AA18" s="524"/>
      <c r="AB18" s="524"/>
      <c r="AC18" s="524"/>
      <c r="AD18" s="326"/>
      <c r="AF18" s="16"/>
      <c r="AG18" s="16"/>
      <c r="AH18" s="16"/>
      <c r="AI18" s="16"/>
      <c r="AJ18" s="16"/>
      <c r="AK18" s="16"/>
      <c r="AL18" s="16"/>
      <c r="AM18" s="16"/>
      <c r="AN18" s="16"/>
      <c r="AO18" s="16"/>
      <c r="AP18" s="16"/>
    </row>
    <row r="19" spans="1:42" ht="15" customHeight="1">
      <c r="A19" s="4" t="s">
        <v>15</v>
      </c>
      <c r="B19" s="32">
        <v>2013</v>
      </c>
      <c r="C19" s="32">
        <v>2067</v>
      </c>
      <c r="D19" s="32">
        <v>2249</v>
      </c>
      <c r="E19" s="32">
        <v>1889</v>
      </c>
      <c r="F19" s="33">
        <v>8218</v>
      </c>
      <c r="G19" s="4"/>
      <c r="H19" s="32">
        <v>2271</v>
      </c>
      <c r="I19" s="32">
        <v>2150</v>
      </c>
      <c r="J19" s="32">
        <v>2057</v>
      </c>
      <c r="K19" s="32">
        <v>2120</v>
      </c>
      <c r="L19" s="33">
        <v>8598</v>
      </c>
      <c r="M19" s="11"/>
      <c r="N19" s="32">
        <v>2337</v>
      </c>
      <c r="O19" s="32"/>
      <c r="P19" s="32"/>
      <c r="Q19" s="32"/>
      <c r="R19" s="33"/>
      <c r="T19" s="32"/>
      <c r="U19" s="32"/>
      <c r="V19" s="32"/>
      <c r="W19" s="32"/>
      <c r="X19" s="33"/>
      <c r="Y19" s="11"/>
      <c r="Z19" s="32"/>
      <c r="AA19" s="32"/>
      <c r="AB19" s="32"/>
      <c r="AC19" s="32"/>
      <c r="AD19" s="33"/>
      <c r="AF19" s="16"/>
      <c r="AG19" s="16"/>
      <c r="AH19" s="16"/>
      <c r="AI19" s="16"/>
      <c r="AJ19" s="16"/>
      <c r="AK19" s="16"/>
      <c r="AL19" s="16"/>
      <c r="AM19" s="16"/>
      <c r="AN19" s="16"/>
      <c r="AO19" s="16"/>
      <c r="AP19" s="16"/>
    </row>
    <row r="20" spans="1:42" ht="2.25" customHeight="1">
      <c r="A20" s="2" t="s">
        <v>9</v>
      </c>
      <c r="B20" s="25"/>
      <c r="C20" s="25"/>
      <c r="D20" s="25"/>
      <c r="E20" s="25"/>
      <c r="F20" s="10"/>
      <c r="H20" s="25"/>
      <c r="I20" s="25"/>
      <c r="J20" s="25"/>
      <c r="K20" s="25"/>
      <c r="L20" s="10"/>
      <c r="M20" s="25"/>
      <c r="N20" s="25"/>
      <c r="O20" s="25"/>
      <c r="P20" s="25"/>
      <c r="Q20" s="25"/>
      <c r="R20" s="10"/>
      <c r="T20" s="25"/>
      <c r="U20" s="25"/>
      <c r="V20" s="25"/>
      <c r="W20" s="25"/>
      <c r="X20" s="10"/>
      <c r="Y20" s="25"/>
      <c r="Z20" s="25"/>
      <c r="AA20" s="25"/>
      <c r="AB20" s="25"/>
      <c r="AC20" s="25"/>
      <c r="AD20" s="10"/>
      <c r="AF20" s="16"/>
      <c r="AG20" s="16"/>
      <c r="AH20" s="16"/>
      <c r="AI20" s="16"/>
      <c r="AJ20" s="16"/>
      <c r="AK20" s="16"/>
      <c r="AL20" s="16"/>
      <c r="AM20" s="16"/>
      <c r="AN20" s="16"/>
      <c r="AO20" s="16"/>
      <c r="AP20" s="16"/>
    </row>
    <row r="21" spans="1:42" ht="1.5" customHeight="1">
      <c r="A21" s="117"/>
      <c r="B21" s="118"/>
      <c r="C21" s="118"/>
      <c r="D21" s="118"/>
      <c r="E21" s="118"/>
      <c r="F21" s="119"/>
      <c r="G21" s="117"/>
      <c r="H21" s="118"/>
      <c r="I21" s="118"/>
      <c r="J21" s="118"/>
      <c r="K21" s="118"/>
      <c r="L21" s="119"/>
      <c r="M21" s="118"/>
      <c r="N21" s="118"/>
      <c r="O21" s="118"/>
      <c r="P21" s="118"/>
      <c r="Q21" s="118"/>
      <c r="R21" s="119"/>
      <c r="T21" s="118"/>
      <c r="U21" s="118"/>
      <c r="V21" s="118"/>
      <c r="W21" s="118"/>
      <c r="X21" s="119"/>
      <c r="Y21" s="118"/>
      <c r="Z21" s="118"/>
      <c r="AA21" s="118"/>
      <c r="AB21" s="118"/>
      <c r="AC21" s="118"/>
      <c r="AD21" s="119"/>
      <c r="AF21" s="16"/>
      <c r="AG21" s="16"/>
      <c r="AH21" s="16"/>
      <c r="AI21" s="16"/>
      <c r="AJ21" s="16"/>
      <c r="AK21" s="16"/>
      <c r="AL21" s="16"/>
      <c r="AM21" s="16"/>
      <c r="AN21" s="16"/>
      <c r="AO21" s="16"/>
      <c r="AP21" s="16"/>
    </row>
    <row r="22" spans="1:42" ht="2.25" customHeight="1">
      <c r="B22" s="25"/>
      <c r="C22" s="25"/>
      <c r="D22" s="25"/>
      <c r="E22" s="25"/>
      <c r="F22" s="10"/>
      <c r="H22" s="25"/>
      <c r="I22" s="25"/>
      <c r="J22" s="25"/>
      <c r="K22" s="25"/>
      <c r="L22" s="10"/>
      <c r="M22" s="25"/>
      <c r="N22" s="25"/>
      <c r="O22" s="25"/>
      <c r="P22" s="25"/>
      <c r="Q22" s="25"/>
      <c r="R22" s="10"/>
      <c r="T22" s="25"/>
      <c r="U22" s="25"/>
      <c r="V22" s="25"/>
      <c r="W22" s="25"/>
      <c r="X22" s="10"/>
      <c r="Y22" s="25"/>
      <c r="Z22" s="25"/>
      <c r="AA22" s="25"/>
      <c r="AB22" s="25"/>
      <c r="AC22" s="25"/>
      <c r="AD22" s="10"/>
      <c r="AF22" s="16"/>
      <c r="AG22" s="16"/>
      <c r="AH22" s="16"/>
      <c r="AI22" s="16"/>
      <c r="AJ22" s="16"/>
      <c r="AK22" s="16"/>
      <c r="AL22" s="16"/>
      <c r="AM22" s="16"/>
      <c r="AN22" s="16"/>
      <c r="AO22" s="16"/>
      <c r="AP22" s="16"/>
    </row>
    <row r="23" spans="1:42">
      <c r="A23" s="525" t="s">
        <v>16</v>
      </c>
      <c r="B23" s="416">
        <v>669</v>
      </c>
      <c r="C23" s="416">
        <v>770</v>
      </c>
      <c r="D23" s="416">
        <v>807</v>
      </c>
      <c r="E23" s="416">
        <v>702</v>
      </c>
      <c r="F23" s="415">
        <v>2948</v>
      </c>
      <c r="G23" s="416"/>
      <c r="H23" s="416">
        <v>799</v>
      </c>
      <c r="I23" s="416">
        <v>680</v>
      </c>
      <c r="J23" s="416">
        <v>650</v>
      </c>
      <c r="K23" s="416">
        <v>765</v>
      </c>
      <c r="L23" s="415">
        <v>2894</v>
      </c>
      <c r="M23" s="416"/>
      <c r="N23" s="416">
        <v>663</v>
      </c>
      <c r="O23" s="416"/>
      <c r="P23" s="416"/>
      <c r="Q23" s="416"/>
      <c r="R23" s="415"/>
      <c r="T23" s="416"/>
      <c r="U23" s="416"/>
      <c r="V23" s="416"/>
      <c r="W23" s="416"/>
      <c r="X23" s="415"/>
      <c r="Y23" s="416"/>
      <c r="Z23" s="416"/>
      <c r="AA23" s="416"/>
      <c r="AB23" s="416"/>
      <c r="AC23" s="416"/>
      <c r="AD23" s="415"/>
      <c r="AF23" s="16"/>
      <c r="AG23" s="16"/>
      <c r="AH23" s="16"/>
      <c r="AI23" s="16"/>
      <c r="AJ23" s="16"/>
      <c r="AK23" s="16"/>
      <c r="AL23" s="16"/>
      <c r="AM23" s="16"/>
      <c r="AN23" s="16"/>
      <c r="AO23" s="16"/>
      <c r="AP23" s="16"/>
    </row>
    <row r="24" spans="1:42" ht="15.75" customHeight="1">
      <c r="A24" s="361" t="s">
        <v>17</v>
      </c>
      <c r="B24" s="11"/>
      <c r="C24" s="11"/>
      <c r="D24" s="11"/>
      <c r="E24" s="297"/>
      <c r="F24" s="12"/>
      <c r="G24" s="4"/>
      <c r="H24" s="409">
        <v>0.06</v>
      </c>
      <c r="I24" s="409">
        <v>-0.17</v>
      </c>
      <c r="J24" s="409">
        <v>-0.19</v>
      </c>
      <c r="K24" s="409">
        <v>0.124</v>
      </c>
      <c r="L24" s="410">
        <v>-5.2999999999999999E-2</v>
      </c>
      <c r="M24" s="411"/>
      <c r="N24" s="409">
        <v>0</v>
      </c>
      <c r="O24" s="409"/>
      <c r="P24" s="409"/>
      <c r="Q24" s="409"/>
      <c r="R24" s="410"/>
      <c r="T24" s="409"/>
      <c r="U24" s="409"/>
      <c r="V24" s="409"/>
      <c r="W24" s="409"/>
      <c r="X24" s="410"/>
      <c r="Y24" s="411"/>
      <c r="Z24" s="409"/>
      <c r="AA24" s="409"/>
      <c r="AB24" s="409"/>
      <c r="AC24" s="409"/>
      <c r="AD24" s="410"/>
      <c r="AF24" s="16"/>
      <c r="AG24" s="16"/>
      <c r="AH24" s="16"/>
      <c r="AI24" s="16"/>
      <c r="AJ24" s="16"/>
      <c r="AK24" s="16"/>
      <c r="AL24" s="16"/>
      <c r="AM24" s="16"/>
      <c r="AN24" s="16"/>
      <c r="AO24" s="16"/>
      <c r="AP24" s="16"/>
    </row>
    <row r="25" spans="1:42" ht="2.25" customHeight="1">
      <c r="A25" s="2" t="s">
        <v>9</v>
      </c>
      <c r="B25" s="25"/>
      <c r="C25" s="25"/>
      <c r="D25" s="25"/>
      <c r="E25" s="25"/>
      <c r="F25" s="10"/>
      <c r="H25" s="25"/>
      <c r="I25" s="25"/>
      <c r="J25" s="25"/>
      <c r="K25" s="25"/>
      <c r="L25" s="10"/>
      <c r="M25" s="25"/>
      <c r="N25" s="25"/>
      <c r="O25" s="25"/>
      <c r="P25" s="25"/>
      <c r="Q25" s="25"/>
      <c r="R25" s="10"/>
      <c r="T25" s="25"/>
      <c r="U25" s="25"/>
      <c r="V25" s="25"/>
      <c r="W25" s="25"/>
      <c r="X25" s="10"/>
      <c r="Y25" s="25"/>
      <c r="Z25" s="25"/>
      <c r="AA25" s="25"/>
      <c r="AB25" s="25"/>
      <c r="AC25" s="25"/>
      <c r="AD25" s="10"/>
      <c r="AF25" s="16"/>
      <c r="AG25" s="16"/>
      <c r="AH25" s="16"/>
      <c r="AI25" s="16"/>
      <c r="AJ25" s="16"/>
      <c r="AK25" s="16"/>
      <c r="AL25" s="16"/>
      <c r="AM25" s="16"/>
      <c r="AN25" s="16"/>
      <c r="AO25" s="16"/>
      <c r="AP25" s="16"/>
    </row>
    <row r="26" spans="1:42" ht="1.5" customHeight="1">
      <c r="A26" s="117"/>
      <c r="B26" s="118"/>
      <c r="C26" s="118"/>
      <c r="D26" s="118"/>
      <c r="E26" s="118"/>
      <c r="F26" s="119"/>
      <c r="G26" s="117"/>
      <c r="H26" s="118"/>
      <c r="I26" s="118"/>
      <c r="J26" s="118"/>
      <c r="K26" s="118"/>
      <c r="L26" s="119"/>
      <c r="M26" s="118"/>
      <c r="N26" s="118"/>
      <c r="O26" s="118"/>
      <c r="P26" s="118"/>
      <c r="Q26" s="118"/>
      <c r="R26" s="119"/>
      <c r="T26" s="118"/>
      <c r="U26" s="118"/>
      <c r="V26" s="118"/>
      <c r="W26" s="118"/>
      <c r="X26" s="119"/>
      <c r="Y26" s="118"/>
      <c r="Z26" s="118"/>
      <c r="AA26" s="118"/>
      <c r="AB26" s="118"/>
      <c r="AC26" s="118"/>
      <c r="AD26" s="119"/>
      <c r="AF26" s="16"/>
      <c r="AG26" s="16"/>
      <c r="AH26" s="16"/>
      <c r="AI26" s="16"/>
      <c r="AJ26" s="16"/>
      <c r="AK26" s="16"/>
      <c r="AL26" s="16"/>
      <c r="AM26" s="16"/>
      <c r="AN26" s="16"/>
      <c r="AO26" s="16"/>
      <c r="AP26" s="16"/>
    </row>
    <row r="27" spans="1:42" ht="2.25" customHeight="1">
      <c r="B27" s="25"/>
      <c r="C27" s="25"/>
      <c r="D27" s="25"/>
      <c r="E27" s="25"/>
      <c r="F27" s="10"/>
      <c r="H27" s="25"/>
      <c r="I27" s="25"/>
      <c r="J27" s="25"/>
      <c r="K27" s="25"/>
      <c r="L27" s="10"/>
      <c r="M27" s="25"/>
      <c r="N27" s="25"/>
      <c r="O27" s="25"/>
      <c r="P27" s="25"/>
      <c r="Q27" s="25"/>
      <c r="R27" s="10"/>
      <c r="T27" s="25"/>
      <c r="U27" s="25"/>
      <c r="V27" s="25"/>
      <c r="W27" s="25"/>
      <c r="X27" s="10"/>
      <c r="Y27" s="25"/>
      <c r="Z27" s="25"/>
      <c r="AA27" s="25"/>
      <c r="AB27" s="25"/>
      <c r="AC27" s="25"/>
      <c r="AD27" s="10"/>
      <c r="AF27" s="16"/>
      <c r="AG27" s="16"/>
      <c r="AH27" s="16"/>
      <c r="AI27" s="16"/>
      <c r="AJ27" s="16"/>
      <c r="AK27" s="16"/>
      <c r="AL27" s="16"/>
      <c r="AM27" s="16"/>
      <c r="AN27" s="16"/>
      <c r="AO27" s="16"/>
      <c r="AP27" s="16"/>
    </row>
    <row r="28" spans="1:42">
      <c r="A28" s="4" t="s">
        <v>18</v>
      </c>
      <c r="B28" s="412">
        <v>-127</v>
      </c>
      <c r="C28" s="412">
        <v>-188</v>
      </c>
      <c r="D28" s="412">
        <v>-173</v>
      </c>
      <c r="E28" s="412">
        <v>-352</v>
      </c>
      <c r="F28" s="413">
        <v>-840</v>
      </c>
      <c r="G28" s="347"/>
      <c r="H28" s="412">
        <v>-248</v>
      </c>
      <c r="I28" s="412">
        <v>-181</v>
      </c>
      <c r="J28" s="412">
        <v>-179</v>
      </c>
      <c r="K28" s="412">
        <v>-203</v>
      </c>
      <c r="L28" s="413">
        <v>-811</v>
      </c>
      <c r="M28" s="414"/>
      <c r="N28" s="412">
        <v>-175</v>
      </c>
      <c r="O28" s="412"/>
      <c r="P28" s="412"/>
      <c r="Q28" s="11"/>
      <c r="R28" s="12"/>
      <c r="T28" s="412"/>
      <c r="U28" s="412"/>
      <c r="V28" s="412"/>
      <c r="W28" s="412"/>
      <c r="X28" s="413"/>
      <c r="Y28" s="414"/>
      <c r="Z28" s="412"/>
      <c r="AA28" s="412"/>
      <c r="AB28" s="412"/>
      <c r="AC28" s="11"/>
      <c r="AD28" s="12"/>
      <c r="AF28" s="16"/>
      <c r="AG28" s="407"/>
      <c r="AH28" s="407"/>
      <c r="AI28" s="16"/>
      <c r="AJ28" s="16"/>
      <c r="AK28" s="16"/>
      <c r="AL28" s="407"/>
      <c r="AM28" s="407"/>
      <c r="AN28" s="16"/>
      <c r="AO28" s="407"/>
      <c r="AP28" s="407"/>
    </row>
    <row r="29" spans="1:42" ht="2.25" customHeight="1">
      <c r="A29" s="2" t="s">
        <v>9</v>
      </c>
      <c r="B29" s="25"/>
      <c r="C29" s="25"/>
      <c r="D29" s="25"/>
      <c r="E29" s="25"/>
      <c r="F29" s="10"/>
      <c r="H29" s="25"/>
      <c r="I29" s="25"/>
      <c r="J29" s="25"/>
      <c r="K29" s="25"/>
      <c r="L29" s="10"/>
      <c r="M29" s="25"/>
      <c r="N29" s="25"/>
      <c r="O29" s="25"/>
      <c r="P29" s="25"/>
      <c r="Q29" s="25"/>
      <c r="R29" s="10"/>
      <c r="T29" s="25"/>
      <c r="U29" s="25"/>
      <c r="V29" s="25"/>
      <c r="W29" s="25"/>
      <c r="X29" s="10"/>
      <c r="Y29" s="25"/>
      <c r="Z29" s="25"/>
      <c r="AA29" s="25"/>
      <c r="AB29" s="25"/>
      <c r="AC29" s="25"/>
      <c r="AD29" s="10"/>
      <c r="AF29" s="16"/>
      <c r="AG29" s="16"/>
      <c r="AH29" s="16"/>
      <c r="AI29" s="16"/>
      <c r="AJ29" s="16"/>
      <c r="AK29" s="16"/>
      <c r="AL29" s="16"/>
      <c r="AM29" s="16"/>
      <c r="AN29" s="16"/>
      <c r="AO29" s="16"/>
      <c r="AP29" s="16"/>
    </row>
    <row r="30" spans="1:42" ht="1.5" customHeight="1">
      <c r="A30" s="117"/>
      <c r="B30" s="118"/>
      <c r="C30" s="118"/>
      <c r="D30" s="118"/>
      <c r="E30" s="118"/>
      <c r="F30" s="119"/>
      <c r="G30" s="117"/>
      <c r="H30" s="118"/>
      <c r="I30" s="118"/>
      <c r="J30" s="118"/>
      <c r="K30" s="118"/>
      <c r="L30" s="119"/>
      <c r="M30" s="118"/>
      <c r="N30" s="118"/>
      <c r="O30" s="118"/>
      <c r="P30" s="118"/>
      <c r="Q30" s="118"/>
      <c r="R30" s="119"/>
      <c r="T30" s="118"/>
      <c r="U30" s="118"/>
      <c r="V30" s="118"/>
      <c r="W30" s="118"/>
      <c r="X30" s="119"/>
      <c r="Y30" s="118"/>
      <c r="Z30" s="118"/>
      <c r="AA30" s="118"/>
      <c r="AB30" s="118"/>
      <c r="AC30" s="118"/>
      <c r="AD30" s="119"/>
      <c r="AF30" s="16"/>
      <c r="AG30" s="16"/>
      <c r="AH30" s="16"/>
      <c r="AI30" s="16"/>
      <c r="AJ30" s="16"/>
      <c r="AK30" s="16"/>
      <c r="AL30" s="16"/>
      <c r="AM30" s="16"/>
      <c r="AN30" s="16"/>
      <c r="AO30" s="16"/>
      <c r="AP30" s="16"/>
    </row>
    <row r="31" spans="1:42" ht="2.25" customHeight="1">
      <c r="B31" s="25"/>
      <c r="C31" s="25"/>
      <c r="D31" s="25"/>
      <c r="E31" s="25"/>
      <c r="F31" s="10"/>
      <c r="H31" s="25"/>
      <c r="I31" s="25"/>
      <c r="J31" s="25"/>
      <c r="K31" s="25"/>
      <c r="L31" s="10"/>
      <c r="M31" s="25"/>
      <c r="N31" s="25"/>
      <c r="O31" s="25"/>
      <c r="P31" s="25"/>
      <c r="Q31" s="25"/>
      <c r="R31" s="10"/>
      <c r="T31" s="25"/>
      <c r="U31" s="25"/>
      <c r="V31" s="25"/>
      <c r="W31" s="25"/>
      <c r="X31" s="10"/>
      <c r="Y31" s="25"/>
      <c r="Z31" s="25"/>
      <c r="AA31" s="25"/>
      <c r="AB31" s="25"/>
      <c r="AC31" s="25"/>
      <c r="AD31" s="10"/>
      <c r="AF31" s="16"/>
      <c r="AG31" s="16"/>
      <c r="AH31" s="16"/>
      <c r="AI31" s="16"/>
      <c r="AJ31" s="16"/>
      <c r="AK31" s="16"/>
      <c r="AL31" s="16"/>
      <c r="AM31" s="16"/>
      <c r="AN31" s="16"/>
      <c r="AO31" s="16"/>
      <c r="AP31" s="16"/>
    </row>
    <row r="32" spans="1:42" s="1" customFormat="1">
      <c r="A32" s="203" t="s">
        <v>19</v>
      </c>
      <c r="B32" s="201">
        <v>7672</v>
      </c>
      <c r="C32" s="201">
        <v>7839</v>
      </c>
      <c r="D32" s="201">
        <v>7933</v>
      </c>
      <c r="E32" s="201">
        <v>7437</v>
      </c>
      <c r="F32" s="202">
        <v>30881</v>
      </c>
      <c r="G32" s="203"/>
      <c r="H32" s="201">
        <v>8039</v>
      </c>
      <c r="I32" s="201">
        <v>8098</v>
      </c>
      <c r="J32" s="201">
        <v>7962</v>
      </c>
      <c r="K32" s="201">
        <v>8263</v>
      </c>
      <c r="L32" s="202">
        <v>32362</v>
      </c>
      <c r="M32" s="201"/>
      <c r="N32" s="201">
        <v>8553</v>
      </c>
      <c r="O32" s="201"/>
      <c r="P32" s="201"/>
      <c r="Q32" s="201"/>
      <c r="R32" s="202"/>
      <c r="S32" s="2"/>
      <c r="T32" s="201"/>
      <c r="U32" s="201"/>
      <c r="V32" s="201"/>
      <c r="W32" s="201"/>
      <c r="X32" s="202"/>
      <c r="Y32" s="201"/>
      <c r="Z32" s="201"/>
      <c r="AA32" s="201"/>
      <c r="AB32" s="201"/>
      <c r="AC32" s="201"/>
      <c r="AD32" s="202"/>
      <c r="AE32" s="2"/>
      <c r="AF32" s="16"/>
      <c r="AG32" s="16"/>
      <c r="AH32" s="16"/>
      <c r="AI32" s="16"/>
      <c r="AJ32" s="16"/>
      <c r="AK32" s="16"/>
      <c r="AL32" s="16"/>
      <c r="AM32" s="16"/>
      <c r="AN32" s="16"/>
      <c r="AO32" s="16"/>
      <c r="AP32" s="16"/>
    </row>
    <row r="33" spans="1:65" ht="6.75" customHeight="1">
      <c r="A33" s="203"/>
      <c r="B33" s="203"/>
      <c r="C33" s="203"/>
      <c r="D33" s="203"/>
      <c r="E33" s="203"/>
      <c r="F33" s="442"/>
      <c r="G33" s="203"/>
      <c r="H33" s="205"/>
      <c r="I33" s="205"/>
      <c r="J33" s="205"/>
      <c r="K33" s="205"/>
      <c r="L33" s="442"/>
      <c r="M33" s="203"/>
      <c r="N33" s="205"/>
      <c r="R33" s="85"/>
    </row>
    <row r="34" spans="1:65" ht="6.75" customHeight="1" thickBot="1">
      <c r="B34" s="8"/>
      <c r="F34" s="85"/>
      <c r="G34" s="8"/>
      <c r="H34" s="8"/>
      <c r="L34" s="85"/>
      <c r="M34" s="8"/>
      <c r="N34" s="8"/>
      <c r="R34" s="85"/>
    </row>
    <row r="35" spans="1:65" ht="19.5" customHeight="1" thickBot="1">
      <c r="A35" s="123" t="s">
        <v>20</v>
      </c>
      <c r="B35" s="120"/>
      <c r="C35" s="120"/>
      <c r="D35" s="120"/>
      <c r="E35" s="120"/>
      <c r="F35" s="121"/>
      <c r="G35" s="120"/>
      <c r="H35" s="122"/>
      <c r="I35" s="122"/>
      <c r="J35" s="122"/>
      <c r="K35" s="124"/>
      <c r="L35" s="121"/>
      <c r="M35" s="122"/>
      <c r="N35" s="122"/>
      <c r="O35" s="122"/>
      <c r="P35" s="122"/>
      <c r="Q35" s="122"/>
      <c r="R35" s="121"/>
      <c r="T35" s="122"/>
      <c r="U35" s="122"/>
      <c r="V35" s="122"/>
      <c r="W35" s="124"/>
      <c r="X35" s="121"/>
      <c r="Y35" s="122"/>
      <c r="Z35" s="122"/>
      <c r="AA35" s="122"/>
      <c r="AB35" s="122"/>
      <c r="AC35" s="122"/>
      <c r="AD35" s="121"/>
      <c r="AF35" s="16"/>
      <c r="AG35" s="16"/>
      <c r="AH35" s="16"/>
      <c r="AI35" s="16"/>
      <c r="AJ35" s="16"/>
      <c r="AK35" s="16"/>
      <c r="AL35" s="16"/>
      <c r="AM35" s="16"/>
      <c r="AN35" s="16"/>
      <c r="AO35" s="16"/>
      <c r="AP35" s="16"/>
    </row>
    <row r="36" spans="1:65" ht="15" customHeight="1">
      <c r="A36" s="4" t="s">
        <v>20</v>
      </c>
      <c r="B36" s="11">
        <v>0</v>
      </c>
      <c r="C36" s="11">
        <v>0</v>
      </c>
      <c r="D36" s="11">
        <v>-250</v>
      </c>
      <c r="E36" s="11">
        <v>0</v>
      </c>
      <c r="F36" s="12">
        <v>-250</v>
      </c>
      <c r="G36" s="4"/>
      <c r="H36" s="11">
        <v>0</v>
      </c>
      <c r="I36" s="11">
        <v>0</v>
      </c>
      <c r="J36" s="11">
        <v>0</v>
      </c>
      <c r="K36" s="11">
        <v>-171</v>
      </c>
      <c r="L36" s="12">
        <v>-171</v>
      </c>
      <c r="M36" s="11"/>
      <c r="N36" s="11">
        <v>-51</v>
      </c>
      <c r="O36" s="11"/>
      <c r="P36" s="11"/>
      <c r="Q36" s="11"/>
      <c r="R36" s="12"/>
      <c r="T36" s="11"/>
      <c r="U36" s="11"/>
      <c r="V36" s="11"/>
      <c r="W36" s="11"/>
      <c r="X36" s="12"/>
      <c r="Y36" s="11"/>
      <c r="Z36" s="11"/>
      <c r="AA36" s="11"/>
      <c r="AB36" s="11"/>
      <c r="AC36" s="11"/>
      <c r="AD36" s="12"/>
      <c r="AF36" s="16"/>
      <c r="AG36" s="407"/>
      <c r="AH36" s="407"/>
      <c r="AI36" s="16"/>
      <c r="AJ36" s="16"/>
      <c r="AK36" s="16"/>
      <c r="AL36" s="407"/>
      <c r="AM36" s="407"/>
      <c r="AN36" s="16"/>
      <c r="AO36" s="407"/>
      <c r="AP36" s="407"/>
    </row>
    <row r="37" spans="1:65" ht="2.25" customHeight="1">
      <c r="B37" s="25"/>
      <c r="C37" s="25"/>
      <c r="D37" s="25"/>
      <c r="E37" s="25"/>
      <c r="F37" s="10"/>
      <c r="H37" s="25"/>
      <c r="I37" s="25"/>
      <c r="J37" s="25"/>
      <c r="K37" s="25"/>
      <c r="L37" s="10"/>
      <c r="M37" s="25"/>
      <c r="N37" s="25"/>
      <c r="O37" s="25"/>
      <c r="P37" s="25"/>
      <c r="Q37" s="25"/>
      <c r="R37" s="10"/>
      <c r="T37" s="25"/>
      <c r="U37" s="25"/>
      <c r="V37" s="25"/>
      <c r="W37" s="25"/>
      <c r="X37" s="10"/>
      <c r="Y37" s="25"/>
      <c r="Z37" s="25"/>
      <c r="AA37" s="25"/>
      <c r="AB37" s="25"/>
      <c r="AC37" s="25"/>
      <c r="AD37" s="10"/>
      <c r="AF37" s="16"/>
      <c r="AG37" s="16"/>
      <c r="AH37" s="16"/>
      <c r="AI37" s="16"/>
      <c r="AJ37" s="16"/>
      <c r="AK37" s="16"/>
      <c r="AL37" s="16"/>
      <c r="AM37" s="16"/>
      <c r="AN37" s="16"/>
      <c r="AO37" s="16"/>
      <c r="AP37" s="16"/>
    </row>
    <row r="38" spans="1:65" ht="1.5" customHeight="1">
      <c r="A38" s="117"/>
      <c r="B38" s="118"/>
      <c r="C38" s="118"/>
      <c r="D38" s="118"/>
      <c r="E38" s="118"/>
      <c r="F38" s="119"/>
      <c r="G38" s="117"/>
      <c r="H38" s="118"/>
      <c r="I38" s="118"/>
      <c r="J38" s="118"/>
      <c r="K38" s="118"/>
      <c r="L38" s="119"/>
      <c r="M38" s="118"/>
      <c r="N38" s="118"/>
      <c r="O38" s="118"/>
      <c r="P38" s="118"/>
      <c r="Q38" s="118"/>
      <c r="R38" s="119"/>
      <c r="T38" s="118"/>
      <c r="U38" s="118"/>
      <c r="V38" s="118"/>
      <c r="W38" s="118"/>
      <c r="X38" s="119"/>
      <c r="Y38" s="118"/>
      <c r="Z38" s="118"/>
      <c r="AA38" s="118"/>
      <c r="AB38" s="118"/>
      <c r="AC38" s="118"/>
      <c r="AD38" s="119"/>
      <c r="AF38" s="16"/>
      <c r="AG38" s="16"/>
      <c r="AH38" s="16"/>
      <c r="AI38" s="16"/>
      <c r="AJ38" s="16"/>
      <c r="AK38" s="16"/>
      <c r="AL38" s="16"/>
      <c r="AM38" s="16"/>
      <c r="AN38" s="16"/>
      <c r="AO38" s="16"/>
      <c r="AP38" s="16"/>
    </row>
    <row r="39" spans="1:65" ht="6.75" customHeight="1" thickBot="1">
      <c r="B39" s="8"/>
      <c r="F39" s="85"/>
      <c r="G39" s="8"/>
      <c r="H39" s="8"/>
      <c r="L39" s="85"/>
      <c r="M39" s="8"/>
      <c r="N39" s="8"/>
      <c r="R39" s="85"/>
    </row>
    <row r="40" spans="1:65" ht="19.5" customHeight="1" thickBot="1">
      <c r="A40" s="123" t="s">
        <v>21</v>
      </c>
      <c r="B40" s="122"/>
      <c r="C40" s="122"/>
      <c r="D40" s="122"/>
      <c r="E40" s="124"/>
      <c r="F40" s="121"/>
      <c r="G40" s="122"/>
      <c r="H40" s="122"/>
      <c r="I40" s="122"/>
      <c r="J40" s="122"/>
      <c r="K40" s="124"/>
      <c r="L40" s="121"/>
      <c r="M40" s="122"/>
      <c r="N40" s="122"/>
      <c r="O40" s="122"/>
      <c r="P40" s="122"/>
      <c r="Q40" s="122"/>
      <c r="R40" s="121"/>
    </row>
    <row r="41" spans="1:65">
      <c r="A41" s="449" t="s">
        <v>8</v>
      </c>
      <c r="B41" s="416" t="e">
        <f>#REF!+#REF!</f>
        <v>#REF!</v>
      </c>
      <c r="C41" s="416" t="e">
        <f>#REF!+#REF!</f>
        <v>#REF!</v>
      </c>
      <c r="D41" s="416" t="e">
        <f>#REF!+#REF!</f>
        <v>#REF!</v>
      </c>
      <c r="E41" s="416" t="e">
        <f>#REF!+#REF!</f>
        <v>#REF!</v>
      </c>
      <c r="F41" s="415" t="e">
        <f>#REF!+#REF!</f>
        <v>#REF!</v>
      </c>
      <c r="G41" s="449"/>
      <c r="H41" s="416" t="e">
        <f>#REF!+#REF!</f>
        <v>#REF!</v>
      </c>
      <c r="I41" s="416" t="e">
        <f>#REF!+#REF!</f>
        <v>#REF!</v>
      </c>
      <c r="J41" s="416" t="e">
        <f>#REF!+#REF!</f>
        <v>#REF!</v>
      </c>
      <c r="K41" s="416" t="e">
        <f>#REF!+#REF!</f>
        <v>#REF!</v>
      </c>
      <c r="L41" s="415" t="e">
        <f>#REF!+#REF!</f>
        <v>#REF!</v>
      </c>
      <c r="M41" s="416"/>
      <c r="N41" s="416" t="e">
        <f>#REF!+#REF!</f>
        <v>#REF!</v>
      </c>
      <c r="O41" s="416" t="e">
        <f>Opex!#REF!-'DRAFT EBITDA DA OP v2'!O74</f>
        <v>#REF!</v>
      </c>
      <c r="P41" s="416" t="e">
        <f>Opex!#REF!-'DRAFT EBITDA DA OP v2'!P74</f>
        <v>#REF!</v>
      </c>
      <c r="Q41" s="416" t="e">
        <f>Opex!#REF!-'DRAFT EBITDA DA OP v2'!Q74</f>
        <v>#REF!</v>
      </c>
      <c r="R41" s="415" t="e">
        <f>Opex!#REF!-'DRAFT EBITDA DA OP v2'!R74</f>
        <v>#REF!</v>
      </c>
      <c r="T41" s="416">
        <v>1947</v>
      </c>
      <c r="U41" s="416">
        <v>1971</v>
      </c>
      <c r="V41" s="416">
        <v>2018</v>
      </c>
      <c r="W41" s="416">
        <v>2083</v>
      </c>
      <c r="X41" s="415">
        <v>8019</v>
      </c>
      <c r="Y41" s="416"/>
      <c r="Z41" s="416">
        <v>2061</v>
      </c>
      <c r="AA41" s="416">
        <v>2023</v>
      </c>
      <c r="AB41" s="416">
        <v>2077</v>
      </c>
      <c r="AC41" s="416">
        <v>2101</v>
      </c>
      <c r="AD41" s="415">
        <v>8262</v>
      </c>
      <c r="AE41" s="2">
        <v>1946</v>
      </c>
      <c r="AF41" s="16">
        <v>1967</v>
      </c>
      <c r="AG41" s="16">
        <v>2015</v>
      </c>
      <c r="AH41" s="16">
        <v>2078</v>
      </c>
      <c r="AI41" s="16">
        <v>8006</v>
      </c>
      <c r="AJ41" s="16"/>
      <c r="AK41" s="16">
        <v>2053</v>
      </c>
      <c r="AL41" s="16">
        <v>2047</v>
      </c>
      <c r="AM41" s="16">
        <v>2071</v>
      </c>
      <c r="AN41" s="16">
        <v>2093</v>
      </c>
      <c r="AO41" s="16">
        <v>8264</v>
      </c>
      <c r="AP41" s="16"/>
      <c r="AQ41" s="2" t="e">
        <f>B41-AE41</f>
        <v>#REF!</v>
      </c>
      <c r="AR41" s="2" t="e">
        <f>C41-AF41</f>
        <v>#REF!</v>
      </c>
      <c r="AS41" s="2" t="e">
        <f>D41-AG41</f>
        <v>#REF!</v>
      </c>
      <c r="AT41" s="2" t="e">
        <f>E41-AH41</f>
        <v>#REF!</v>
      </c>
      <c r="AU41" s="2" t="e">
        <f>F41-AI41</f>
        <v>#REF!</v>
      </c>
      <c r="AW41" s="2" t="e">
        <f>H41-AK41</f>
        <v>#REF!</v>
      </c>
      <c r="AX41" s="2" t="e">
        <f>I41-AL41</f>
        <v>#REF!</v>
      </c>
      <c r="AY41" s="2" t="e">
        <f>J41-AM41</f>
        <v>#REF!</v>
      </c>
      <c r="AZ41" s="2" t="e">
        <f>K41-AN41</f>
        <v>#REF!</v>
      </c>
      <c r="BA41" s="2" t="e">
        <f>L41-AO41</f>
        <v>#REF!</v>
      </c>
      <c r="BC41" s="2" t="e">
        <f>B41-T41</f>
        <v>#REF!</v>
      </c>
      <c r="BD41" s="2" t="e">
        <f t="shared" ref="BD41:BM43" si="0">C41-U41</f>
        <v>#REF!</v>
      </c>
      <c r="BE41" s="2" t="e">
        <f t="shared" si="0"/>
        <v>#REF!</v>
      </c>
      <c r="BF41" s="2" t="e">
        <f t="shared" si="0"/>
        <v>#REF!</v>
      </c>
      <c r="BG41" s="2" t="e">
        <f t="shared" si="0"/>
        <v>#REF!</v>
      </c>
      <c r="BH41" s="2">
        <f t="shared" si="0"/>
        <v>0</v>
      </c>
      <c r="BI41" s="2" t="e">
        <f t="shared" si="0"/>
        <v>#REF!</v>
      </c>
      <c r="BJ41" s="2" t="e">
        <f t="shared" si="0"/>
        <v>#REF!</v>
      </c>
      <c r="BK41" s="2" t="e">
        <f t="shared" si="0"/>
        <v>#REF!</v>
      </c>
      <c r="BL41" s="2" t="e">
        <f t="shared" si="0"/>
        <v>#REF!</v>
      </c>
      <c r="BM41" s="2" t="e">
        <f t="shared" si="0"/>
        <v>#REF!</v>
      </c>
    </row>
    <row r="42" spans="1:65" ht="15.9" customHeight="1">
      <c r="A42" s="206" t="s">
        <v>15</v>
      </c>
      <c r="B42" s="193" t="e">
        <f>#REF!+#REF!</f>
        <v>#REF!</v>
      </c>
      <c r="C42" s="193" t="e">
        <f>#REF!+#REF!</f>
        <v>#REF!</v>
      </c>
      <c r="D42" s="193" t="e">
        <f>#REF!+#REF!</f>
        <v>#REF!</v>
      </c>
      <c r="E42" s="193" t="e">
        <f>#REF!+#REF!</f>
        <v>#REF!</v>
      </c>
      <c r="F42" s="415" t="e">
        <f>#REF!+#REF!</f>
        <v>#REF!</v>
      </c>
      <c r="G42" s="206"/>
      <c r="H42" s="193" t="e">
        <f>#REF!+#REF!</f>
        <v>#REF!</v>
      </c>
      <c r="I42" s="193" t="e">
        <f>#REF!+#REF!</f>
        <v>#REF!</v>
      </c>
      <c r="J42" s="193" t="e">
        <f>#REF!+#REF!</f>
        <v>#REF!</v>
      </c>
      <c r="K42" s="193" t="e">
        <f>#REF!+#REF!</f>
        <v>#REF!</v>
      </c>
      <c r="L42" s="415" t="e">
        <f>#REF!+#REF!</f>
        <v>#REF!</v>
      </c>
      <c r="M42" s="193"/>
      <c r="N42" s="193" t="e">
        <f>#REF!+#REF!</f>
        <v>#REF!</v>
      </c>
      <c r="O42" s="193" t="e">
        <f>SUM(#REF!)</f>
        <v>#REF!</v>
      </c>
      <c r="P42" s="193" t="e">
        <f>SUM(#REF!)</f>
        <v>#REF!</v>
      </c>
      <c r="Q42" s="193" t="e">
        <f>SUM(#REF!)</f>
        <v>#REF!</v>
      </c>
      <c r="R42" s="415" t="e">
        <f>Opex!#REF!-'DRAFT EBITDA DA OP v2'!R83</f>
        <v>#REF!</v>
      </c>
      <c r="T42" s="193">
        <v>509</v>
      </c>
      <c r="U42" s="193">
        <v>519</v>
      </c>
      <c r="V42" s="193">
        <v>169</v>
      </c>
      <c r="W42" s="193">
        <v>507</v>
      </c>
      <c r="X42" s="415">
        <v>1704</v>
      </c>
      <c r="Y42" s="193"/>
      <c r="Z42" s="193">
        <v>510</v>
      </c>
      <c r="AA42" s="193">
        <v>553</v>
      </c>
      <c r="AB42" s="193">
        <v>374</v>
      </c>
      <c r="AC42" s="193">
        <v>530</v>
      </c>
      <c r="AD42" s="415">
        <v>1967</v>
      </c>
      <c r="AE42" s="2">
        <v>509</v>
      </c>
      <c r="AF42" s="16">
        <v>519</v>
      </c>
      <c r="AG42" s="16">
        <v>169</v>
      </c>
      <c r="AH42" s="16">
        <v>507</v>
      </c>
      <c r="AI42" s="16">
        <v>1704</v>
      </c>
      <c r="AJ42" s="16"/>
      <c r="AK42" s="16">
        <v>510</v>
      </c>
      <c r="AL42" s="16">
        <v>553</v>
      </c>
      <c r="AM42" s="16">
        <v>374</v>
      </c>
      <c r="AN42" s="16">
        <v>530</v>
      </c>
      <c r="AO42" s="16">
        <v>1967</v>
      </c>
      <c r="AP42" s="16"/>
      <c r="AQ42" s="2" t="e">
        <f t="shared" ref="AQ42:AU96" si="1">B42-AE42</f>
        <v>#REF!</v>
      </c>
      <c r="AR42" s="2" t="e">
        <f t="shared" si="1"/>
        <v>#REF!</v>
      </c>
      <c r="AS42" s="2" t="e">
        <f t="shared" si="1"/>
        <v>#REF!</v>
      </c>
      <c r="AT42" s="2" t="e">
        <f t="shared" si="1"/>
        <v>#REF!</v>
      </c>
      <c r="AU42" s="2" t="e">
        <f t="shared" si="1"/>
        <v>#REF!</v>
      </c>
      <c r="AW42" s="2" t="e">
        <f t="shared" ref="AW42:BA96" si="2">H42-AK42</f>
        <v>#REF!</v>
      </c>
      <c r="AX42" s="2" t="e">
        <f t="shared" si="2"/>
        <v>#REF!</v>
      </c>
      <c r="AY42" s="2" t="e">
        <f t="shared" si="2"/>
        <v>#REF!</v>
      </c>
      <c r="AZ42" s="2" t="e">
        <f t="shared" si="2"/>
        <v>#REF!</v>
      </c>
      <c r="BA42" s="2" t="e">
        <f t="shared" si="2"/>
        <v>#REF!</v>
      </c>
      <c r="BC42" s="2" t="e">
        <f t="shared" ref="BC42:BM48" si="3">B42-T42</f>
        <v>#REF!</v>
      </c>
      <c r="BD42" s="2" t="e">
        <f t="shared" si="0"/>
        <v>#REF!</v>
      </c>
      <c r="BE42" s="2" t="e">
        <f t="shared" si="0"/>
        <v>#REF!</v>
      </c>
      <c r="BF42" s="2" t="e">
        <f t="shared" si="0"/>
        <v>#REF!</v>
      </c>
      <c r="BG42" s="2" t="e">
        <f t="shared" si="0"/>
        <v>#REF!</v>
      </c>
      <c r="BH42" s="2">
        <f t="shared" si="0"/>
        <v>0</v>
      </c>
      <c r="BI42" s="2" t="e">
        <f t="shared" si="0"/>
        <v>#REF!</v>
      </c>
      <c r="BJ42" s="2" t="e">
        <f t="shared" si="0"/>
        <v>#REF!</v>
      </c>
      <c r="BK42" s="2" t="e">
        <f t="shared" si="0"/>
        <v>#REF!</v>
      </c>
      <c r="BL42" s="2" t="e">
        <f t="shared" si="0"/>
        <v>#REF!</v>
      </c>
      <c r="BM42" s="2" t="e">
        <f t="shared" si="0"/>
        <v>#REF!</v>
      </c>
    </row>
    <row r="43" spans="1:65" ht="14.25" customHeight="1">
      <c r="A43" s="206" t="s">
        <v>16</v>
      </c>
      <c r="B43" s="193" t="e">
        <f>#REF!+#REF!</f>
        <v>#REF!</v>
      </c>
      <c r="C43" s="193" t="e">
        <f>#REF!+#REF!</f>
        <v>#REF!</v>
      </c>
      <c r="D43" s="193" t="e">
        <f>#REF!+#REF!</f>
        <v>#REF!</v>
      </c>
      <c r="E43" s="193" t="e">
        <f>#REF!+#REF!</f>
        <v>#REF!</v>
      </c>
      <c r="F43" s="415" t="e">
        <f>#REF!+#REF!</f>
        <v>#REF!</v>
      </c>
      <c r="G43" s="206"/>
      <c r="H43" s="193" t="e">
        <f>#REF!+#REF!</f>
        <v>#REF!</v>
      </c>
      <c r="I43" s="193" t="e">
        <f>#REF!+#REF!</f>
        <v>#REF!</v>
      </c>
      <c r="J43" s="193" t="e">
        <f>#REF!+#REF!-1</f>
        <v>#REF!</v>
      </c>
      <c r="K43" s="193" t="e">
        <f>#REF!+#REF!</f>
        <v>#REF!</v>
      </c>
      <c r="L43" s="415" t="e">
        <f>#REF!+#REF!-1</f>
        <v>#REF!</v>
      </c>
      <c r="M43" s="193"/>
      <c r="N43" s="193" t="e">
        <f>#REF!+#REF!</f>
        <v>#REF!</v>
      </c>
      <c r="O43" s="193" t="e">
        <f>#REF!</f>
        <v>#REF!</v>
      </c>
      <c r="P43" s="193" t="e">
        <f>#REF!</f>
        <v>#REF!</v>
      </c>
      <c r="Q43" s="193" t="e">
        <f>#REF!</f>
        <v>#REF!</v>
      </c>
      <c r="R43" s="415" t="e">
        <f>#REF!</f>
        <v>#REF!</v>
      </c>
      <c r="T43" s="193">
        <v>496</v>
      </c>
      <c r="U43" s="193">
        <v>510</v>
      </c>
      <c r="V43" s="193">
        <v>535</v>
      </c>
      <c r="W43" s="193">
        <v>539</v>
      </c>
      <c r="X43" s="415">
        <v>2080</v>
      </c>
      <c r="Y43" s="193"/>
      <c r="Z43" s="193">
        <v>583</v>
      </c>
      <c r="AA43" s="193">
        <v>631</v>
      </c>
      <c r="AB43" s="193">
        <v>628.99464</v>
      </c>
      <c r="AC43" s="193">
        <v>563</v>
      </c>
      <c r="AD43" s="415">
        <v>2405.9946399999999</v>
      </c>
      <c r="AE43" s="2">
        <v>496</v>
      </c>
      <c r="AF43" s="16">
        <v>510</v>
      </c>
      <c r="AG43" s="16">
        <v>535</v>
      </c>
      <c r="AH43" s="16">
        <v>539</v>
      </c>
      <c r="AI43" s="16">
        <v>2080</v>
      </c>
      <c r="AJ43" s="16"/>
      <c r="AK43" s="16">
        <v>583</v>
      </c>
      <c r="AL43" s="16">
        <v>631</v>
      </c>
      <c r="AM43" s="16">
        <v>629</v>
      </c>
      <c r="AN43" s="16">
        <v>563</v>
      </c>
      <c r="AO43" s="16">
        <v>2406</v>
      </c>
      <c r="AP43" s="16"/>
      <c r="AQ43" s="2" t="e">
        <f t="shared" si="1"/>
        <v>#REF!</v>
      </c>
      <c r="AR43" s="2" t="e">
        <f t="shared" si="1"/>
        <v>#REF!</v>
      </c>
      <c r="AS43" s="2" t="e">
        <f t="shared" si="1"/>
        <v>#REF!</v>
      </c>
      <c r="AT43" s="2" t="e">
        <f t="shared" si="1"/>
        <v>#REF!</v>
      </c>
      <c r="AU43" s="2" t="e">
        <f t="shared" si="1"/>
        <v>#REF!</v>
      </c>
      <c r="AW43" s="2" t="e">
        <f t="shared" si="2"/>
        <v>#REF!</v>
      </c>
      <c r="AX43" s="2" t="e">
        <f t="shared" si="2"/>
        <v>#REF!</v>
      </c>
      <c r="AY43" s="2" t="e">
        <f t="shared" si="2"/>
        <v>#REF!</v>
      </c>
      <c r="AZ43" s="2" t="e">
        <f t="shared" si="2"/>
        <v>#REF!</v>
      </c>
      <c r="BA43" s="2" t="e">
        <f t="shared" si="2"/>
        <v>#REF!</v>
      </c>
      <c r="BC43" s="2" t="e">
        <f t="shared" si="3"/>
        <v>#REF!</v>
      </c>
      <c r="BD43" s="2" t="e">
        <f t="shared" si="0"/>
        <v>#REF!</v>
      </c>
      <c r="BE43" s="2" t="e">
        <f t="shared" si="0"/>
        <v>#REF!</v>
      </c>
      <c r="BF43" s="2" t="e">
        <f t="shared" si="0"/>
        <v>#REF!</v>
      </c>
      <c r="BG43" s="2" t="e">
        <f t="shared" si="0"/>
        <v>#REF!</v>
      </c>
      <c r="BH43" s="2">
        <f t="shared" si="0"/>
        <v>0</v>
      </c>
      <c r="BI43" s="2" t="e">
        <f t="shared" si="0"/>
        <v>#REF!</v>
      </c>
      <c r="BJ43" s="2" t="e">
        <f t="shared" si="0"/>
        <v>#REF!</v>
      </c>
      <c r="BK43" s="2" t="e">
        <f t="shared" si="0"/>
        <v>#REF!</v>
      </c>
      <c r="BL43" s="2" t="e">
        <f t="shared" si="0"/>
        <v>#REF!</v>
      </c>
      <c r="BM43" s="2" t="e">
        <f t="shared" si="0"/>
        <v>#REF!</v>
      </c>
    </row>
    <row r="44" spans="1:65" ht="15" customHeight="1">
      <c r="A44" s="19" t="s">
        <v>22</v>
      </c>
      <c r="B44" s="524" t="e">
        <f>B45-B41-B42-B43</f>
        <v>#REF!</v>
      </c>
      <c r="C44" s="524" t="e">
        <f t="shared" ref="C44:N44" si="4">C45-C41-C42-C43</f>
        <v>#REF!</v>
      </c>
      <c r="D44" s="524" t="e">
        <f t="shared" si="4"/>
        <v>#REF!</v>
      </c>
      <c r="E44" s="524" t="e">
        <f t="shared" si="4"/>
        <v>#REF!</v>
      </c>
      <c r="F44" s="326" t="e">
        <f t="shared" si="4"/>
        <v>#REF!</v>
      </c>
      <c r="G44" s="3"/>
      <c r="H44" s="524" t="e">
        <f t="shared" si="4"/>
        <v>#REF!</v>
      </c>
      <c r="I44" s="524" t="e">
        <f t="shared" si="4"/>
        <v>#REF!</v>
      </c>
      <c r="J44" s="524" t="e">
        <f t="shared" si="4"/>
        <v>#REF!</v>
      </c>
      <c r="K44" s="524" t="e">
        <f t="shared" si="4"/>
        <v>#REF!</v>
      </c>
      <c r="L44" s="326" t="e">
        <f t="shared" si="4"/>
        <v>#REF!</v>
      </c>
      <c r="M44" s="28"/>
      <c r="N44" s="524" t="e">
        <f t="shared" si="4"/>
        <v>#REF!</v>
      </c>
      <c r="O44" s="193" t="e">
        <f>Opex!#REF!-'DRAFT EBITDA DA OP v2'!O91</f>
        <v>#REF!</v>
      </c>
      <c r="P44" s="193" t="e">
        <f>Opex!#REF!-'DRAFT EBITDA DA OP v2'!P91</f>
        <v>#REF!</v>
      </c>
      <c r="Q44" s="193" t="e">
        <f>Opex!#REF!-'DRAFT EBITDA DA OP v2'!Q91</f>
        <v>#REF!</v>
      </c>
      <c r="R44" s="415" t="e">
        <f>Opex!#REF!-'DRAFT EBITDA DA OP v2'!R91</f>
        <v>#REF!</v>
      </c>
      <c r="T44" s="193">
        <v>12</v>
      </c>
      <c r="U44" s="193">
        <v>18</v>
      </c>
      <c r="V44" s="193">
        <v>166</v>
      </c>
      <c r="W44" s="193">
        <v>19</v>
      </c>
      <c r="X44" s="415">
        <v>215</v>
      </c>
      <c r="Y44" s="193"/>
      <c r="Z44" s="193">
        <v>25.463471210000023</v>
      </c>
      <c r="AA44" s="193">
        <v>-170.57227517999999</v>
      </c>
      <c r="AB44" s="193">
        <v>27.226662239999996</v>
      </c>
      <c r="AC44" s="193">
        <v>196.99172472000004</v>
      </c>
      <c r="AD44" s="415">
        <v>78.109582990000035</v>
      </c>
      <c r="AE44" s="2">
        <v>13</v>
      </c>
      <c r="AF44" s="16">
        <v>22</v>
      </c>
      <c r="AG44" s="16">
        <v>169</v>
      </c>
      <c r="AH44" s="16">
        <v>24</v>
      </c>
      <c r="AI44" s="16">
        <v>228</v>
      </c>
      <c r="AJ44" s="16"/>
      <c r="AK44" s="16">
        <v>33</v>
      </c>
      <c r="AL44" s="16">
        <v>-195</v>
      </c>
      <c r="AM44" s="16">
        <v>33</v>
      </c>
      <c r="AN44" s="16">
        <v>205</v>
      </c>
      <c r="AO44" s="16">
        <v>76</v>
      </c>
      <c r="AP44" s="16"/>
      <c r="AQ44" s="2" t="e">
        <f t="shared" si="1"/>
        <v>#REF!</v>
      </c>
      <c r="AR44" s="2" t="e">
        <f t="shared" si="1"/>
        <v>#REF!</v>
      </c>
      <c r="AS44" s="2" t="e">
        <f t="shared" si="1"/>
        <v>#REF!</v>
      </c>
      <c r="AT44" s="2" t="e">
        <f t="shared" si="1"/>
        <v>#REF!</v>
      </c>
      <c r="AU44" s="2" t="e">
        <f t="shared" si="1"/>
        <v>#REF!</v>
      </c>
      <c r="AW44" s="2" t="e">
        <f t="shared" si="2"/>
        <v>#REF!</v>
      </c>
      <c r="AX44" s="2" t="e">
        <f t="shared" si="2"/>
        <v>#REF!</v>
      </c>
      <c r="AY44" s="2" t="e">
        <f t="shared" si="2"/>
        <v>#REF!</v>
      </c>
      <c r="AZ44" s="2" t="e">
        <f t="shared" si="2"/>
        <v>#REF!</v>
      </c>
      <c r="BA44" s="2" t="e">
        <f t="shared" si="2"/>
        <v>#REF!</v>
      </c>
      <c r="BC44" s="2" t="e">
        <f t="shared" si="3"/>
        <v>#REF!</v>
      </c>
      <c r="BD44" s="2" t="e">
        <f t="shared" si="3"/>
        <v>#REF!</v>
      </c>
      <c r="BE44" s="2" t="e">
        <f t="shared" si="3"/>
        <v>#REF!</v>
      </c>
      <c r="BF44" s="2" t="e">
        <f t="shared" si="3"/>
        <v>#REF!</v>
      </c>
      <c r="BG44" s="2" t="e">
        <f t="shared" si="3"/>
        <v>#REF!</v>
      </c>
      <c r="BH44" s="2">
        <f t="shared" si="3"/>
        <v>0</v>
      </c>
      <c r="BI44" s="2" t="e">
        <f t="shared" si="3"/>
        <v>#REF!</v>
      </c>
      <c r="BJ44" s="2" t="e">
        <f t="shared" si="3"/>
        <v>#REF!</v>
      </c>
      <c r="BK44" s="2" t="e">
        <f t="shared" si="3"/>
        <v>#REF!</v>
      </c>
      <c r="BL44" s="2" t="e">
        <f t="shared" si="3"/>
        <v>#REF!</v>
      </c>
      <c r="BM44" s="2" t="e">
        <f t="shared" si="3"/>
        <v>#REF!</v>
      </c>
    </row>
    <row r="45" spans="1:65" s="1" customFormat="1">
      <c r="A45" s="1" t="s">
        <v>23</v>
      </c>
      <c r="B45" s="13">
        <f t="shared" ref="B45:R45" si="5">B32-B95+B36+B71</f>
        <v>2490</v>
      </c>
      <c r="C45" s="13">
        <f t="shared" si="5"/>
        <v>2483</v>
      </c>
      <c r="D45" s="13">
        <f>D32-D95+D36+D71</f>
        <v>2785</v>
      </c>
      <c r="E45" s="13">
        <f t="shared" si="5"/>
        <v>2190</v>
      </c>
      <c r="F45" s="14">
        <f t="shared" si="5"/>
        <v>9948</v>
      </c>
      <c r="G45" s="13"/>
      <c r="H45" s="13">
        <f t="shared" si="5"/>
        <v>3187</v>
      </c>
      <c r="I45" s="13">
        <f t="shared" si="5"/>
        <v>3650</v>
      </c>
      <c r="J45" s="13">
        <f t="shared" si="5"/>
        <v>4027</v>
      </c>
      <c r="K45" s="13">
        <f t="shared" si="5"/>
        <v>4174</v>
      </c>
      <c r="L45" s="14">
        <f t="shared" si="5"/>
        <v>15038</v>
      </c>
      <c r="M45" s="13"/>
      <c r="N45" s="13">
        <f>N32-N95+N36+N71</f>
        <v>3463</v>
      </c>
      <c r="O45" s="13">
        <f t="shared" si="5"/>
        <v>-4699</v>
      </c>
      <c r="P45" s="13">
        <f t="shared" si="5"/>
        <v>-5049</v>
      </c>
      <c r="Q45" s="13">
        <f t="shared" si="5"/>
        <v>-4683</v>
      </c>
      <c r="R45" s="14">
        <f t="shared" si="5"/>
        <v>-18529</v>
      </c>
      <c r="S45" s="2"/>
      <c r="T45" s="13">
        <v>2964</v>
      </c>
      <c r="U45" s="13">
        <v>3018</v>
      </c>
      <c r="V45" s="13">
        <v>2888</v>
      </c>
      <c r="W45" s="13">
        <v>3148</v>
      </c>
      <c r="X45" s="14">
        <v>12018</v>
      </c>
      <c r="Y45" s="13"/>
      <c r="Z45" s="13">
        <v>3179.4634712100001</v>
      </c>
      <c r="AA45" s="13">
        <v>3036.4277248200001</v>
      </c>
      <c r="AB45" s="13">
        <v>3107.2213022400001</v>
      </c>
      <c r="AC45" s="13">
        <v>3390.9917247200001</v>
      </c>
      <c r="AD45" s="14">
        <v>12713.104222990001</v>
      </c>
      <c r="AE45" s="13">
        <v>2964</v>
      </c>
      <c r="AF45" s="13">
        <v>3018</v>
      </c>
      <c r="AG45" s="13">
        <v>2888</v>
      </c>
      <c r="AH45" s="13">
        <v>3148</v>
      </c>
      <c r="AI45" s="14">
        <v>12018</v>
      </c>
      <c r="AJ45" s="13"/>
      <c r="AK45" s="13">
        <v>3179</v>
      </c>
      <c r="AL45" s="13">
        <v>3036</v>
      </c>
      <c r="AM45" s="13">
        <v>3107</v>
      </c>
      <c r="AN45" s="13">
        <v>3391</v>
      </c>
      <c r="AO45" s="14">
        <v>12713</v>
      </c>
      <c r="AP45" s="16"/>
      <c r="AQ45" s="16">
        <f t="shared" si="1"/>
        <v>-474</v>
      </c>
      <c r="AR45" s="16">
        <f t="shared" si="1"/>
        <v>-535</v>
      </c>
      <c r="AS45" s="16">
        <f t="shared" si="1"/>
        <v>-103</v>
      </c>
      <c r="AT45" s="16">
        <f t="shared" si="1"/>
        <v>-958</v>
      </c>
      <c r="AU45" s="16">
        <f t="shared" si="1"/>
        <v>-2070</v>
      </c>
      <c r="AV45" s="16"/>
      <c r="AW45" s="16">
        <f t="shared" si="2"/>
        <v>8</v>
      </c>
      <c r="AX45" s="16">
        <f t="shared" si="2"/>
        <v>614</v>
      </c>
      <c r="AY45" s="16">
        <f t="shared" si="2"/>
        <v>920</v>
      </c>
      <c r="AZ45" s="16">
        <f t="shared" si="2"/>
        <v>783</v>
      </c>
      <c r="BA45" s="16">
        <f t="shared" si="2"/>
        <v>2325</v>
      </c>
      <c r="BC45" s="16">
        <f t="shared" si="3"/>
        <v>-474</v>
      </c>
      <c r="BD45" s="16">
        <f t="shared" si="3"/>
        <v>-535</v>
      </c>
      <c r="BE45" s="16">
        <f t="shared" si="3"/>
        <v>-103</v>
      </c>
      <c r="BF45" s="16">
        <f t="shared" si="3"/>
        <v>-958</v>
      </c>
      <c r="BG45" s="16">
        <f t="shared" si="3"/>
        <v>-2070</v>
      </c>
      <c r="BH45" s="16">
        <f t="shared" si="3"/>
        <v>0</v>
      </c>
      <c r="BI45" s="16">
        <f t="shared" si="3"/>
        <v>7.5365287899999203</v>
      </c>
      <c r="BJ45" s="16">
        <f t="shared" si="3"/>
        <v>613.57227517999991</v>
      </c>
      <c r="BK45" s="16">
        <f t="shared" si="3"/>
        <v>919.77869775999989</v>
      </c>
      <c r="BL45" s="16">
        <f t="shared" si="3"/>
        <v>783.00827527999991</v>
      </c>
      <c r="BM45" s="16">
        <f t="shared" si="3"/>
        <v>2324.8957770099987</v>
      </c>
    </row>
    <row r="46" spans="1:65" ht="15.9" customHeight="1">
      <c r="A46" s="3" t="s">
        <v>24</v>
      </c>
      <c r="B46" s="524">
        <v>525</v>
      </c>
      <c r="C46" s="524">
        <v>493</v>
      </c>
      <c r="D46" s="524">
        <v>494</v>
      </c>
      <c r="E46" s="524">
        <v>494</v>
      </c>
      <c r="F46" s="405">
        <v>2006</v>
      </c>
      <c r="G46" s="3"/>
      <c r="H46" s="524">
        <v>500</v>
      </c>
      <c r="I46" s="524">
        <v>531</v>
      </c>
      <c r="J46" s="524">
        <v>494</v>
      </c>
      <c r="K46" s="524">
        <v>494</v>
      </c>
      <c r="L46" s="405">
        <v>2019</v>
      </c>
      <c r="M46" s="34"/>
      <c r="N46" s="524"/>
      <c r="O46" s="524">
        <f>Opex!O52-'DRAFT EBITDA DA OP v2'!O97</f>
        <v>0</v>
      </c>
      <c r="P46" s="524">
        <f>Opex!P52-'DRAFT EBITDA DA OP v2'!P97</f>
        <v>0</v>
      </c>
      <c r="Q46" s="524">
        <f>Opex!Q52-'DRAFT EBITDA DA OP v2'!Q97</f>
        <v>0</v>
      </c>
      <c r="R46" s="326">
        <f>Opex!R52-'DRAFT EBITDA DA OP v2'!R97</f>
        <v>0</v>
      </c>
      <c r="T46" s="524">
        <v>12</v>
      </c>
      <c r="U46" s="524">
        <v>18</v>
      </c>
      <c r="V46" s="524">
        <v>166</v>
      </c>
      <c r="W46" s="524">
        <v>19</v>
      </c>
      <c r="X46" s="326">
        <v>215</v>
      </c>
      <c r="Y46" s="28"/>
      <c r="Z46" s="524">
        <v>25.463471210000023</v>
      </c>
      <c r="AA46" s="524">
        <v>-170.57227517999999</v>
      </c>
      <c r="AB46" s="524">
        <v>27.226662239999996</v>
      </c>
      <c r="AC46" s="524">
        <v>196.99172472000004</v>
      </c>
      <c r="AD46" s="326">
        <v>78.109582990000035</v>
      </c>
      <c r="AE46" s="2">
        <v>13</v>
      </c>
      <c r="AF46" s="16">
        <v>22</v>
      </c>
      <c r="AG46" s="16">
        <v>169</v>
      </c>
      <c r="AH46" s="16">
        <v>24</v>
      </c>
      <c r="AI46" s="16">
        <v>228</v>
      </c>
      <c r="AJ46" s="16"/>
      <c r="AK46" s="16">
        <v>33</v>
      </c>
      <c r="AL46" s="16">
        <v>-195</v>
      </c>
      <c r="AM46" s="16">
        <v>33</v>
      </c>
      <c r="AN46" s="16">
        <v>205</v>
      </c>
      <c r="AO46" s="16">
        <v>76</v>
      </c>
      <c r="AP46" s="16"/>
      <c r="AQ46" s="2">
        <f t="shared" si="1"/>
        <v>512</v>
      </c>
      <c r="AR46" s="2">
        <f t="shared" si="1"/>
        <v>471</v>
      </c>
      <c r="AS46" s="2">
        <f t="shared" si="1"/>
        <v>325</v>
      </c>
      <c r="AT46" s="2">
        <f t="shared" si="1"/>
        <v>470</v>
      </c>
      <c r="AU46" s="2">
        <f t="shared" si="1"/>
        <v>1778</v>
      </c>
      <c r="AW46" s="2">
        <f t="shared" si="2"/>
        <v>467</v>
      </c>
      <c r="AX46" s="2">
        <f t="shared" si="2"/>
        <v>726</v>
      </c>
      <c r="AY46" s="2">
        <f t="shared" si="2"/>
        <v>461</v>
      </c>
      <c r="AZ46" s="2">
        <f t="shared" si="2"/>
        <v>289</v>
      </c>
      <c r="BA46" s="2">
        <f t="shared" si="2"/>
        <v>1943</v>
      </c>
      <c r="BC46" s="2">
        <f t="shared" si="3"/>
        <v>513</v>
      </c>
      <c r="BD46" s="2">
        <f t="shared" si="3"/>
        <v>475</v>
      </c>
      <c r="BE46" s="2">
        <f t="shared" si="3"/>
        <v>328</v>
      </c>
      <c r="BF46" s="2">
        <f t="shared" si="3"/>
        <v>475</v>
      </c>
      <c r="BG46" s="2">
        <f t="shared" si="3"/>
        <v>1791</v>
      </c>
      <c r="BH46" s="2">
        <f t="shared" si="3"/>
        <v>0</v>
      </c>
      <c r="BI46" s="2">
        <f t="shared" si="3"/>
        <v>474.53652878999998</v>
      </c>
      <c r="BJ46" s="2">
        <f t="shared" si="3"/>
        <v>701.57227518000002</v>
      </c>
      <c r="BK46" s="2">
        <f t="shared" si="3"/>
        <v>466.77333776</v>
      </c>
      <c r="BL46" s="2">
        <f t="shared" si="3"/>
        <v>297.00827527999996</v>
      </c>
      <c r="BM46" s="2">
        <f t="shared" si="3"/>
        <v>1940.89041701</v>
      </c>
    </row>
    <row r="47" spans="1:65" s="1" customFormat="1" ht="27.6">
      <c r="A47" s="443" t="s">
        <v>25</v>
      </c>
      <c r="B47" s="13">
        <f>B45-B46</f>
        <v>1965</v>
      </c>
      <c r="C47" s="13">
        <f t="shared" ref="C47:N47" si="6">C45-C46</f>
        <v>1990</v>
      </c>
      <c r="D47" s="13">
        <f t="shared" si="6"/>
        <v>2291</v>
      </c>
      <c r="E47" s="13">
        <f t="shared" si="6"/>
        <v>1696</v>
      </c>
      <c r="F47" s="14">
        <f t="shared" si="6"/>
        <v>7942</v>
      </c>
      <c r="G47" s="13"/>
      <c r="H47" s="13">
        <f t="shared" si="6"/>
        <v>2687</v>
      </c>
      <c r="I47" s="13">
        <f t="shared" si="6"/>
        <v>3119</v>
      </c>
      <c r="J47" s="13">
        <f t="shared" si="6"/>
        <v>3533</v>
      </c>
      <c r="K47" s="13">
        <f t="shared" si="6"/>
        <v>3680</v>
      </c>
      <c r="L47" s="14">
        <f t="shared" si="6"/>
        <v>13019</v>
      </c>
      <c r="M47" s="13"/>
      <c r="N47" s="13">
        <f t="shared" si="6"/>
        <v>3463</v>
      </c>
      <c r="O47" s="13"/>
      <c r="P47" s="13"/>
      <c r="Q47" s="13"/>
      <c r="R47" s="14"/>
      <c r="S47" s="2"/>
      <c r="T47" s="13"/>
      <c r="U47" s="13"/>
      <c r="V47" s="13"/>
      <c r="W47" s="13"/>
      <c r="X47" s="14"/>
      <c r="Y47" s="13"/>
      <c r="Z47" s="13"/>
      <c r="AA47" s="13"/>
      <c r="AB47" s="13"/>
      <c r="AC47" s="13"/>
      <c r="AD47" s="14"/>
      <c r="AE47" s="13"/>
      <c r="AF47" s="13"/>
      <c r="AG47" s="13"/>
      <c r="AH47" s="13"/>
      <c r="AI47" s="14"/>
      <c r="AJ47" s="13"/>
      <c r="AK47" s="13"/>
      <c r="AL47" s="13"/>
      <c r="AM47" s="13"/>
      <c r="AN47" s="13"/>
      <c r="AO47" s="14"/>
      <c r="AP47" s="16"/>
      <c r="AQ47" s="16"/>
      <c r="AR47" s="16"/>
      <c r="AS47" s="16"/>
      <c r="AT47" s="16"/>
      <c r="AU47" s="16"/>
      <c r="AV47" s="16"/>
      <c r="AW47" s="16"/>
      <c r="AX47" s="16"/>
      <c r="AY47" s="16"/>
      <c r="AZ47" s="16"/>
      <c r="BA47" s="16"/>
      <c r="BC47" s="16"/>
      <c r="BD47" s="16"/>
      <c r="BE47" s="16"/>
      <c r="BF47" s="16"/>
      <c r="BG47" s="16"/>
      <c r="BH47" s="16"/>
      <c r="BI47" s="16"/>
      <c r="BJ47" s="16"/>
      <c r="BK47" s="16"/>
      <c r="BL47" s="16"/>
      <c r="BM47" s="16"/>
    </row>
    <row r="48" spans="1:65" s="1" customFormat="1" ht="7.5" customHeight="1" thickBot="1">
      <c r="A48" s="5"/>
      <c r="B48" s="15"/>
      <c r="C48" s="15"/>
      <c r="D48" s="15"/>
      <c r="E48" s="15"/>
      <c r="F48" s="12"/>
      <c r="H48" s="15"/>
      <c r="I48" s="15"/>
      <c r="J48" s="15"/>
      <c r="K48" s="15"/>
      <c r="L48" s="12"/>
      <c r="N48" s="15"/>
      <c r="O48" s="15"/>
      <c r="P48" s="15"/>
      <c r="Q48" s="15"/>
      <c r="R48" s="12"/>
      <c r="S48" s="2"/>
      <c r="T48" s="15"/>
      <c r="U48" s="15"/>
      <c r="V48" s="15"/>
      <c r="W48" s="15"/>
      <c r="X48" s="12"/>
      <c r="Z48" s="15"/>
      <c r="AA48" s="15"/>
      <c r="AB48" s="15"/>
      <c r="AC48" s="15"/>
      <c r="AD48" s="12"/>
      <c r="AE48" s="15"/>
      <c r="AF48" s="15"/>
      <c r="AG48" s="15"/>
      <c r="AH48" s="15"/>
      <c r="AI48" s="12"/>
      <c r="AK48" s="15"/>
      <c r="AL48" s="15"/>
      <c r="AM48" s="15"/>
      <c r="AN48" s="15"/>
      <c r="AO48" s="12"/>
      <c r="AP48" s="16"/>
      <c r="AQ48" s="16">
        <f t="shared" si="1"/>
        <v>0</v>
      </c>
      <c r="AR48" s="16">
        <f t="shared" si="1"/>
        <v>0</v>
      </c>
      <c r="AS48" s="16">
        <f t="shared" si="1"/>
        <v>0</v>
      </c>
      <c r="AT48" s="16">
        <f t="shared" si="1"/>
        <v>0</v>
      </c>
      <c r="AU48" s="16">
        <f t="shared" si="1"/>
        <v>0</v>
      </c>
      <c r="AV48" s="16"/>
      <c r="AW48" s="16">
        <f t="shared" si="2"/>
        <v>0</v>
      </c>
      <c r="AX48" s="16">
        <f t="shared" si="2"/>
        <v>0</v>
      </c>
      <c r="AY48" s="16">
        <f t="shared" si="2"/>
        <v>0</v>
      </c>
      <c r="AZ48" s="16">
        <f t="shared" si="2"/>
        <v>0</v>
      </c>
      <c r="BA48" s="16">
        <f t="shared" si="2"/>
        <v>0</v>
      </c>
      <c r="BC48" s="16">
        <f t="shared" si="3"/>
        <v>0</v>
      </c>
      <c r="BD48" s="16">
        <f t="shared" si="3"/>
        <v>0</v>
      </c>
      <c r="BE48" s="16">
        <f t="shared" si="3"/>
        <v>0</v>
      </c>
      <c r="BF48" s="16">
        <f t="shared" si="3"/>
        <v>0</v>
      </c>
      <c r="BG48" s="16">
        <f t="shared" si="3"/>
        <v>0</v>
      </c>
      <c r="BH48" s="16">
        <f t="shared" si="3"/>
        <v>0</v>
      </c>
      <c r="BI48" s="16">
        <f t="shared" si="3"/>
        <v>0</v>
      </c>
      <c r="BJ48" s="16">
        <f t="shared" si="3"/>
        <v>0</v>
      </c>
      <c r="BK48" s="16">
        <f t="shared" si="3"/>
        <v>0</v>
      </c>
      <c r="BL48" s="16">
        <f t="shared" si="3"/>
        <v>0</v>
      </c>
      <c r="BM48" s="16">
        <f t="shared" si="3"/>
        <v>0</v>
      </c>
    </row>
    <row r="49" spans="1:65" ht="19.5" customHeight="1" thickBot="1">
      <c r="A49" s="123" t="s">
        <v>26</v>
      </c>
      <c r="B49" s="122"/>
      <c r="C49" s="122"/>
      <c r="D49" s="122"/>
      <c r="E49" s="124"/>
      <c r="F49" s="121"/>
      <c r="G49" s="122"/>
      <c r="H49" s="122"/>
      <c r="I49" s="122"/>
      <c r="J49" s="122"/>
      <c r="K49" s="124"/>
      <c r="L49" s="121"/>
      <c r="M49" s="122"/>
      <c r="N49" s="122"/>
      <c r="O49" s="122"/>
      <c r="P49" s="122"/>
      <c r="Q49" s="122"/>
      <c r="R49" s="121"/>
      <c r="AE49" s="122"/>
      <c r="AF49" s="122"/>
      <c r="AG49" s="122"/>
      <c r="AH49" s="124"/>
      <c r="AI49" s="121"/>
      <c r="AJ49" s="122"/>
      <c r="AK49" s="122"/>
      <c r="AL49" s="122"/>
      <c r="AM49" s="122"/>
      <c r="AN49" s="122"/>
      <c r="AO49" s="121"/>
      <c r="AP49" s="16"/>
      <c r="AQ49" s="16"/>
      <c r="AR49" s="16"/>
      <c r="AS49" s="16"/>
      <c r="AT49" s="16"/>
      <c r="AU49" s="16"/>
      <c r="AV49" s="16"/>
      <c r="AW49" s="16"/>
      <c r="AX49" s="16"/>
      <c r="AY49" s="16"/>
      <c r="AZ49" s="16"/>
      <c r="BA49" s="16"/>
    </row>
    <row r="50" spans="1:65" ht="15" hidden="1" customHeight="1">
      <c r="A50" s="4" t="s">
        <v>8</v>
      </c>
      <c r="B50" s="11" t="e">
        <f>'HFM NGOperating Income Round'!#REF!</f>
        <v>#REF!</v>
      </c>
      <c r="C50" s="11" t="e">
        <f>'HFM NGOperating Income Round'!#REF!</f>
        <v>#REF!</v>
      </c>
      <c r="D50" s="11" t="e">
        <f>'HFM NGOperating Income Round'!#REF!</f>
        <v>#REF!</v>
      </c>
      <c r="E50" s="11" t="e">
        <f>'HFM NGOperating Income Round'!#REF!</f>
        <v>#REF!</v>
      </c>
      <c r="F50" s="12" t="e">
        <f>'HFM NGOperating Income Round'!#REF!</f>
        <v>#REF!</v>
      </c>
      <c r="G50" s="11"/>
      <c r="H50" s="11" t="e">
        <f>'HFM NGOperating Income Round'!#REF!</f>
        <v>#REF!</v>
      </c>
      <c r="I50" s="11" t="e">
        <f>'HFM NGOperating Income Round'!#REF!</f>
        <v>#REF!</v>
      </c>
      <c r="J50" s="11" t="e">
        <f>'HFM NGOperating Income Round'!#REF!</f>
        <v>#REF!</v>
      </c>
      <c r="K50" s="11" t="e">
        <f>'HFM NGOperating Income Round'!#REF!</f>
        <v>#REF!</v>
      </c>
      <c r="L50" s="12" t="e">
        <f>'HFM NGOperating Income Round'!#REF!</f>
        <v>#REF!</v>
      </c>
      <c r="M50" s="11"/>
      <c r="N50" s="11" t="e">
        <f>'HFM NGOperating Income Round'!#REF!</f>
        <v>#REF!</v>
      </c>
      <c r="O50" s="11" t="e">
        <f>'HFM NGOperating Income Round'!#REF!</f>
        <v>#REF!</v>
      </c>
      <c r="P50" s="11" t="e">
        <f>'HFM NGOperating Income Round'!#REF!</f>
        <v>#REF!</v>
      </c>
      <c r="Q50" s="11" t="e">
        <f>'HFM NGOperating Income Round'!#REF!</f>
        <v>#REF!</v>
      </c>
      <c r="R50" s="12" t="e">
        <f>'HFM NGOperating Income Round'!#REF!</f>
        <v>#REF!</v>
      </c>
      <c r="T50" s="11">
        <v>3170</v>
      </c>
      <c r="U50" s="11">
        <v>3219</v>
      </c>
      <c r="V50" s="11">
        <v>3032</v>
      </c>
      <c r="W50" s="11">
        <v>3115</v>
      </c>
      <c r="X50" s="12">
        <v>12536</v>
      </c>
      <c r="Y50" s="11"/>
      <c r="Z50" s="11">
        <v>3156</v>
      </c>
      <c r="AA50" s="11">
        <v>3426</v>
      </c>
      <c r="AB50" s="11">
        <v>3357</v>
      </c>
      <c r="AC50" s="11">
        <v>3480</v>
      </c>
      <c r="AD50" s="12">
        <v>13419</v>
      </c>
      <c r="AE50" s="11">
        <v>3228</v>
      </c>
      <c r="AF50" s="11">
        <v>3326</v>
      </c>
      <c r="AG50" s="11">
        <v>3201</v>
      </c>
      <c r="AH50" s="11">
        <v>3307</v>
      </c>
      <c r="AI50" s="12">
        <v>13062</v>
      </c>
      <c r="AJ50" s="11"/>
      <c r="AK50" s="11">
        <v>3362</v>
      </c>
      <c r="AL50" s="11">
        <v>3591</v>
      </c>
      <c r="AM50" s="11">
        <v>3544</v>
      </c>
      <c r="AN50" s="11">
        <v>3686</v>
      </c>
      <c r="AO50" s="12">
        <v>14183</v>
      </c>
      <c r="AP50" s="16"/>
      <c r="AQ50" s="16" t="e">
        <f t="shared" ref="AQ50:AQ72" si="7">B50-AE50</f>
        <v>#REF!</v>
      </c>
      <c r="AR50" s="16" t="e">
        <f t="shared" ref="AR50:AR72" si="8">C50-AF50</f>
        <v>#REF!</v>
      </c>
      <c r="AS50" s="16" t="e">
        <f t="shared" ref="AS50:AS72" si="9">D50-AG50</f>
        <v>#REF!</v>
      </c>
      <c r="AT50" s="16" t="e">
        <f t="shared" ref="AT50:AT72" si="10">E50-AH50</f>
        <v>#REF!</v>
      </c>
      <c r="AU50" s="16" t="e">
        <f t="shared" ref="AU50:AU72" si="11">F50-AI50</f>
        <v>#REF!</v>
      </c>
      <c r="AV50" s="16"/>
      <c r="AW50" s="16" t="e">
        <f t="shared" ref="AW50:AW72" si="12">H50-AK50</f>
        <v>#REF!</v>
      </c>
      <c r="AX50" s="16" t="e">
        <f t="shared" ref="AX50:AX72" si="13">I50-AL50</f>
        <v>#REF!</v>
      </c>
      <c r="AY50" s="16" t="e">
        <f t="shared" ref="AY50:AY72" si="14">J50-AM50</f>
        <v>#REF!</v>
      </c>
      <c r="AZ50" s="16" t="e">
        <f t="shared" ref="AZ50:AZ72" si="15">K50-AN50</f>
        <v>#REF!</v>
      </c>
      <c r="BA50" s="16" t="e">
        <f t="shared" ref="BA50:BA72" si="16">L50-AO50</f>
        <v>#REF!</v>
      </c>
      <c r="BC50" s="16" t="e">
        <f>B50-T50</f>
        <v>#REF!</v>
      </c>
      <c r="BD50" s="16" t="e">
        <f t="shared" ref="BD50:BD71" si="17">C50-U50</f>
        <v>#REF!</v>
      </c>
      <c r="BE50" s="16" t="e">
        <f t="shared" ref="BE50:BE71" si="18">D50-V50</f>
        <v>#REF!</v>
      </c>
      <c r="BF50" s="16" t="e">
        <f t="shared" ref="BF50:BF71" si="19">E50-W50</f>
        <v>#REF!</v>
      </c>
      <c r="BG50" s="16" t="e">
        <f t="shared" ref="BG50:BG71" si="20">F50-X50</f>
        <v>#REF!</v>
      </c>
      <c r="BH50" s="16">
        <f t="shared" ref="BH50:BH71" si="21">G50-Y50</f>
        <v>0</v>
      </c>
      <c r="BI50" s="16" t="e">
        <f t="shared" ref="BI50:BI71" si="22">H50-Z50</f>
        <v>#REF!</v>
      </c>
      <c r="BJ50" s="16" t="e">
        <f t="shared" ref="BJ50:BJ71" si="23">I50-AA50</f>
        <v>#REF!</v>
      </c>
      <c r="BK50" s="16" t="e">
        <f t="shared" ref="BK50:BK71" si="24">J50-AB50</f>
        <v>#REF!</v>
      </c>
      <c r="BL50" s="16" t="e">
        <f>K50-AC50</f>
        <v>#REF!</v>
      </c>
      <c r="BM50" s="16" t="e">
        <f t="shared" ref="BM50:BM71" si="25">L50-AD50</f>
        <v>#REF!</v>
      </c>
    </row>
    <row r="51" spans="1:65" ht="2.25" hidden="1" customHeight="1">
      <c r="A51" s="2" t="s">
        <v>9</v>
      </c>
      <c r="B51" s="25"/>
      <c r="C51" s="25"/>
      <c r="D51" s="25"/>
      <c r="E51" s="25"/>
      <c r="F51" s="10"/>
      <c r="G51" s="25"/>
      <c r="H51" s="25"/>
      <c r="I51" s="25"/>
      <c r="J51" s="25"/>
      <c r="K51" s="25"/>
      <c r="L51" s="10"/>
      <c r="M51" s="25"/>
      <c r="N51" s="25"/>
      <c r="O51" s="25"/>
      <c r="P51" s="25"/>
      <c r="Q51" s="25"/>
      <c r="R51" s="10"/>
      <c r="T51" s="25"/>
      <c r="U51" s="25"/>
      <c r="V51" s="25"/>
      <c r="W51" s="25"/>
      <c r="X51" s="10"/>
      <c r="Y51" s="25"/>
      <c r="Z51" s="25"/>
      <c r="AA51" s="25"/>
      <c r="AB51" s="25"/>
      <c r="AC51" s="25"/>
      <c r="AD51" s="10"/>
      <c r="AE51" s="25"/>
      <c r="AF51" s="25"/>
      <c r="AG51" s="25"/>
      <c r="AH51" s="25"/>
      <c r="AI51" s="10"/>
      <c r="AJ51" s="25"/>
      <c r="AK51" s="25"/>
      <c r="AL51" s="25"/>
      <c r="AM51" s="25"/>
      <c r="AN51" s="25"/>
      <c r="AO51" s="10"/>
      <c r="AP51" s="16"/>
      <c r="AQ51" s="16">
        <f t="shared" si="7"/>
        <v>0</v>
      </c>
      <c r="AR51" s="16">
        <f t="shared" si="8"/>
        <v>0</v>
      </c>
      <c r="AS51" s="16">
        <f t="shared" si="9"/>
        <v>0</v>
      </c>
      <c r="AT51" s="16">
        <f t="shared" si="10"/>
        <v>0</v>
      </c>
      <c r="AU51" s="16">
        <f t="shared" si="11"/>
        <v>0</v>
      </c>
      <c r="AV51" s="16"/>
      <c r="AW51" s="16">
        <f t="shared" si="12"/>
        <v>0</v>
      </c>
      <c r="AX51" s="16">
        <f t="shared" si="13"/>
        <v>0</v>
      </c>
      <c r="AY51" s="16">
        <f t="shared" si="14"/>
        <v>0</v>
      </c>
      <c r="AZ51" s="16">
        <f t="shared" si="15"/>
        <v>0</v>
      </c>
      <c r="BA51" s="16">
        <f t="shared" si="16"/>
        <v>0</v>
      </c>
      <c r="BC51" s="16">
        <f t="shared" ref="BC51:BC71" si="26">B51-T51</f>
        <v>0</v>
      </c>
      <c r="BD51" s="16">
        <f t="shared" si="17"/>
        <v>0</v>
      </c>
      <c r="BE51" s="16">
        <f t="shared" si="18"/>
        <v>0</v>
      </c>
      <c r="BF51" s="16">
        <f t="shared" si="19"/>
        <v>0</v>
      </c>
      <c r="BG51" s="16">
        <f t="shared" si="20"/>
        <v>0</v>
      </c>
      <c r="BH51" s="16">
        <f t="shared" si="21"/>
        <v>0</v>
      </c>
      <c r="BI51" s="16">
        <f t="shared" si="22"/>
        <v>0</v>
      </c>
      <c r="BJ51" s="16">
        <f t="shared" si="23"/>
        <v>0</v>
      </c>
      <c r="BK51" s="16">
        <f t="shared" si="24"/>
        <v>0</v>
      </c>
      <c r="BL51" s="16">
        <f t="shared" ref="BL51:BL71" si="27">K51-AC51</f>
        <v>0</v>
      </c>
      <c r="BM51" s="16">
        <f t="shared" si="25"/>
        <v>0</v>
      </c>
    </row>
    <row r="52" spans="1:65" ht="1.5" hidden="1" customHeight="1">
      <c r="A52" s="117"/>
      <c r="B52" s="118"/>
      <c r="C52" s="118"/>
      <c r="D52" s="118"/>
      <c r="E52" s="118"/>
      <c r="F52" s="119"/>
      <c r="G52" s="118"/>
      <c r="H52" s="118"/>
      <c r="I52" s="118"/>
      <c r="J52" s="118"/>
      <c r="K52" s="118"/>
      <c r="L52" s="119"/>
      <c r="M52" s="118"/>
      <c r="N52" s="118"/>
      <c r="O52" s="118"/>
      <c r="P52" s="118"/>
      <c r="Q52" s="118"/>
      <c r="R52" s="119"/>
      <c r="T52" s="118"/>
      <c r="U52" s="118"/>
      <c r="V52" s="118"/>
      <c r="W52" s="118"/>
      <c r="X52" s="119"/>
      <c r="Y52" s="118"/>
      <c r="Z52" s="118"/>
      <c r="AA52" s="118"/>
      <c r="AB52" s="118"/>
      <c r="AC52" s="118"/>
      <c r="AD52" s="119"/>
      <c r="AE52" s="118"/>
      <c r="AF52" s="118"/>
      <c r="AG52" s="118"/>
      <c r="AH52" s="118"/>
      <c r="AI52" s="119"/>
      <c r="AJ52" s="118"/>
      <c r="AK52" s="118"/>
      <c r="AL52" s="118"/>
      <c r="AM52" s="118"/>
      <c r="AN52" s="118"/>
      <c r="AO52" s="119"/>
      <c r="AP52" s="16"/>
      <c r="AQ52" s="16">
        <f t="shared" si="7"/>
        <v>0</v>
      </c>
      <c r="AR52" s="16">
        <f t="shared" si="8"/>
        <v>0</v>
      </c>
      <c r="AS52" s="16">
        <f t="shared" si="9"/>
        <v>0</v>
      </c>
      <c r="AT52" s="16">
        <f t="shared" si="10"/>
        <v>0</v>
      </c>
      <c r="AU52" s="16">
        <f t="shared" si="11"/>
        <v>0</v>
      </c>
      <c r="AV52" s="16"/>
      <c r="AW52" s="16">
        <f t="shared" si="12"/>
        <v>0</v>
      </c>
      <c r="AX52" s="16">
        <f t="shared" si="13"/>
        <v>0</v>
      </c>
      <c r="AY52" s="16">
        <f t="shared" si="14"/>
        <v>0</v>
      </c>
      <c r="AZ52" s="16">
        <f t="shared" si="15"/>
        <v>0</v>
      </c>
      <c r="BA52" s="16">
        <f t="shared" si="16"/>
        <v>0</v>
      </c>
      <c r="BC52" s="16">
        <f t="shared" si="26"/>
        <v>0</v>
      </c>
      <c r="BD52" s="16">
        <f t="shared" si="17"/>
        <v>0</v>
      </c>
      <c r="BE52" s="16">
        <f t="shared" si="18"/>
        <v>0</v>
      </c>
      <c r="BF52" s="16">
        <f t="shared" si="19"/>
        <v>0</v>
      </c>
      <c r="BG52" s="16">
        <f t="shared" si="20"/>
        <v>0</v>
      </c>
      <c r="BH52" s="16">
        <f t="shared" si="21"/>
        <v>0</v>
      </c>
      <c r="BI52" s="16">
        <f t="shared" si="22"/>
        <v>0</v>
      </c>
      <c r="BJ52" s="16">
        <f t="shared" si="23"/>
        <v>0</v>
      </c>
      <c r="BK52" s="16">
        <f t="shared" si="24"/>
        <v>0</v>
      </c>
      <c r="BL52" s="16">
        <f t="shared" si="27"/>
        <v>0</v>
      </c>
      <c r="BM52" s="16">
        <f t="shared" si="25"/>
        <v>0</v>
      </c>
    </row>
    <row r="53" spans="1:65" ht="2.25" hidden="1" customHeight="1">
      <c r="B53" s="25"/>
      <c r="C53" s="25"/>
      <c r="D53" s="25"/>
      <c r="E53" s="25"/>
      <c r="F53" s="10"/>
      <c r="G53" s="25"/>
      <c r="H53" s="25"/>
      <c r="I53" s="25"/>
      <c r="J53" s="25"/>
      <c r="K53" s="25"/>
      <c r="L53" s="10"/>
      <c r="M53" s="25"/>
      <c r="N53" s="25"/>
      <c r="O53" s="25"/>
      <c r="P53" s="25"/>
      <c r="Q53" s="25"/>
      <c r="R53" s="10"/>
      <c r="T53" s="25"/>
      <c r="U53" s="25"/>
      <c r="V53" s="25"/>
      <c r="W53" s="25"/>
      <c r="X53" s="10"/>
      <c r="Y53" s="25"/>
      <c r="Z53" s="25"/>
      <c r="AA53" s="25"/>
      <c r="AB53" s="25"/>
      <c r="AC53" s="25"/>
      <c r="AD53" s="10"/>
      <c r="AE53" s="25"/>
      <c r="AF53" s="25"/>
      <c r="AG53" s="25"/>
      <c r="AH53" s="25"/>
      <c r="AI53" s="10"/>
      <c r="AJ53" s="25"/>
      <c r="AK53" s="25"/>
      <c r="AL53" s="25"/>
      <c r="AM53" s="25"/>
      <c r="AN53" s="25"/>
      <c r="AO53" s="10"/>
      <c r="AP53" s="16"/>
      <c r="AQ53" s="16">
        <f t="shared" si="7"/>
        <v>0</v>
      </c>
      <c r="AR53" s="16">
        <f t="shared" si="8"/>
        <v>0</v>
      </c>
      <c r="AS53" s="16">
        <f t="shared" si="9"/>
        <v>0</v>
      </c>
      <c r="AT53" s="16">
        <f t="shared" si="10"/>
        <v>0</v>
      </c>
      <c r="AU53" s="16">
        <f t="shared" si="11"/>
        <v>0</v>
      </c>
      <c r="AV53" s="16"/>
      <c r="AW53" s="16">
        <f t="shared" si="12"/>
        <v>0</v>
      </c>
      <c r="AX53" s="16">
        <f t="shared" si="13"/>
        <v>0</v>
      </c>
      <c r="AY53" s="16">
        <f t="shared" si="14"/>
        <v>0</v>
      </c>
      <c r="AZ53" s="16">
        <f t="shared" si="15"/>
        <v>0</v>
      </c>
      <c r="BA53" s="16">
        <f t="shared" si="16"/>
        <v>0</v>
      </c>
      <c r="BC53" s="16">
        <f t="shared" si="26"/>
        <v>0</v>
      </c>
      <c r="BD53" s="16">
        <f t="shared" si="17"/>
        <v>0</v>
      </c>
      <c r="BE53" s="16">
        <f t="shared" si="18"/>
        <v>0</v>
      </c>
      <c r="BF53" s="16">
        <f t="shared" si="19"/>
        <v>0</v>
      </c>
      <c r="BG53" s="16">
        <f t="shared" si="20"/>
        <v>0</v>
      </c>
      <c r="BH53" s="16">
        <f t="shared" si="21"/>
        <v>0</v>
      </c>
      <c r="BI53" s="16">
        <f t="shared" si="22"/>
        <v>0</v>
      </c>
      <c r="BJ53" s="16">
        <f t="shared" si="23"/>
        <v>0</v>
      </c>
      <c r="BK53" s="16">
        <f t="shared" si="24"/>
        <v>0</v>
      </c>
      <c r="BL53" s="16">
        <f t="shared" si="27"/>
        <v>0</v>
      </c>
      <c r="BM53" s="16">
        <f t="shared" si="25"/>
        <v>0</v>
      </c>
    </row>
    <row r="54" spans="1:65" hidden="1">
      <c r="A54" s="449" t="s">
        <v>27</v>
      </c>
      <c r="B54" s="416">
        <f>'HFM NGOperating Income Round'!F2</f>
        <v>0</v>
      </c>
      <c r="C54" s="416">
        <f>'HFM NGOperating Income Round'!G2</f>
        <v>0</v>
      </c>
      <c r="D54" s="416">
        <f>'HFM NGOperating Income Round'!H2</f>
        <v>0</v>
      </c>
      <c r="E54" s="416">
        <f>'HFM NGOperating Income Round'!I2</f>
        <v>0</v>
      </c>
      <c r="F54" s="415">
        <f>'HFM NGOperating Income Round'!J2</f>
        <v>0</v>
      </c>
      <c r="G54" s="416"/>
      <c r="H54" s="416">
        <f>'HFM NGOperating Income Round'!L2</f>
        <v>0</v>
      </c>
      <c r="I54" s="416">
        <f>'HFM NGOperating Income Round'!M2</f>
        <v>0</v>
      </c>
      <c r="J54" s="416">
        <f>'HFM NGOperating Income Round'!N2</f>
        <v>0</v>
      </c>
      <c r="K54" s="416">
        <f>'HFM NGOperating Income Round'!O2</f>
        <v>0</v>
      </c>
      <c r="L54" s="415">
        <f>'HFM NGOperating Income Round'!P2</f>
        <v>0</v>
      </c>
      <c r="M54" s="416"/>
      <c r="N54" s="416">
        <f>'HFM NGOperating Income Round'!R2</f>
        <v>0</v>
      </c>
      <c r="O54" s="416">
        <f>'HFM NGOperating Income Round'!S2</f>
        <v>0</v>
      </c>
      <c r="P54" s="416">
        <f>'HFM NGOperating Income Round'!T2</f>
        <v>0</v>
      </c>
      <c r="Q54" s="416">
        <f>'HFM NGOperating Income Round'!U2</f>
        <v>0</v>
      </c>
      <c r="R54" s="415">
        <f>'HFM NGOperating Income Round'!V2</f>
        <v>0</v>
      </c>
      <c r="T54" s="416">
        <v>894</v>
      </c>
      <c r="U54" s="416">
        <v>868</v>
      </c>
      <c r="V54" s="416">
        <v>720</v>
      </c>
      <c r="W54" s="416">
        <v>816</v>
      </c>
      <c r="X54" s="415">
        <v>3298</v>
      </c>
      <c r="Y54" s="416"/>
      <c r="Z54" s="416">
        <v>1066</v>
      </c>
      <c r="AA54" s="416">
        <v>995</v>
      </c>
      <c r="AB54" s="416">
        <v>779</v>
      </c>
      <c r="AC54" s="416">
        <v>851</v>
      </c>
      <c r="AD54" s="415">
        <v>3691</v>
      </c>
      <c r="AE54" s="416">
        <v>894</v>
      </c>
      <c r="AF54" s="416">
        <v>868</v>
      </c>
      <c r="AG54" s="416">
        <v>720</v>
      </c>
      <c r="AH54" s="416">
        <v>816</v>
      </c>
      <c r="AI54" s="415">
        <v>3298</v>
      </c>
      <c r="AJ54" s="416"/>
      <c r="AK54" s="416">
        <v>1066</v>
      </c>
      <c r="AL54" s="416">
        <v>995</v>
      </c>
      <c r="AM54" s="416">
        <v>779</v>
      </c>
      <c r="AN54" s="416">
        <v>851</v>
      </c>
      <c r="AO54" s="415">
        <v>3691</v>
      </c>
      <c r="AP54" s="16"/>
      <c r="AQ54" s="16">
        <f t="shared" si="7"/>
        <v>-894</v>
      </c>
      <c r="AR54" s="16">
        <f t="shared" si="8"/>
        <v>-868</v>
      </c>
      <c r="AS54" s="16">
        <f t="shared" si="9"/>
        <v>-720</v>
      </c>
      <c r="AT54" s="16">
        <f t="shared" si="10"/>
        <v>-816</v>
      </c>
      <c r="AU54" s="16">
        <f t="shared" si="11"/>
        <v>-3298</v>
      </c>
      <c r="AV54" s="16"/>
      <c r="AW54" s="16">
        <f t="shared" si="12"/>
        <v>-1066</v>
      </c>
      <c r="AX54" s="16">
        <f t="shared" si="13"/>
        <v>-995</v>
      </c>
      <c r="AY54" s="16">
        <f t="shared" si="14"/>
        <v>-779</v>
      </c>
      <c r="AZ54" s="16">
        <f t="shared" si="15"/>
        <v>-851</v>
      </c>
      <c r="BA54" s="16">
        <f t="shared" si="16"/>
        <v>-3691</v>
      </c>
      <c r="BC54" s="16">
        <f t="shared" si="26"/>
        <v>-894</v>
      </c>
      <c r="BD54" s="16">
        <f t="shared" si="17"/>
        <v>-868</v>
      </c>
      <c r="BE54" s="16">
        <f t="shared" si="18"/>
        <v>-720</v>
      </c>
      <c r="BF54" s="16">
        <f t="shared" si="19"/>
        <v>-816</v>
      </c>
      <c r="BG54" s="16">
        <f t="shared" si="20"/>
        <v>-3298</v>
      </c>
      <c r="BH54" s="16">
        <f t="shared" si="21"/>
        <v>0</v>
      </c>
      <c r="BI54" s="16">
        <f t="shared" si="22"/>
        <v>-1066</v>
      </c>
      <c r="BJ54" s="16">
        <f t="shared" si="23"/>
        <v>-995</v>
      </c>
      <c r="BK54" s="16">
        <f t="shared" si="24"/>
        <v>-779</v>
      </c>
      <c r="BL54" s="16">
        <f t="shared" si="27"/>
        <v>-851</v>
      </c>
      <c r="BM54" s="16">
        <f t="shared" si="25"/>
        <v>-3691</v>
      </c>
    </row>
    <row r="55" spans="1:65" hidden="1">
      <c r="A55" s="206" t="s">
        <v>28</v>
      </c>
      <c r="B55" s="416" t="e">
        <f>'HFM NGOperating Income Round'!F8</f>
        <v>#REF!</v>
      </c>
      <c r="C55" s="416" t="e">
        <f>'HFM NGOperating Income Round'!G8</f>
        <v>#REF!</v>
      </c>
      <c r="D55" s="416" t="e">
        <f>'HFM NGOperating Income Round'!H8</f>
        <v>#REF!</v>
      </c>
      <c r="E55" s="416" t="e">
        <f>'HFM NGOperating Income Round'!I8</f>
        <v>#REF!</v>
      </c>
      <c r="F55" s="415" t="e">
        <f>'HFM NGOperating Income Round'!J8</f>
        <v>#REF!</v>
      </c>
      <c r="G55" s="193"/>
      <c r="H55" s="416" t="e">
        <f>'HFM NGOperating Income Round'!L8</f>
        <v>#REF!</v>
      </c>
      <c r="I55" s="416" t="e">
        <f>'HFM NGOperating Income Round'!M8</f>
        <v>#REF!</v>
      </c>
      <c r="J55" s="416" t="e">
        <f>'HFM NGOperating Income Round'!N8</f>
        <v>#REF!</v>
      </c>
      <c r="K55" s="416" t="e">
        <f>'HFM NGOperating Income Round'!O8</f>
        <v>#REF!</v>
      </c>
      <c r="L55" s="415" t="e">
        <f>'HFM NGOperating Income Round'!P8</f>
        <v>#REF!</v>
      </c>
      <c r="M55" s="193"/>
      <c r="N55" s="416" t="e">
        <f>'HFM NGOperating Income Round'!R8</f>
        <v>#REF!</v>
      </c>
      <c r="O55" s="416" t="e">
        <f>'HFM NGOperating Income Round'!S8</f>
        <v>#REF!</v>
      </c>
      <c r="P55" s="416" t="e">
        <f>'HFM NGOperating Income Round'!T8</f>
        <v>#REF!</v>
      </c>
      <c r="Q55" s="416" t="e">
        <f>'HFM NGOperating Income Round'!U8</f>
        <v>#REF!</v>
      </c>
      <c r="R55" s="415" t="e">
        <f>'HFM NGOperating Income Round'!V8</f>
        <v>#REF!</v>
      </c>
      <c r="T55" s="416">
        <v>290</v>
      </c>
      <c r="U55" s="416">
        <v>385</v>
      </c>
      <c r="V55" s="416">
        <v>620</v>
      </c>
      <c r="W55" s="416">
        <v>159</v>
      </c>
      <c r="X55" s="415">
        <v>1454</v>
      </c>
      <c r="Y55" s="193"/>
      <c r="Z55" s="416">
        <v>473</v>
      </c>
      <c r="AA55" s="416">
        <v>377</v>
      </c>
      <c r="AB55" s="416">
        <v>289</v>
      </c>
      <c r="AC55" s="416">
        <v>372</v>
      </c>
      <c r="AD55" s="415">
        <v>1511</v>
      </c>
      <c r="AE55" s="416">
        <v>290</v>
      </c>
      <c r="AF55" s="416">
        <v>385</v>
      </c>
      <c r="AG55" s="416">
        <v>620</v>
      </c>
      <c r="AH55" s="416">
        <v>159</v>
      </c>
      <c r="AI55" s="415">
        <v>1454</v>
      </c>
      <c r="AJ55" s="193"/>
      <c r="AK55" s="416">
        <v>473</v>
      </c>
      <c r="AL55" s="416">
        <v>377</v>
      </c>
      <c r="AM55" s="416">
        <v>289</v>
      </c>
      <c r="AN55" s="416">
        <v>372</v>
      </c>
      <c r="AO55" s="415">
        <v>1511</v>
      </c>
      <c r="AP55" s="16"/>
      <c r="AQ55" s="16" t="e">
        <f t="shared" si="7"/>
        <v>#REF!</v>
      </c>
      <c r="AR55" s="16" t="e">
        <f t="shared" si="8"/>
        <v>#REF!</v>
      </c>
      <c r="AS55" s="16" t="e">
        <f t="shared" si="9"/>
        <v>#REF!</v>
      </c>
      <c r="AT55" s="16" t="e">
        <f t="shared" si="10"/>
        <v>#REF!</v>
      </c>
      <c r="AU55" s="16" t="e">
        <f t="shared" si="11"/>
        <v>#REF!</v>
      </c>
      <c r="AV55" s="16"/>
      <c r="AW55" s="16" t="e">
        <f t="shared" si="12"/>
        <v>#REF!</v>
      </c>
      <c r="AX55" s="16" t="e">
        <f t="shared" si="13"/>
        <v>#REF!</v>
      </c>
      <c r="AY55" s="16" t="e">
        <f t="shared" si="14"/>
        <v>#REF!</v>
      </c>
      <c r="AZ55" s="16" t="e">
        <f t="shared" si="15"/>
        <v>#REF!</v>
      </c>
      <c r="BA55" s="16" t="e">
        <f t="shared" si="16"/>
        <v>#REF!</v>
      </c>
      <c r="BC55" s="16" t="e">
        <f t="shared" si="26"/>
        <v>#REF!</v>
      </c>
      <c r="BD55" s="16" t="e">
        <f t="shared" si="17"/>
        <v>#REF!</v>
      </c>
      <c r="BE55" s="16" t="e">
        <f t="shared" si="18"/>
        <v>#REF!</v>
      </c>
      <c r="BF55" s="16" t="e">
        <f t="shared" si="19"/>
        <v>#REF!</v>
      </c>
      <c r="BG55" s="16" t="e">
        <f t="shared" si="20"/>
        <v>#REF!</v>
      </c>
      <c r="BH55" s="16">
        <f t="shared" si="21"/>
        <v>0</v>
      </c>
      <c r="BI55" s="16" t="e">
        <f t="shared" si="22"/>
        <v>#REF!</v>
      </c>
      <c r="BJ55" s="16" t="e">
        <f t="shared" si="23"/>
        <v>#REF!</v>
      </c>
      <c r="BK55" s="16" t="e">
        <f t="shared" si="24"/>
        <v>#REF!</v>
      </c>
      <c r="BL55" s="16" t="e">
        <f t="shared" si="27"/>
        <v>#REF!</v>
      </c>
      <c r="BM55" s="16" t="e">
        <f t="shared" si="25"/>
        <v>#REF!</v>
      </c>
    </row>
    <row r="56" spans="1:65" hidden="1">
      <c r="A56" s="206" t="s">
        <v>29</v>
      </c>
      <c r="B56" s="416">
        <f>'HFM NGOperating Income Round'!F14</f>
        <v>0</v>
      </c>
      <c r="C56" s="416">
        <f>'HFM NGOperating Income Round'!G14</f>
        <v>0</v>
      </c>
      <c r="D56" s="416">
        <f>'HFM NGOperating Income Round'!H14</f>
        <v>0</v>
      </c>
      <c r="E56" s="416">
        <f>'HFM NGOperating Income Round'!I14</f>
        <v>0</v>
      </c>
      <c r="F56" s="415">
        <f>'HFM NGOperating Income Round'!J14</f>
        <v>0</v>
      </c>
      <c r="G56" s="193"/>
      <c r="H56" s="416">
        <f>'HFM NGOperating Income Round'!L14</f>
        <v>0</v>
      </c>
      <c r="I56" s="416">
        <f>'HFM NGOperating Income Round'!M14</f>
        <v>0</v>
      </c>
      <c r="J56" s="416">
        <f>'HFM NGOperating Income Round'!N14-1</f>
        <v>-1</v>
      </c>
      <c r="K56" s="416">
        <f>'HFM NGOperating Income Round'!O14</f>
        <v>0</v>
      </c>
      <c r="L56" s="415">
        <f>'HFM NGOperating Income Round'!P14-1</f>
        <v>-1</v>
      </c>
      <c r="M56" s="193"/>
      <c r="N56" s="416">
        <f>'HFM NGOperating Income Round'!R14</f>
        <v>0</v>
      </c>
      <c r="O56" s="416">
        <f>'HFM NGOperating Income Round'!S14</f>
        <v>0</v>
      </c>
      <c r="P56" s="416">
        <f>'HFM NGOperating Income Round'!T14</f>
        <v>0</v>
      </c>
      <c r="Q56" s="416">
        <f>'HFM NGOperating Income Round'!U14</f>
        <v>0</v>
      </c>
      <c r="R56" s="415">
        <f>'HFM NGOperating Income Round'!V14</f>
        <v>0</v>
      </c>
      <c r="T56" s="416">
        <v>349</v>
      </c>
      <c r="U56" s="416">
        <v>262</v>
      </c>
      <c r="V56" s="416">
        <v>351</v>
      </c>
      <c r="W56" s="416">
        <v>205</v>
      </c>
      <c r="X56" s="415">
        <v>1167</v>
      </c>
      <c r="Y56" s="193"/>
      <c r="Z56" s="416">
        <v>175</v>
      </c>
      <c r="AA56" s="416">
        <v>75</v>
      </c>
      <c r="AB56" s="416">
        <v>329</v>
      </c>
      <c r="AC56" s="416">
        <v>151</v>
      </c>
      <c r="AD56" s="415">
        <v>730</v>
      </c>
      <c r="AE56" s="416">
        <v>349</v>
      </c>
      <c r="AF56" s="416">
        <v>262</v>
      </c>
      <c r="AG56" s="416">
        <v>351</v>
      </c>
      <c r="AH56" s="416">
        <v>205</v>
      </c>
      <c r="AI56" s="415">
        <v>1167</v>
      </c>
      <c r="AJ56" s="193"/>
      <c r="AK56" s="416">
        <v>175</v>
      </c>
      <c r="AL56" s="416">
        <v>75</v>
      </c>
      <c r="AM56" s="416">
        <v>329</v>
      </c>
      <c r="AN56" s="416">
        <v>151</v>
      </c>
      <c r="AO56" s="415">
        <v>730</v>
      </c>
      <c r="AP56" s="16"/>
      <c r="AQ56" s="16">
        <f t="shared" si="7"/>
        <v>-349</v>
      </c>
      <c r="AR56" s="16">
        <f t="shared" si="8"/>
        <v>-262</v>
      </c>
      <c r="AS56" s="16">
        <f t="shared" si="9"/>
        <v>-351</v>
      </c>
      <c r="AT56" s="16">
        <f t="shared" si="10"/>
        <v>-205</v>
      </c>
      <c r="AU56" s="16">
        <f t="shared" si="11"/>
        <v>-1167</v>
      </c>
      <c r="AV56" s="16"/>
      <c r="AW56" s="16">
        <f t="shared" si="12"/>
        <v>-175</v>
      </c>
      <c r="AX56" s="16">
        <f t="shared" si="13"/>
        <v>-75</v>
      </c>
      <c r="AY56" s="16">
        <f t="shared" si="14"/>
        <v>-330</v>
      </c>
      <c r="AZ56" s="16">
        <f t="shared" si="15"/>
        <v>-151</v>
      </c>
      <c r="BA56" s="16">
        <f t="shared" si="16"/>
        <v>-731</v>
      </c>
      <c r="BC56" s="16">
        <f t="shared" si="26"/>
        <v>-349</v>
      </c>
      <c r="BD56" s="16">
        <f t="shared" si="17"/>
        <v>-262</v>
      </c>
      <c r="BE56" s="16">
        <f t="shared" si="18"/>
        <v>-351</v>
      </c>
      <c r="BF56" s="16">
        <f t="shared" si="19"/>
        <v>-205</v>
      </c>
      <c r="BG56" s="16">
        <f t="shared" si="20"/>
        <v>-1167</v>
      </c>
      <c r="BH56" s="16">
        <f t="shared" si="21"/>
        <v>0</v>
      </c>
      <c r="BI56" s="16">
        <f t="shared" si="22"/>
        <v>-175</v>
      </c>
      <c r="BJ56" s="16">
        <f t="shared" si="23"/>
        <v>-75</v>
      </c>
      <c r="BK56" s="16">
        <f t="shared" si="24"/>
        <v>-330</v>
      </c>
      <c r="BL56" s="16">
        <f t="shared" si="27"/>
        <v>-151</v>
      </c>
      <c r="BM56" s="16">
        <f t="shared" si="25"/>
        <v>-731</v>
      </c>
    </row>
    <row r="57" spans="1:65" hidden="1">
      <c r="A57" s="206" t="s">
        <v>13</v>
      </c>
      <c r="B57" s="193">
        <f>'HFM NGOperating Income Round'!F16</f>
        <v>0</v>
      </c>
      <c r="C57" s="193">
        <f>'HFM NGOperating Income Round'!G16</f>
        <v>0</v>
      </c>
      <c r="D57" s="193">
        <f>'HFM NGOperating Income Round'!H16</f>
        <v>0</v>
      </c>
      <c r="E57" s="193">
        <f>'HFM NGOperating Income Round'!I16</f>
        <v>0</v>
      </c>
      <c r="F57" s="415">
        <f>'HFM NGOperating Income Round'!J16</f>
        <v>0</v>
      </c>
      <c r="G57" s="193"/>
      <c r="H57" s="193">
        <f>'HFM NGOperating Income Round'!L16</f>
        <v>0</v>
      </c>
      <c r="I57" s="193">
        <f>'HFM NGOperating Income Round'!M16</f>
        <v>0</v>
      </c>
      <c r="J57" s="193">
        <f>'HFM NGOperating Income Round'!N16</f>
        <v>0</v>
      </c>
      <c r="K57" s="193">
        <f>'HFM NGOperating Income Round'!O16</f>
        <v>0</v>
      </c>
      <c r="L57" s="415">
        <f>'HFM NGOperating Income Round'!P16</f>
        <v>0</v>
      </c>
      <c r="M57" s="193"/>
      <c r="N57" s="193">
        <f>'HFM NGOperating Income Round'!R16</f>
        <v>0</v>
      </c>
      <c r="O57" s="193">
        <f>'HFM NGOperating Income Round'!S16</f>
        <v>0</v>
      </c>
      <c r="P57" s="193">
        <f>'HFM NGOperating Income Round'!T16</f>
        <v>0</v>
      </c>
      <c r="Q57" s="193">
        <f>'HFM NGOperating Income Round'!U16</f>
        <v>0</v>
      </c>
      <c r="R57" s="415">
        <f>'HFM NGOperating Income Round'!V16</f>
        <v>0</v>
      </c>
      <c r="T57" s="193">
        <v>255</v>
      </c>
      <c r="U57" s="193">
        <v>365</v>
      </c>
      <c r="V57" s="193">
        <v>609</v>
      </c>
      <c r="W57" s="193">
        <v>507</v>
      </c>
      <c r="X57" s="415">
        <v>1736</v>
      </c>
      <c r="Y57" s="193"/>
      <c r="Z57" s="193">
        <v>340</v>
      </c>
      <c r="AA57" s="193">
        <v>402</v>
      </c>
      <c r="AB57" s="193">
        <v>555</v>
      </c>
      <c r="AC57" s="193">
        <v>498</v>
      </c>
      <c r="AD57" s="415">
        <v>1795</v>
      </c>
      <c r="AE57" s="193">
        <v>255</v>
      </c>
      <c r="AF57" s="193">
        <v>365</v>
      </c>
      <c r="AG57" s="193">
        <v>609</v>
      </c>
      <c r="AH57" s="193">
        <v>507</v>
      </c>
      <c r="AI57" s="415">
        <v>1736</v>
      </c>
      <c r="AJ57" s="193"/>
      <c r="AK57" s="193">
        <v>340</v>
      </c>
      <c r="AL57" s="193">
        <v>402</v>
      </c>
      <c r="AM57" s="193">
        <v>555</v>
      </c>
      <c r="AN57" s="193">
        <v>498</v>
      </c>
      <c r="AO57" s="415">
        <v>1795</v>
      </c>
      <c r="AP57" s="16"/>
      <c r="AQ57" s="16">
        <f t="shared" si="7"/>
        <v>-255</v>
      </c>
      <c r="AR57" s="16">
        <f t="shared" si="8"/>
        <v>-365</v>
      </c>
      <c r="AS57" s="16">
        <f t="shared" si="9"/>
        <v>-609</v>
      </c>
      <c r="AT57" s="16">
        <f t="shared" si="10"/>
        <v>-507</v>
      </c>
      <c r="AU57" s="16">
        <f t="shared" si="11"/>
        <v>-1736</v>
      </c>
      <c r="AV57" s="16"/>
      <c r="AW57" s="16">
        <f t="shared" si="12"/>
        <v>-340</v>
      </c>
      <c r="AX57" s="16">
        <f t="shared" si="13"/>
        <v>-402</v>
      </c>
      <c r="AY57" s="16">
        <f t="shared" si="14"/>
        <v>-555</v>
      </c>
      <c r="AZ57" s="16">
        <f t="shared" si="15"/>
        <v>-498</v>
      </c>
      <c r="BA57" s="16">
        <f t="shared" si="16"/>
        <v>-1795</v>
      </c>
      <c r="BC57" s="16">
        <f t="shared" si="26"/>
        <v>-255</v>
      </c>
      <c r="BD57" s="16">
        <f t="shared" si="17"/>
        <v>-365</v>
      </c>
      <c r="BE57" s="16">
        <f t="shared" si="18"/>
        <v>-609</v>
      </c>
      <c r="BF57" s="16">
        <f t="shared" si="19"/>
        <v>-507</v>
      </c>
      <c r="BG57" s="16">
        <f t="shared" si="20"/>
        <v>-1736</v>
      </c>
      <c r="BH57" s="16">
        <f t="shared" si="21"/>
        <v>0</v>
      </c>
      <c r="BI57" s="16">
        <f t="shared" si="22"/>
        <v>-340</v>
      </c>
      <c r="BJ57" s="16">
        <f t="shared" si="23"/>
        <v>-402</v>
      </c>
      <c r="BK57" s="16">
        <f t="shared" si="24"/>
        <v>-555</v>
      </c>
      <c r="BL57" s="16">
        <f t="shared" si="27"/>
        <v>-498</v>
      </c>
      <c r="BM57" s="16">
        <f t="shared" si="25"/>
        <v>-1795</v>
      </c>
    </row>
    <row r="58" spans="1:65" hidden="1">
      <c r="A58" s="19" t="s">
        <v>30</v>
      </c>
      <c r="B58" s="524" t="e">
        <f t="shared" ref="B58:F58" si="28">B59-B54-B55-B56-B57</f>
        <v>#REF!</v>
      </c>
      <c r="C58" s="524" t="e">
        <f t="shared" si="28"/>
        <v>#REF!</v>
      </c>
      <c r="D58" s="524" t="e">
        <f t="shared" si="28"/>
        <v>#REF!</v>
      </c>
      <c r="E58" s="524" t="e">
        <f t="shared" si="28"/>
        <v>#REF!</v>
      </c>
      <c r="F58" s="326" t="e">
        <f t="shared" si="28"/>
        <v>#REF!</v>
      </c>
      <c r="G58" s="28"/>
      <c r="H58" s="524" t="e">
        <f t="shared" ref="H58:L58" si="29">H59-H54-H55-H56-H57</f>
        <v>#REF!</v>
      </c>
      <c r="I58" s="524" t="e">
        <f t="shared" si="29"/>
        <v>#REF!</v>
      </c>
      <c r="J58" s="524" t="e">
        <f t="shared" si="29"/>
        <v>#REF!</v>
      </c>
      <c r="K58" s="524" t="e">
        <f t="shared" si="29"/>
        <v>#REF!</v>
      </c>
      <c r="L58" s="326" t="e">
        <f t="shared" si="29"/>
        <v>#REF!</v>
      </c>
      <c r="M58" s="28"/>
      <c r="N58" s="524" t="e">
        <f t="shared" ref="N58:O58" si="30">N59-N54-N55-N56-N57</f>
        <v>#REF!</v>
      </c>
      <c r="O58" s="524" t="e">
        <f t="shared" si="30"/>
        <v>#REF!</v>
      </c>
      <c r="P58" s="524" t="e">
        <f>P59-P54-P55-P56-P57</f>
        <v>#REF!</v>
      </c>
      <c r="Q58" s="524" t="e">
        <f t="shared" ref="Q58:R58" si="31">Q59-Q54-Q55-Q56-Q57</f>
        <v>#REF!</v>
      </c>
      <c r="R58" s="326" t="e">
        <f t="shared" si="31"/>
        <v>#REF!</v>
      </c>
      <c r="T58" s="524">
        <v>-284</v>
      </c>
      <c r="U58" s="524">
        <v>-332</v>
      </c>
      <c r="V58" s="524">
        <v>-220</v>
      </c>
      <c r="W58" s="524">
        <v>-305</v>
      </c>
      <c r="X58" s="326">
        <v>-1141</v>
      </c>
      <c r="Y58" s="28"/>
      <c r="Z58" s="524">
        <v>-293</v>
      </c>
      <c r="AA58" s="524">
        <v>-252</v>
      </c>
      <c r="AB58" s="524">
        <v>-269</v>
      </c>
      <c r="AC58" s="524">
        <v>-282</v>
      </c>
      <c r="AD58" s="326">
        <v>-1096</v>
      </c>
      <c r="AE58" s="524">
        <v>-284</v>
      </c>
      <c r="AF58" s="524">
        <v>-332</v>
      </c>
      <c r="AG58" s="524">
        <v>-220</v>
      </c>
      <c r="AH58" s="524">
        <v>-305</v>
      </c>
      <c r="AI58" s="326">
        <v>-1141</v>
      </c>
      <c r="AJ58" s="28"/>
      <c r="AK58" s="524">
        <v>-293</v>
      </c>
      <c r="AL58" s="524">
        <v>-252</v>
      </c>
      <c r="AM58" s="524">
        <v>-269</v>
      </c>
      <c r="AN58" s="524">
        <v>-282</v>
      </c>
      <c r="AO58" s="326">
        <v>-1096</v>
      </c>
      <c r="AP58" s="16"/>
      <c r="AQ58" s="16" t="e">
        <f t="shared" si="7"/>
        <v>#REF!</v>
      </c>
      <c r="AR58" s="16" t="e">
        <f t="shared" si="8"/>
        <v>#REF!</v>
      </c>
      <c r="AS58" s="16" t="e">
        <f t="shared" si="9"/>
        <v>#REF!</v>
      </c>
      <c r="AT58" s="16" t="e">
        <f t="shared" si="10"/>
        <v>#REF!</v>
      </c>
      <c r="AU58" s="16" t="e">
        <f t="shared" si="11"/>
        <v>#REF!</v>
      </c>
      <c r="AV58" s="16"/>
      <c r="AW58" s="16" t="e">
        <f t="shared" si="12"/>
        <v>#REF!</v>
      </c>
      <c r="AX58" s="16" t="e">
        <f t="shared" si="13"/>
        <v>#REF!</v>
      </c>
      <c r="AY58" s="16" t="e">
        <f t="shared" si="14"/>
        <v>#REF!</v>
      </c>
      <c r="AZ58" s="16" t="e">
        <f t="shared" si="15"/>
        <v>#REF!</v>
      </c>
      <c r="BA58" s="16" t="e">
        <f t="shared" si="16"/>
        <v>#REF!</v>
      </c>
      <c r="BC58" s="16" t="e">
        <f t="shared" si="26"/>
        <v>#REF!</v>
      </c>
      <c r="BD58" s="16" t="e">
        <f t="shared" si="17"/>
        <v>#REF!</v>
      </c>
      <c r="BE58" s="16" t="e">
        <f t="shared" si="18"/>
        <v>#REF!</v>
      </c>
      <c r="BF58" s="16" t="e">
        <f t="shared" si="19"/>
        <v>#REF!</v>
      </c>
      <c r="BG58" s="16" t="e">
        <f t="shared" si="20"/>
        <v>#REF!</v>
      </c>
      <c r="BH58" s="16">
        <f t="shared" si="21"/>
        <v>0</v>
      </c>
      <c r="BI58" s="16" t="e">
        <f t="shared" si="22"/>
        <v>#REF!</v>
      </c>
      <c r="BJ58" s="16" t="e">
        <f t="shared" si="23"/>
        <v>#REF!</v>
      </c>
      <c r="BK58" s="16" t="e">
        <f t="shared" si="24"/>
        <v>#REF!</v>
      </c>
      <c r="BL58" s="16" t="e">
        <f t="shared" si="27"/>
        <v>#REF!</v>
      </c>
      <c r="BM58" s="16" t="e">
        <f t="shared" si="25"/>
        <v>#REF!</v>
      </c>
    </row>
    <row r="59" spans="1:65" hidden="1">
      <c r="A59" s="4" t="s">
        <v>15</v>
      </c>
      <c r="B59" s="32">
        <f>'HFM NGOperating Income Round'!F23</f>
        <v>0</v>
      </c>
      <c r="C59" s="32">
        <f>'HFM NGOperating Income Round'!G23</f>
        <v>0</v>
      </c>
      <c r="D59" s="32">
        <f>'HFM NGOperating Income Round'!H23</f>
        <v>0</v>
      </c>
      <c r="E59" s="32">
        <f>'HFM NGOperating Income Round'!I23</f>
        <v>0</v>
      </c>
      <c r="F59" s="33">
        <f>'HFM NGOperating Income Round'!J23</f>
        <v>0</v>
      </c>
      <c r="G59" s="11"/>
      <c r="H59" s="32">
        <f>'HFM NGOperating Income Round'!L23</f>
        <v>0</v>
      </c>
      <c r="I59" s="32">
        <f>'HFM NGOperating Income Round'!M23</f>
        <v>0</v>
      </c>
      <c r="J59" s="32">
        <f>'HFM NGOperating Income Round'!N23</f>
        <v>0</v>
      </c>
      <c r="K59" s="32">
        <f>'HFM NGOperating Income Round'!O23</f>
        <v>0</v>
      </c>
      <c r="L59" s="33">
        <f>'HFM NGOperating Income Round'!P23</f>
        <v>0</v>
      </c>
      <c r="M59" s="11"/>
      <c r="N59" s="32">
        <f>'HFM NGOperating Income Round'!R23</f>
        <v>0</v>
      </c>
      <c r="O59" s="32">
        <f>'HFM NGOperating Income Round'!S23</f>
        <v>0</v>
      </c>
      <c r="P59" s="32">
        <f>'HFM NGOperating Income Round'!T23</f>
        <v>0</v>
      </c>
      <c r="Q59" s="32">
        <f>'HFM NGOperating Income Round'!U23</f>
        <v>0</v>
      </c>
      <c r="R59" s="33">
        <f>'HFM NGOperating Income Round'!V23</f>
        <v>0</v>
      </c>
      <c r="T59" s="32">
        <v>1504</v>
      </c>
      <c r="U59" s="32">
        <v>1548</v>
      </c>
      <c r="V59" s="32">
        <v>2080</v>
      </c>
      <c r="W59" s="32">
        <v>1382</v>
      </c>
      <c r="X59" s="33">
        <v>6514</v>
      </c>
      <c r="Y59" s="11"/>
      <c r="Z59" s="32">
        <v>1761</v>
      </c>
      <c r="AA59" s="32">
        <v>1597</v>
      </c>
      <c r="AB59" s="32">
        <v>1683</v>
      </c>
      <c r="AC59" s="32">
        <v>1590</v>
      </c>
      <c r="AD59" s="33">
        <v>6631</v>
      </c>
      <c r="AE59" s="32">
        <v>1504</v>
      </c>
      <c r="AF59" s="32">
        <v>1548</v>
      </c>
      <c r="AG59" s="32">
        <v>2080</v>
      </c>
      <c r="AH59" s="32">
        <v>1382</v>
      </c>
      <c r="AI59" s="33">
        <v>6514</v>
      </c>
      <c r="AJ59" s="11"/>
      <c r="AK59" s="32">
        <v>1761</v>
      </c>
      <c r="AL59" s="32">
        <v>1597</v>
      </c>
      <c r="AM59" s="32">
        <v>1683</v>
      </c>
      <c r="AN59" s="32">
        <v>1590</v>
      </c>
      <c r="AO59" s="33">
        <v>6631</v>
      </c>
      <c r="AP59" s="16"/>
      <c r="AQ59" s="16">
        <f t="shared" si="7"/>
        <v>-1504</v>
      </c>
      <c r="AR59" s="16">
        <f t="shared" si="8"/>
        <v>-1548</v>
      </c>
      <c r="AS59" s="16">
        <f t="shared" si="9"/>
        <v>-2080</v>
      </c>
      <c r="AT59" s="16">
        <f t="shared" si="10"/>
        <v>-1382</v>
      </c>
      <c r="AU59" s="16">
        <f t="shared" si="11"/>
        <v>-6514</v>
      </c>
      <c r="AV59" s="16"/>
      <c r="AW59" s="16">
        <f t="shared" si="12"/>
        <v>-1761</v>
      </c>
      <c r="AX59" s="16">
        <f t="shared" si="13"/>
        <v>-1597</v>
      </c>
      <c r="AY59" s="16">
        <f t="shared" si="14"/>
        <v>-1683</v>
      </c>
      <c r="AZ59" s="16">
        <f t="shared" si="15"/>
        <v>-1590</v>
      </c>
      <c r="BA59" s="16">
        <f t="shared" si="16"/>
        <v>-6631</v>
      </c>
      <c r="BC59" s="16">
        <f t="shared" si="26"/>
        <v>-1504</v>
      </c>
      <c r="BD59" s="16">
        <f t="shared" si="17"/>
        <v>-1548</v>
      </c>
      <c r="BE59" s="16">
        <f t="shared" si="18"/>
        <v>-2080</v>
      </c>
      <c r="BF59" s="16">
        <f t="shared" si="19"/>
        <v>-1382</v>
      </c>
      <c r="BG59" s="16">
        <f t="shared" si="20"/>
        <v>-6514</v>
      </c>
      <c r="BH59" s="16">
        <f t="shared" si="21"/>
        <v>0</v>
      </c>
      <c r="BI59" s="16">
        <f t="shared" si="22"/>
        <v>-1761</v>
      </c>
      <c r="BJ59" s="16">
        <f t="shared" si="23"/>
        <v>-1597</v>
      </c>
      <c r="BK59" s="16">
        <f t="shared" si="24"/>
        <v>-1683</v>
      </c>
      <c r="BL59" s="16">
        <f t="shared" si="27"/>
        <v>-1590</v>
      </c>
      <c r="BM59" s="16">
        <f t="shared" si="25"/>
        <v>-6631</v>
      </c>
    </row>
    <row r="60" spans="1:65" ht="2.25" hidden="1" customHeight="1">
      <c r="A60" s="2" t="s">
        <v>9</v>
      </c>
      <c r="B60" s="25"/>
      <c r="C60" s="25"/>
      <c r="D60" s="25"/>
      <c r="E60" s="25"/>
      <c r="F60" s="10"/>
      <c r="G60" s="25"/>
      <c r="H60" s="25"/>
      <c r="I60" s="25"/>
      <c r="J60" s="25"/>
      <c r="K60" s="25"/>
      <c r="L60" s="10"/>
      <c r="M60" s="25"/>
      <c r="N60" s="25"/>
      <c r="O60" s="25"/>
      <c r="P60" s="25"/>
      <c r="Q60" s="25"/>
      <c r="R60" s="10"/>
      <c r="T60" s="25"/>
      <c r="U60" s="25"/>
      <c r="V60" s="25"/>
      <c r="W60" s="25"/>
      <c r="X60" s="10"/>
      <c r="Y60" s="25"/>
      <c r="Z60" s="25"/>
      <c r="AA60" s="25"/>
      <c r="AB60" s="25"/>
      <c r="AC60" s="25"/>
      <c r="AD60" s="10"/>
      <c r="AE60" s="25"/>
      <c r="AF60" s="25"/>
      <c r="AG60" s="25"/>
      <c r="AH60" s="25"/>
      <c r="AI60" s="10"/>
      <c r="AJ60" s="25"/>
      <c r="AK60" s="25"/>
      <c r="AL60" s="25"/>
      <c r="AM60" s="25"/>
      <c r="AN60" s="25"/>
      <c r="AO60" s="10"/>
      <c r="AP60" s="16"/>
      <c r="AQ60" s="16">
        <f t="shared" si="7"/>
        <v>0</v>
      </c>
      <c r="AR60" s="16">
        <f t="shared" si="8"/>
        <v>0</v>
      </c>
      <c r="AS60" s="16">
        <f t="shared" si="9"/>
        <v>0</v>
      </c>
      <c r="AT60" s="16">
        <f t="shared" si="10"/>
        <v>0</v>
      </c>
      <c r="AU60" s="16">
        <f t="shared" si="11"/>
        <v>0</v>
      </c>
      <c r="AV60" s="16"/>
      <c r="AW60" s="16">
        <f t="shared" si="12"/>
        <v>0</v>
      </c>
      <c r="AX60" s="16">
        <f t="shared" si="13"/>
        <v>0</v>
      </c>
      <c r="AY60" s="16">
        <f t="shared" si="14"/>
        <v>0</v>
      </c>
      <c r="AZ60" s="16">
        <f t="shared" si="15"/>
        <v>0</v>
      </c>
      <c r="BA60" s="16">
        <f t="shared" si="16"/>
        <v>0</v>
      </c>
      <c r="BC60" s="16">
        <f t="shared" si="26"/>
        <v>0</v>
      </c>
      <c r="BD60" s="16">
        <f t="shared" si="17"/>
        <v>0</v>
      </c>
      <c r="BE60" s="16">
        <f t="shared" si="18"/>
        <v>0</v>
      </c>
      <c r="BF60" s="16">
        <f t="shared" si="19"/>
        <v>0</v>
      </c>
      <c r="BG60" s="16">
        <f t="shared" si="20"/>
        <v>0</v>
      </c>
      <c r="BH60" s="16">
        <f t="shared" si="21"/>
        <v>0</v>
      </c>
      <c r="BI60" s="16">
        <f t="shared" si="22"/>
        <v>0</v>
      </c>
      <c r="BJ60" s="16">
        <f t="shared" si="23"/>
        <v>0</v>
      </c>
      <c r="BK60" s="16">
        <f t="shared" si="24"/>
        <v>0</v>
      </c>
      <c r="BL60" s="16">
        <f t="shared" si="27"/>
        <v>0</v>
      </c>
      <c r="BM60" s="16">
        <f t="shared" si="25"/>
        <v>0</v>
      </c>
    </row>
    <row r="61" spans="1:65" ht="1.5" hidden="1" customHeight="1">
      <c r="A61" s="117"/>
      <c r="B61" s="118"/>
      <c r="C61" s="118"/>
      <c r="D61" s="118"/>
      <c r="E61" s="118"/>
      <c r="F61" s="119"/>
      <c r="G61" s="118"/>
      <c r="H61" s="118"/>
      <c r="I61" s="118"/>
      <c r="J61" s="118"/>
      <c r="K61" s="118"/>
      <c r="L61" s="119"/>
      <c r="M61" s="118"/>
      <c r="N61" s="118"/>
      <c r="O61" s="118"/>
      <c r="P61" s="118"/>
      <c r="Q61" s="118"/>
      <c r="R61" s="119"/>
      <c r="T61" s="118"/>
      <c r="U61" s="118"/>
      <c r="V61" s="118"/>
      <c r="W61" s="118"/>
      <c r="X61" s="119"/>
      <c r="Y61" s="118"/>
      <c r="Z61" s="118"/>
      <c r="AA61" s="118"/>
      <c r="AB61" s="118"/>
      <c r="AC61" s="118"/>
      <c r="AD61" s="119"/>
      <c r="AE61" s="118"/>
      <c r="AF61" s="118"/>
      <c r="AG61" s="118"/>
      <c r="AH61" s="118"/>
      <c r="AI61" s="119"/>
      <c r="AJ61" s="118"/>
      <c r="AK61" s="118"/>
      <c r="AL61" s="118"/>
      <c r="AM61" s="118"/>
      <c r="AN61" s="118"/>
      <c r="AO61" s="119"/>
      <c r="AP61" s="16"/>
      <c r="AQ61" s="16">
        <f t="shared" si="7"/>
        <v>0</v>
      </c>
      <c r="AR61" s="16">
        <f t="shared" si="8"/>
        <v>0</v>
      </c>
      <c r="AS61" s="16">
        <f t="shared" si="9"/>
        <v>0</v>
      </c>
      <c r="AT61" s="16">
        <f t="shared" si="10"/>
        <v>0</v>
      </c>
      <c r="AU61" s="16">
        <f t="shared" si="11"/>
        <v>0</v>
      </c>
      <c r="AV61" s="16"/>
      <c r="AW61" s="16">
        <f t="shared" si="12"/>
        <v>0</v>
      </c>
      <c r="AX61" s="16">
        <f t="shared" si="13"/>
        <v>0</v>
      </c>
      <c r="AY61" s="16">
        <f t="shared" si="14"/>
        <v>0</v>
      </c>
      <c r="AZ61" s="16">
        <f t="shared" si="15"/>
        <v>0</v>
      </c>
      <c r="BA61" s="16">
        <f t="shared" si="16"/>
        <v>0</v>
      </c>
      <c r="BC61" s="16">
        <f t="shared" si="26"/>
        <v>0</v>
      </c>
      <c r="BD61" s="16">
        <f t="shared" si="17"/>
        <v>0</v>
      </c>
      <c r="BE61" s="16">
        <f t="shared" si="18"/>
        <v>0</v>
      </c>
      <c r="BF61" s="16">
        <f t="shared" si="19"/>
        <v>0</v>
      </c>
      <c r="BG61" s="16">
        <f t="shared" si="20"/>
        <v>0</v>
      </c>
      <c r="BH61" s="16">
        <f t="shared" si="21"/>
        <v>0</v>
      </c>
      <c r="BI61" s="16">
        <f t="shared" si="22"/>
        <v>0</v>
      </c>
      <c r="BJ61" s="16">
        <f t="shared" si="23"/>
        <v>0</v>
      </c>
      <c r="BK61" s="16">
        <f t="shared" si="24"/>
        <v>0</v>
      </c>
      <c r="BL61" s="16">
        <f t="shared" si="27"/>
        <v>0</v>
      </c>
      <c r="BM61" s="16">
        <f t="shared" si="25"/>
        <v>0</v>
      </c>
    </row>
    <row r="62" spans="1:65" ht="2.25" hidden="1" customHeight="1">
      <c r="B62" s="25"/>
      <c r="C62" s="25"/>
      <c r="D62" s="25"/>
      <c r="E62" s="25"/>
      <c r="F62" s="10"/>
      <c r="G62" s="25"/>
      <c r="H62" s="25"/>
      <c r="I62" s="25"/>
      <c r="J62" s="25"/>
      <c r="K62" s="25"/>
      <c r="L62" s="10"/>
      <c r="M62" s="25"/>
      <c r="N62" s="25"/>
      <c r="O62" s="25"/>
      <c r="P62" s="25"/>
      <c r="Q62" s="25"/>
      <c r="R62" s="10"/>
      <c r="T62" s="25"/>
      <c r="U62" s="25"/>
      <c r="V62" s="25"/>
      <c r="W62" s="25"/>
      <c r="X62" s="10"/>
      <c r="Y62" s="25"/>
      <c r="Z62" s="25"/>
      <c r="AA62" s="25"/>
      <c r="AB62" s="25"/>
      <c r="AC62" s="25"/>
      <c r="AD62" s="10"/>
      <c r="AE62" s="25"/>
      <c r="AF62" s="25"/>
      <c r="AG62" s="25"/>
      <c r="AH62" s="25"/>
      <c r="AI62" s="10"/>
      <c r="AJ62" s="25"/>
      <c r="AK62" s="25"/>
      <c r="AL62" s="25"/>
      <c r="AM62" s="25"/>
      <c r="AN62" s="25"/>
      <c r="AO62" s="10"/>
      <c r="AP62" s="16"/>
      <c r="AQ62" s="16">
        <f t="shared" si="7"/>
        <v>0</v>
      </c>
      <c r="AR62" s="16">
        <f t="shared" si="8"/>
        <v>0</v>
      </c>
      <c r="AS62" s="16">
        <f t="shared" si="9"/>
        <v>0</v>
      </c>
      <c r="AT62" s="16">
        <f t="shared" si="10"/>
        <v>0</v>
      </c>
      <c r="AU62" s="16">
        <f t="shared" si="11"/>
        <v>0</v>
      </c>
      <c r="AV62" s="16"/>
      <c r="AW62" s="16">
        <f t="shared" si="12"/>
        <v>0</v>
      </c>
      <c r="AX62" s="16">
        <f t="shared" si="13"/>
        <v>0</v>
      </c>
      <c r="AY62" s="16">
        <f t="shared" si="14"/>
        <v>0</v>
      </c>
      <c r="AZ62" s="16">
        <f t="shared" si="15"/>
        <v>0</v>
      </c>
      <c r="BA62" s="16">
        <f t="shared" si="16"/>
        <v>0</v>
      </c>
      <c r="BC62" s="16">
        <f t="shared" si="26"/>
        <v>0</v>
      </c>
      <c r="BD62" s="16">
        <f t="shared" si="17"/>
        <v>0</v>
      </c>
      <c r="BE62" s="16">
        <f t="shared" si="18"/>
        <v>0</v>
      </c>
      <c r="BF62" s="16">
        <f t="shared" si="19"/>
        <v>0</v>
      </c>
      <c r="BG62" s="16">
        <f t="shared" si="20"/>
        <v>0</v>
      </c>
      <c r="BH62" s="16">
        <f t="shared" si="21"/>
        <v>0</v>
      </c>
      <c r="BI62" s="16">
        <f t="shared" si="22"/>
        <v>0</v>
      </c>
      <c r="BJ62" s="16">
        <f t="shared" si="23"/>
        <v>0</v>
      </c>
      <c r="BK62" s="16">
        <f t="shared" si="24"/>
        <v>0</v>
      </c>
      <c r="BL62" s="16">
        <f t="shared" si="27"/>
        <v>0</v>
      </c>
      <c r="BM62" s="16">
        <f t="shared" si="25"/>
        <v>0</v>
      </c>
    </row>
    <row r="63" spans="1:65" hidden="1">
      <c r="A63" s="4" t="s">
        <v>16</v>
      </c>
      <c r="B63" s="11">
        <f>'HFM NGOperating Income Round'!F27</f>
        <v>0</v>
      </c>
      <c r="C63" s="11">
        <f>'HFM NGOperating Income Round'!G27</f>
        <v>0</v>
      </c>
      <c r="D63" s="11">
        <f>'HFM NGOperating Income Round'!H27</f>
        <v>0</v>
      </c>
      <c r="E63" s="11">
        <f>'HFM NGOperating Income Round'!I27</f>
        <v>0</v>
      </c>
      <c r="F63" s="12">
        <f>'HFM NGOperating Income Round'!J27</f>
        <v>0</v>
      </c>
      <c r="G63" s="34"/>
      <c r="H63" s="11">
        <f>'HFM NGOperating Income Round'!L27</f>
        <v>0</v>
      </c>
      <c r="I63" s="11">
        <f>'HFM NGOperating Income Round'!M27</f>
        <v>0</v>
      </c>
      <c r="J63" s="11">
        <f>'HFM NGOperating Income Round'!N27</f>
        <v>0</v>
      </c>
      <c r="K63" s="11">
        <f>'HFM NGOperating Income Round'!O27</f>
        <v>0</v>
      </c>
      <c r="L63" s="12">
        <f>'HFM NGOperating Income Round'!P27</f>
        <v>0</v>
      </c>
      <c r="M63" s="34"/>
      <c r="N63" s="11">
        <f>'HFM NGOperating Income Round'!R27</f>
        <v>0</v>
      </c>
      <c r="O63" s="11">
        <f>'HFM NGOperating Income Round'!S27</f>
        <v>0</v>
      </c>
      <c r="P63" s="11">
        <f>'HFM NGOperating Income Round'!T27</f>
        <v>0</v>
      </c>
      <c r="Q63" s="11">
        <f>'HFM NGOperating Income Round'!U27</f>
        <v>0</v>
      </c>
      <c r="R63" s="12">
        <f>'HFM NGOperating Income Round'!V27</f>
        <v>0</v>
      </c>
      <c r="S63" s="34"/>
      <c r="T63" s="11">
        <v>173</v>
      </c>
      <c r="U63" s="11">
        <v>260</v>
      </c>
      <c r="V63" s="11">
        <v>272</v>
      </c>
      <c r="W63" s="11">
        <v>163</v>
      </c>
      <c r="X63" s="12">
        <v>868</v>
      </c>
      <c r="Y63" s="34"/>
      <c r="Z63" s="11">
        <v>216</v>
      </c>
      <c r="AA63" s="11">
        <v>49</v>
      </c>
      <c r="AB63" s="11">
        <v>21.00536</v>
      </c>
      <c r="AC63" s="11">
        <v>202</v>
      </c>
      <c r="AD63" s="12">
        <v>488.00536</v>
      </c>
      <c r="AE63" s="11">
        <v>173</v>
      </c>
      <c r="AF63" s="11">
        <v>260</v>
      </c>
      <c r="AG63" s="11">
        <v>272</v>
      </c>
      <c r="AH63" s="11">
        <v>163</v>
      </c>
      <c r="AI63" s="12">
        <v>868</v>
      </c>
      <c r="AJ63" s="34"/>
      <c r="AK63" s="11">
        <v>216</v>
      </c>
      <c r="AL63" s="11">
        <v>49</v>
      </c>
      <c r="AM63" s="11">
        <v>21</v>
      </c>
      <c r="AN63" s="11">
        <v>202</v>
      </c>
      <c r="AO63" s="12">
        <v>488</v>
      </c>
      <c r="AP63" s="16"/>
      <c r="AQ63" s="16">
        <f t="shared" si="7"/>
        <v>-173</v>
      </c>
      <c r="AR63" s="16">
        <f t="shared" si="8"/>
        <v>-260</v>
      </c>
      <c r="AS63" s="16">
        <f t="shared" si="9"/>
        <v>-272</v>
      </c>
      <c r="AT63" s="16">
        <f t="shared" si="10"/>
        <v>-163</v>
      </c>
      <c r="AU63" s="16">
        <f t="shared" si="11"/>
        <v>-868</v>
      </c>
      <c r="AV63" s="16"/>
      <c r="AW63" s="16">
        <f t="shared" si="12"/>
        <v>-216</v>
      </c>
      <c r="AX63" s="16">
        <f t="shared" si="13"/>
        <v>-49</v>
      </c>
      <c r="AY63" s="16">
        <f t="shared" si="14"/>
        <v>-21</v>
      </c>
      <c r="AZ63" s="16">
        <f t="shared" si="15"/>
        <v>-202</v>
      </c>
      <c r="BA63" s="16">
        <f t="shared" si="16"/>
        <v>-488</v>
      </c>
      <c r="BC63" s="16">
        <f t="shared" si="26"/>
        <v>-173</v>
      </c>
      <c r="BD63" s="16">
        <f t="shared" si="17"/>
        <v>-260</v>
      </c>
      <c r="BE63" s="16">
        <f t="shared" si="18"/>
        <v>-272</v>
      </c>
      <c r="BF63" s="16">
        <f t="shared" si="19"/>
        <v>-163</v>
      </c>
      <c r="BG63" s="16">
        <f t="shared" si="20"/>
        <v>-868</v>
      </c>
      <c r="BH63" s="16">
        <f t="shared" si="21"/>
        <v>0</v>
      </c>
      <c r="BI63" s="16">
        <f t="shared" si="22"/>
        <v>-216</v>
      </c>
      <c r="BJ63" s="16">
        <f t="shared" si="23"/>
        <v>-49</v>
      </c>
      <c r="BK63" s="16">
        <f t="shared" si="24"/>
        <v>-21.00536</v>
      </c>
      <c r="BL63" s="16">
        <f t="shared" si="27"/>
        <v>-202</v>
      </c>
      <c r="BM63" s="16">
        <f t="shared" si="25"/>
        <v>-488.00536</v>
      </c>
    </row>
    <row r="64" spans="1:65" ht="2.25" hidden="1" customHeight="1">
      <c r="A64" s="2" t="s">
        <v>9</v>
      </c>
      <c r="B64" s="25"/>
      <c r="C64" s="25"/>
      <c r="D64" s="25"/>
      <c r="E64" s="25"/>
      <c r="F64" s="10"/>
      <c r="G64" s="25"/>
      <c r="H64" s="25"/>
      <c r="I64" s="25"/>
      <c r="J64" s="25"/>
      <c r="K64" s="25"/>
      <c r="L64" s="10"/>
      <c r="M64" s="25"/>
      <c r="N64" s="25"/>
      <c r="O64" s="25"/>
      <c r="P64" s="25"/>
      <c r="Q64" s="25"/>
      <c r="R64" s="10"/>
      <c r="T64" s="25"/>
      <c r="U64" s="25"/>
      <c r="V64" s="25"/>
      <c r="W64" s="25"/>
      <c r="X64" s="10"/>
      <c r="Y64" s="25"/>
      <c r="Z64" s="25"/>
      <c r="AA64" s="25"/>
      <c r="AB64" s="25"/>
      <c r="AC64" s="25"/>
      <c r="AD64" s="10"/>
      <c r="AE64" s="25"/>
      <c r="AF64" s="25"/>
      <c r="AG64" s="25"/>
      <c r="AH64" s="25"/>
      <c r="AI64" s="10"/>
      <c r="AJ64" s="25"/>
      <c r="AK64" s="25"/>
      <c r="AL64" s="25"/>
      <c r="AM64" s="25"/>
      <c r="AN64" s="25"/>
      <c r="AO64" s="10"/>
      <c r="AP64" s="16"/>
      <c r="AQ64" s="16">
        <f t="shared" si="7"/>
        <v>0</v>
      </c>
      <c r="AR64" s="16">
        <f t="shared" si="8"/>
        <v>0</v>
      </c>
      <c r="AS64" s="16">
        <f t="shared" si="9"/>
        <v>0</v>
      </c>
      <c r="AT64" s="16">
        <f t="shared" si="10"/>
        <v>0</v>
      </c>
      <c r="AU64" s="16">
        <f t="shared" si="11"/>
        <v>0</v>
      </c>
      <c r="AV64" s="16"/>
      <c r="AW64" s="16">
        <f t="shared" si="12"/>
        <v>0</v>
      </c>
      <c r="AX64" s="16">
        <f t="shared" si="13"/>
        <v>0</v>
      </c>
      <c r="AY64" s="16">
        <f t="shared" si="14"/>
        <v>0</v>
      </c>
      <c r="AZ64" s="16">
        <f t="shared" si="15"/>
        <v>0</v>
      </c>
      <c r="BA64" s="16">
        <f t="shared" si="16"/>
        <v>0</v>
      </c>
      <c r="BC64" s="16">
        <f t="shared" si="26"/>
        <v>0</v>
      </c>
      <c r="BD64" s="16">
        <f t="shared" si="17"/>
        <v>0</v>
      </c>
      <c r="BE64" s="16">
        <f t="shared" si="18"/>
        <v>0</v>
      </c>
      <c r="BF64" s="16">
        <f t="shared" si="19"/>
        <v>0</v>
      </c>
      <c r="BG64" s="16">
        <f t="shared" si="20"/>
        <v>0</v>
      </c>
      <c r="BH64" s="16">
        <f t="shared" si="21"/>
        <v>0</v>
      </c>
      <c r="BI64" s="16">
        <f t="shared" si="22"/>
        <v>0</v>
      </c>
      <c r="BJ64" s="16">
        <f t="shared" si="23"/>
        <v>0</v>
      </c>
      <c r="BK64" s="16">
        <f t="shared" si="24"/>
        <v>0</v>
      </c>
      <c r="BL64" s="16">
        <f t="shared" si="27"/>
        <v>0</v>
      </c>
      <c r="BM64" s="16">
        <f t="shared" si="25"/>
        <v>0</v>
      </c>
    </row>
    <row r="65" spans="1:65" ht="1.5" hidden="1" customHeight="1">
      <c r="A65" s="117"/>
      <c r="B65" s="118"/>
      <c r="C65" s="118"/>
      <c r="D65" s="118"/>
      <c r="E65" s="118"/>
      <c r="F65" s="119"/>
      <c r="G65" s="118"/>
      <c r="H65" s="118"/>
      <c r="I65" s="118"/>
      <c r="J65" s="118"/>
      <c r="K65" s="118"/>
      <c r="L65" s="119"/>
      <c r="M65" s="118"/>
      <c r="N65" s="118"/>
      <c r="O65" s="118"/>
      <c r="P65" s="118"/>
      <c r="Q65" s="118"/>
      <c r="R65" s="119"/>
      <c r="T65" s="118"/>
      <c r="U65" s="118"/>
      <c r="V65" s="118"/>
      <c r="W65" s="118"/>
      <c r="X65" s="119"/>
      <c r="Y65" s="118"/>
      <c r="Z65" s="118"/>
      <c r="AA65" s="118"/>
      <c r="AB65" s="118"/>
      <c r="AC65" s="118"/>
      <c r="AD65" s="119"/>
      <c r="AE65" s="118"/>
      <c r="AF65" s="118"/>
      <c r="AG65" s="118"/>
      <c r="AH65" s="118"/>
      <c r="AI65" s="119"/>
      <c r="AJ65" s="118"/>
      <c r="AK65" s="118"/>
      <c r="AL65" s="118"/>
      <c r="AM65" s="118"/>
      <c r="AN65" s="118"/>
      <c r="AO65" s="119"/>
      <c r="AP65" s="16"/>
      <c r="AQ65" s="16">
        <f t="shared" si="7"/>
        <v>0</v>
      </c>
      <c r="AR65" s="16">
        <f t="shared" si="8"/>
        <v>0</v>
      </c>
      <c r="AS65" s="16">
        <f t="shared" si="9"/>
        <v>0</v>
      </c>
      <c r="AT65" s="16">
        <f t="shared" si="10"/>
        <v>0</v>
      </c>
      <c r="AU65" s="16">
        <f t="shared" si="11"/>
        <v>0</v>
      </c>
      <c r="AV65" s="16"/>
      <c r="AW65" s="16">
        <f t="shared" si="12"/>
        <v>0</v>
      </c>
      <c r="AX65" s="16">
        <f t="shared" si="13"/>
        <v>0</v>
      </c>
      <c r="AY65" s="16">
        <f t="shared" si="14"/>
        <v>0</v>
      </c>
      <c r="AZ65" s="16">
        <f t="shared" si="15"/>
        <v>0</v>
      </c>
      <c r="BA65" s="16">
        <f t="shared" si="16"/>
        <v>0</v>
      </c>
      <c r="BC65" s="16">
        <f t="shared" si="26"/>
        <v>0</v>
      </c>
      <c r="BD65" s="16">
        <f t="shared" si="17"/>
        <v>0</v>
      </c>
      <c r="BE65" s="16">
        <f t="shared" si="18"/>
        <v>0</v>
      </c>
      <c r="BF65" s="16">
        <f t="shared" si="19"/>
        <v>0</v>
      </c>
      <c r="BG65" s="16">
        <f t="shared" si="20"/>
        <v>0</v>
      </c>
      <c r="BH65" s="16">
        <f t="shared" si="21"/>
        <v>0</v>
      </c>
      <c r="BI65" s="16">
        <f t="shared" si="22"/>
        <v>0</v>
      </c>
      <c r="BJ65" s="16">
        <f t="shared" si="23"/>
        <v>0</v>
      </c>
      <c r="BK65" s="16">
        <f t="shared" si="24"/>
        <v>0</v>
      </c>
      <c r="BL65" s="16">
        <f t="shared" si="27"/>
        <v>0</v>
      </c>
      <c r="BM65" s="16">
        <f t="shared" si="25"/>
        <v>0</v>
      </c>
    </row>
    <row r="66" spans="1:65" ht="2.25" hidden="1" customHeight="1">
      <c r="B66" s="25"/>
      <c r="C66" s="25"/>
      <c r="D66" s="25"/>
      <c r="E66" s="25"/>
      <c r="F66" s="10"/>
      <c r="G66" s="25"/>
      <c r="H66" s="25"/>
      <c r="I66" s="25"/>
      <c r="J66" s="25"/>
      <c r="K66" s="25"/>
      <c r="L66" s="10"/>
      <c r="M66" s="25"/>
      <c r="N66" s="25"/>
      <c r="O66" s="25"/>
      <c r="P66" s="25"/>
      <c r="Q66" s="25"/>
      <c r="R66" s="10"/>
      <c r="T66" s="25"/>
      <c r="U66" s="25"/>
      <c r="V66" s="25"/>
      <c r="W66" s="25"/>
      <c r="X66" s="10"/>
      <c r="Y66" s="25"/>
      <c r="Z66" s="25"/>
      <c r="AA66" s="25"/>
      <c r="AB66" s="25"/>
      <c r="AC66" s="25"/>
      <c r="AD66" s="10"/>
      <c r="AE66" s="25"/>
      <c r="AF66" s="25"/>
      <c r="AG66" s="25"/>
      <c r="AH66" s="25"/>
      <c r="AI66" s="10"/>
      <c r="AJ66" s="25"/>
      <c r="AK66" s="25"/>
      <c r="AL66" s="25"/>
      <c r="AM66" s="25"/>
      <c r="AN66" s="25"/>
      <c r="AO66" s="10"/>
      <c r="AP66" s="16"/>
      <c r="AQ66" s="16">
        <f t="shared" si="7"/>
        <v>0</v>
      </c>
      <c r="AR66" s="16">
        <f t="shared" si="8"/>
        <v>0</v>
      </c>
      <c r="AS66" s="16">
        <f t="shared" si="9"/>
        <v>0</v>
      </c>
      <c r="AT66" s="16">
        <f t="shared" si="10"/>
        <v>0</v>
      </c>
      <c r="AU66" s="16">
        <f t="shared" si="11"/>
        <v>0</v>
      </c>
      <c r="AV66" s="16"/>
      <c r="AW66" s="16">
        <f t="shared" si="12"/>
        <v>0</v>
      </c>
      <c r="AX66" s="16">
        <f t="shared" si="13"/>
        <v>0</v>
      </c>
      <c r="AY66" s="16">
        <f t="shared" si="14"/>
        <v>0</v>
      </c>
      <c r="AZ66" s="16">
        <f t="shared" si="15"/>
        <v>0</v>
      </c>
      <c r="BA66" s="16">
        <f t="shared" si="16"/>
        <v>0</v>
      </c>
      <c r="BC66" s="16">
        <f t="shared" si="26"/>
        <v>0</v>
      </c>
      <c r="BD66" s="16">
        <f t="shared" si="17"/>
        <v>0</v>
      </c>
      <c r="BE66" s="16">
        <f t="shared" si="18"/>
        <v>0</v>
      </c>
      <c r="BF66" s="16">
        <f t="shared" si="19"/>
        <v>0</v>
      </c>
      <c r="BG66" s="16">
        <f t="shared" si="20"/>
        <v>0</v>
      </c>
      <c r="BH66" s="16">
        <f t="shared" si="21"/>
        <v>0</v>
      </c>
      <c r="BI66" s="16">
        <f t="shared" si="22"/>
        <v>0</v>
      </c>
      <c r="BJ66" s="16">
        <f t="shared" si="23"/>
        <v>0</v>
      </c>
      <c r="BK66" s="16">
        <f t="shared" si="24"/>
        <v>0</v>
      </c>
      <c r="BL66" s="16">
        <f t="shared" si="27"/>
        <v>0</v>
      </c>
      <c r="BM66" s="16">
        <f t="shared" si="25"/>
        <v>0</v>
      </c>
    </row>
    <row r="67" spans="1:65" hidden="1">
      <c r="A67" s="4" t="s">
        <v>18</v>
      </c>
      <c r="B67" s="11" t="e">
        <f>B71-B63-B59-B50</f>
        <v>#REF!</v>
      </c>
      <c r="C67" s="11" t="e">
        <f t="shared" ref="C67:F67" si="32">C71-C63-C59-C50</f>
        <v>#REF!</v>
      </c>
      <c r="D67" s="11" t="e">
        <f t="shared" si="32"/>
        <v>#REF!</v>
      </c>
      <c r="E67" s="11" t="e">
        <f t="shared" si="32"/>
        <v>#REF!</v>
      </c>
      <c r="F67" s="12" t="e">
        <f t="shared" si="32"/>
        <v>#REF!</v>
      </c>
      <c r="G67" s="34"/>
      <c r="H67" s="11" t="e">
        <f t="shared" ref="H67:L67" si="33">H71-H63-H59-H50</f>
        <v>#REF!</v>
      </c>
      <c r="I67" s="11" t="e">
        <f t="shared" si="33"/>
        <v>#REF!</v>
      </c>
      <c r="J67" s="11" t="e">
        <f t="shared" si="33"/>
        <v>#REF!</v>
      </c>
      <c r="K67" s="11" t="e">
        <f t="shared" si="33"/>
        <v>#REF!</v>
      </c>
      <c r="L67" s="12" t="e">
        <f t="shared" si="33"/>
        <v>#REF!</v>
      </c>
      <c r="M67" s="34"/>
      <c r="N67" s="11" t="e">
        <f t="shared" ref="N67:R67" si="34">N71-N63-N59-N50</f>
        <v>#REF!</v>
      </c>
      <c r="O67" s="11" t="e">
        <f t="shared" si="34"/>
        <v>#REF!</v>
      </c>
      <c r="P67" s="11" t="e">
        <f t="shared" si="34"/>
        <v>#REF!</v>
      </c>
      <c r="Q67" s="11" t="e">
        <f t="shared" si="34"/>
        <v>#REF!</v>
      </c>
      <c r="R67" s="12" t="e">
        <f t="shared" si="34"/>
        <v>#REF!</v>
      </c>
      <c r="T67" s="11">
        <v>-139</v>
      </c>
      <c r="U67" s="11">
        <v>-206</v>
      </c>
      <c r="V67" s="11">
        <v>-339</v>
      </c>
      <c r="W67" s="11">
        <v>-371</v>
      </c>
      <c r="X67" s="12">
        <v>-1055</v>
      </c>
      <c r="Y67" s="34"/>
      <c r="Z67" s="11">
        <v>-273.46347121000002</v>
      </c>
      <c r="AA67" s="11">
        <v>-10.42772482</v>
      </c>
      <c r="AB67" s="11">
        <v>-206.22666224</v>
      </c>
      <c r="AC67" s="11">
        <v>-399.99172472000004</v>
      </c>
      <c r="AD67" s="12">
        <v>-889.10958299000004</v>
      </c>
      <c r="AE67" s="11">
        <v>-197</v>
      </c>
      <c r="AF67" s="11">
        <v>-313</v>
      </c>
      <c r="AG67" s="11">
        <v>-508</v>
      </c>
      <c r="AH67" s="11">
        <v>-563</v>
      </c>
      <c r="AI67" s="12">
        <v>-1581</v>
      </c>
      <c r="AJ67" s="34"/>
      <c r="AK67" s="11">
        <v>-479</v>
      </c>
      <c r="AL67" s="11">
        <v>-175</v>
      </c>
      <c r="AM67" s="11">
        <v>-393</v>
      </c>
      <c r="AN67" s="11">
        <v>-606</v>
      </c>
      <c r="AO67" s="12">
        <v>-1653</v>
      </c>
      <c r="AP67" s="16"/>
      <c r="AQ67" s="16" t="e">
        <f t="shared" si="7"/>
        <v>#REF!</v>
      </c>
      <c r="AR67" s="16" t="e">
        <f t="shared" si="8"/>
        <v>#REF!</v>
      </c>
      <c r="AS67" s="16" t="e">
        <f t="shared" si="9"/>
        <v>#REF!</v>
      </c>
      <c r="AT67" s="16" t="e">
        <f t="shared" si="10"/>
        <v>#REF!</v>
      </c>
      <c r="AU67" s="16" t="e">
        <f t="shared" si="11"/>
        <v>#REF!</v>
      </c>
      <c r="AV67" s="16"/>
      <c r="AW67" s="16" t="e">
        <f t="shared" si="12"/>
        <v>#REF!</v>
      </c>
      <c r="AX67" s="16" t="e">
        <f t="shared" si="13"/>
        <v>#REF!</v>
      </c>
      <c r="AY67" s="16" t="e">
        <f t="shared" si="14"/>
        <v>#REF!</v>
      </c>
      <c r="AZ67" s="16" t="e">
        <f t="shared" si="15"/>
        <v>#REF!</v>
      </c>
      <c r="BA67" s="16" t="e">
        <f t="shared" si="16"/>
        <v>#REF!</v>
      </c>
      <c r="BC67" s="16" t="e">
        <f t="shared" si="26"/>
        <v>#REF!</v>
      </c>
      <c r="BD67" s="16" t="e">
        <f t="shared" si="17"/>
        <v>#REF!</v>
      </c>
      <c r="BE67" s="16" t="e">
        <f t="shared" si="18"/>
        <v>#REF!</v>
      </c>
      <c r="BF67" s="16" t="e">
        <f t="shared" si="19"/>
        <v>#REF!</v>
      </c>
      <c r="BG67" s="16" t="e">
        <f t="shared" si="20"/>
        <v>#REF!</v>
      </c>
      <c r="BH67" s="16">
        <f t="shared" si="21"/>
        <v>0</v>
      </c>
      <c r="BI67" s="16" t="e">
        <f t="shared" si="22"/>
        <v>#REF!</v>
      </c>
      <c r="BJ67" s="16" t="e">
        <f t="shared" si="23"/>
        <v>#REF!</v>
      </c>
      <c r="BK67" s="16" t="e">
        <f t="shared" si="24"/>
        <v>#REF!</v>
      </c>
      <c r="BL67" s="16" t="e">
        <f t="shared" si="27"/>
        <v>#REF!</v>
      </c>
      <c r="BM67" s="16" t="e">
        <f t="shared" si="25"/>
        <v>#REF!</v>
      </c>
    </row>
    <row r="68" spans="1:65" ht="2.25" hidden="1" customHeight="1">
      <c r="A68" s="2" t="s">
        <v>9</v>
      </c>
      <c r="B68" s="25"/>
      <c r="C68" s="25"/>
      <c r="D68" s="25"/>
      <c r="E68" s="25"/>
      <c r="F68" s="10"/>
      <c r="G68" s="25"/>
      <c r="H68" s="25"/>
      <c r="I68" s="25"/>
      <c r="J68" s="25"/>
      <c r="K68" s="25"/>
      <c r="L68" s="10"/>
      <c r="M68" s="25"/>
      <c r="N68" s="25"/>
      <c r="O68" s="25"/>
      <c r="P68" s="25"/>
      <c r="Q68" s="25"/>
      <c r="R68" s="10"/>
      <c r="T68" s="25"/>
      <c r="U68" s="25"/>
      <c r="V68" s="25"/>
      <c r="W68" s="25"/>
      <c r="X68" s="10"/>
      <c r="Y68" s="25"/>
      <c r="Z68" s="25"/>
      <c r="AA68" s="25"/>
      <c r="AB68" s="25"/>
      <c r="AC68" s="25"/>
      <c r="AD68" s="10"/>
      <c r="AE68" s="25"/>
      <c r="AF68" s="25"/>
      <c r="AG68" s="25"/>
      <c r="AH68" s="25"/>
      <c r="AI68" s="10"/>
      <c r="AJ68" s="25"/>
      <c r="AK68" s="25"/>
      <c r="AL68" s="25"/>
      <c r="AM68" s="25"/>
      <c r="AN68" s="25"/>
      <c r="AO68" s="10"/>
      <c r="AP68" s="16"/>
      <c r="AQ68" s="16">
        <f t="shared" si="7"/>
        <v>0</v>
      </c>
      <c r="AR68" s="16">
        <f t="shared" si="8"/>
        <v>0</v>
      </c>
      <c r="AS68" s="16">
        <f t="shared" si="9"/>
        <v>0</v>
      </c>
      <c r="AT68" s="16">
        <f t="shared" si="10"/>
        <v>0</v>
      </c>
      <c r="AU68" s="16">
        <f t="shared" si="11"/>
        <v>0</v>
      </c>
      <c r="AV68" s="16"/>
      <c r="AW68" s="16">
        <f t="shared" si="12"/>
        <v>0</v>
      </c>
      <c r="AX68" s="16">
        <f t="shared" si="13"/>
        <v>0</v>
      </c>
      <c r="AY68" s="16">
        <f t="shared" si="14"/>
        <v>0</v>
      </c>
      <c r="AZ68" s="16">
        <f t="shared" si="15"/>
        <v>0</v>
      </c>
      <c r="BA68" s="16">
        <f t="shared" si="16"/>
        <v>0</v>
      </c>
      <c r="BC68" s="16">
        <f t="shared" si="26"/>
        <v>0</v>
      </c>
      <c r="BD68" s="16">
        <f t="shared" si="17"/>
        <v>0</v>
      </c>
      <c r="BE68" s="16">
        <f t="shared" si="18"/>
        <v>0</v>
      </c>
      <c r="BF68" s="16">
        <f t="shared" si="19"/>
        <v>0</v>
      </c>
      <c r="BG68" s="16">
        <f t="shared" si="20"/>
        <v>0</v>
      </c>
      <c r="BH68" s="16">
        <f t="shared" si="21"/>
        <v>0</v>
      </c>
      <c r="BI68" s="16">
        <f t="shared" si="22"/>
        <v>0</v>
      </c>
      <c r="BJ68" s="16">
        <f t="shared" si="23"/>
        <v>0</v>
      </c>
      <c r="BK68" s="16">
        <f t="shared" si="24"/>
        <v>0</v>
      </c>
      <c r="BL68" s="16">
        <f t="shared" si="27"/>
        <v>0</v>
      </c>
      <c r="BM68" s="16">
        <f t="shared" si="25"/>
        <v>0</v>
      </c>
    </row>
    <row r="69" spans="1:65" ht="1.5" hidden="1" customHeight="1">
      <c r="A69" s="117"/>
      <c r="B69" s="118"/>
      <c r="C69" s="118"/>
      <c r="D69" s="118"/>
      <c r="E69" s="118"/>
      <c r="F69" s="119"/>
      <c r="G69" s="118"/>
      <c r="H69" s="118"/>
      <c r="I69" s="118"/>
      <c r="J69" s="118"/>
      <c r="K69" s="118"/>
      <c r="L69" s="119"/>
      <c r="M69" s="118"/>
      <c r="N69" s="118"/>
      <c r="O69" s="118"/>
      <c r="P69" s="118"/>
      <c r="Q69" s="118"/>
      <c r="R69" s="119"/>
      <c r="T69" s="118"/>
      <c r="U69" s="118"/>
      <c r="V69" s="118"/>
      <c r="W69" s="118"/>
      <c r="X69" s="119"/>
      <c r="Y69" s="118"/>
      <c r="Z69" s="118"/>
      <c r="AA69" s="118"/>
      <c r="AB69" s="118"/>
      <c r="AC69" s="118"/>
      <c r="AD69" s="119"/>
      <c r="AE69" s="118"/>
      <c r="AF69" s="118"/>
      <c r="AG69" s="118"/>
      <c r="AH69" s="118"/>
      <c r="AI69" s="119"/>
      <c r="AJ69" s="118"/>
      <c r="AK69" s="118"/>
      <c r="AL69" s="118"/>
      <c r="AM69" s="118"/>
      <c r="AN69" s="118"/>
      <c r="AO69" s="119"/>
      <c r="AP69" s="16"/>
      <c r="AQ69" s="16">
        <f t="shared" si="7"/>
        <v>0</v>
      </c>
      <c r="AR69" s="16">
        <f t="shared" si="8"/>
        <v>0</v>
      </c>
      <c r="AS69" s="16">
        <f t="shared" si="9"/>
        <v>0</v>
      </c>
      <c r="AT69" s="16">
        <f t="shared" si="10"/>
        <v>0</v>
      </c>
      <c r="AU69" s="16">
        <f t="shared" si="11"/>
        <v>0</v>
      </c>
      <c r="AV69" s="16"/>
      <c r="AW69" s="16">
        <f t="shared" si="12"/>
        <v>0</v>
      </c>
      <c r="AX69" s="16">
        <f t="shared" si="13"/>
        <v>0</v>
      </c>
      <c r="AY69" s="16">
        <f t="shared" si="14"/>
        <v>0</v>
      </c>
      <c r="AZ69" s="16">
        <f t="shared" si="15"/>
        <v>0</v>
      </c>
      <c r="BA69" s="16">
        <f t="shared" si="16"/>
        <v>0</v>
      </c>
      <c r="BC69" s="16">
        <f t="shared" si="26"/>
        <v>0</v>
      </c>
      <c r="BD69" s="16">
        <f t="shared" si="17"/>
        <v>0</v>
      </c>
      <c r="BE69" s="16">
        <f t="shared" si="18"/>
        <v>0</v>
      </c>
      <c r="BF69" s="16">
        <f t="shared" si="19"/>
        <v>0</v>
      </c>
      <c r="BG69" s="16">
        <f t="shared" si="20"/>
        <v>0</v>
      </c>
      <c r="BH69" s="16">
        <f t="shared" si="21"/>
        <v>0</v>
      </c>
      <c r="BI69" s="16">
        <f t="shared" si="22"/>
        <v>0</v>
      </c>
      <c r="BJ69" s="16">
        <f t="shared" si="23"/>
        <v>0</v>
      </c>
      <c r="BK69" s="16">
        <f t="shared" si="24"/>
        <v>0</v>
      </c>
      <c r="BL69" s="16">
        <f t="shared" si="27"/>
        <v>0</v>
      </c>
      <c r="BM69" s="16">
        <f t="shared" si="25"/>
        <v>0</v>
      </c>
    </row>
    <row r="70" spans="1:65" ht="2.25" customHeight="1">
      <c r="B70" s="25"/>
      <c r="C70" s="25"/>
      <c r="D70" s="25"/>
      <c r="E70" s="25"/>
      <c r="F70" s="10"/>
      <c r="G70" s="25"/>
      <c r="H70" s="25"/>
      <c r="I70" s="25"/>
      <c r="J70" s="25"/>
      <c r="K70" s="25"/>
      <c r="L70" s="10"/>
      <c r="M70" s="25"/>
      <c r="N70" s="25"/>
      <c r="O70" s="25"/>
      <c r="P70" s="25"/>
      <c r="Q70" s="25"/>
      <c r="R70" s="10"/>
      <c r="T70" s="25"/>
      <c r="U70" s="25"/>
      <c r="V70" s="25"/>
      <c r="W70" s="25"/>
      <c r="X70" s="10"/>
      <c r="Y70" s="25"/>
      <c r="Z70" s="25"/>
      <c r="AA70" s="25"/>
      <c r="AB70" s="25"/>
      <c r="AC70" s="25"/>
      <c r="AD70" s="10"/>
      <c r="AE70" s="25"/>
      <c r="AF70" s="25"/>
      <c r="AG70" s="25"/>
      <c r="AH70" s="25"/>
      <c r="AI70" s="10"/>
      <c r="AJ70" s="25"/>
      <c r="AK70" s="25"/>
      <c r="AL70" s="25"/>
      <c r="AM70" s="25"/>
      <c r="AN70" s="25"/>
      <c r="AO70" s="10"/>
      <c r="AP70" s="16"/>
      <c r="AQ70" s="16">
        <f t="shared" si="7"/>
        <v>0</v>
      </c>
      <c r="AR70" s="16">
        <f t="shared" si="8"/>
        <v>0</v>
      </c>
      <c r="AS70" s="16">
        <f t="shared" si="9"/>
        <v>0</v>
      </c>
      <c r="AT70" s="16">
        <f t="shared" si="10"/>
        <v>0</v>
      </c>
      <c r="AU70" s="16">
        <f t="shared" si="11"/>
        <v>0</v>
      </c>
      <c r="AV70" s="16"/>
      <c r="AW70" s="16">
        <f t="shared" si="12"/>
        <v>0</v>
      </c>
      <c r="AX70" s="16">
        <f t="shared" si="13"/>
        <v>0</v>
      </c>
      <c r="AY70" s="16">
        <f t="shared" si="14"/>
        <v>0</v>
      </c>
      <c r="AZ70" s="16">
        <f t="shared" si="15"/>
        <v>0</v>
      </c>
      <c r="BA70" s="16">
        <f t="shared" si="16"/>
        <v>0</v>
      </c>
      <c r="BC70" s="16">
        <f t="shared" si="26"/>
        <v>0</v>
      </c>
      <c r="BD70" s="16">
        <f t="shared" si="17"/>
        <v>0</v>
      </c>
      <c r="BE70" s="16">
        <f t="shared" si="18"/>
        <v>0</v>
      </c>
      <c r="BF70" s="16">
        <f t="shared" si="19"/>
        <v>0</v>
      </c>
      <c r="BG70" s="16">
        <f t="shared" si="20"/>
        <v>0</v>
      </c>
      <c r="BH70" s="16">
        <f t="shared" si="21"/>
        <v>0</v>
      </c>
      <c r="BI70" s="16">
        <f t="shared" si="22"/>
        <v>0</v>
      </c>
      <c r="BJ70" s="16">
        <f t="shared" si="23"/>
        <v>0</v>
      </c>
      <c r="BK70" s="16">
        <f t="shared" si="24"/>
        <v>0</v>
      </c>
      <c r="BL70" s="16">
        <f t="shared" si="27"/>
        <v>0</v>
      </c>
      <c r="BM70" s="16">
        <f t="shared" si="25"/>
        <v>0</v>
      </c>
    </row>
    <row r="71" spans="1:65" s="1" customFormat="1">
      <c r="A71" s="1" t="s">
        <v>31</v>
      </c>
      <c r="B71" s="13">
        <v>0</v>
      </c>
      <c r="C71" s="13">
        <v>0</v>
      </c>
      <c r="D71" s="13">
        <v>442</v>
      </c>
      <c r="E71" s="13">
        <v>0</v>
      </c>
      <c r="F71" s="14">
        <f>SUM(B71:E71)</f>
        <v>442</v>
      </c>
      <c r="G71" s="13"/>
      <c r="H71" s="13">
        <v>0</v>
      </c>
      <c r="I71" s="13">
        <v>200</v>
      </c>
      <c r="J71" s="13">
        <v>141</v>
      </c>
      <c r="K71" s="13">
        <v>0</v>
      </c>
      <c r="L71" s="14">
        <f>SUM(H71:K71)</f>
        <v>341</v>
      </c>
      <c r="M71" s="13"/>
      <c r="N71" s="13">
        <v>0</v>
      </c>
      <c r="O71" s="13">
        <f>'HFM NGOperating Income Round'!S45</f>
        <v>808</v>
      </c>
      <c r="P71" s="13">
        <f>'HFM NGOperating Income Round'!T45</f>
        <v>401</v>
      </c>
      <c r="Q71" s="13">
        <f>'HFM NGOperating Income Round'!U45</f>
        <v>138</v>
      </c>
      <c r="R71" s="14">
        <f>'HFM NGOperating Income Round'!V45</f>
        <v>2288</v>
      </c>
      <c r="S71" s="2"/>
      <c r="T71" s="13">
        <v>4708</v>
      </c>
      <c r="U71" s="13">
        <v>4821</v>
      </c>
      <c r="V71" s="13">
        <v>5045</v>
      </c>
      <c r="W71" s="13">
        <v>4289</v>
      </c>
      <c r="X71" s="14">
        <v>18863</v>
      </c>
      <c r="Y71" s="13"/>
      <c r="Z71" s="13">
        <v>4859.5365287900004</v>
      </c>
      <c r="AA71" s="13">
        <v>5061.5722751800004</v>
      </c>
      <c r="AB71" s="13">
        <v>4854.7786977599999</v>
      </c>
      <c r="AC71" s="13">
        <v>4872.0082752799999</v>
      </c>
      <c r="AD71" s="14">
        <v>19648.895777009999</v>
      </c>
      <c r="AE71" s="13">
        <v>4708</v>
      </c>
      <c r="AF71" s="13">
        <v>4821</v>
      </c>
      <c r="AG71" s="13">
        <v>5045</v>
      </c>
      <c r="AH71" s="13">
        <v>4289</v>
      </c>
      <c r="AI71" s="14">
        <v>18863</v>
      </c>
      <c r="AJ71" s="13"/>
      <c r="AK71" s="13">
        <v>4860</v>
      </c>
      <c r="AL71" s="13">
        <v>5062</v>
      </c>
      <c r="AM71" s="13">
        <v>4855</v>
      </c>
      <c r="AN71" s="13">
        <v>4872</v>
      </c>
      <c r="AO71" s="14">
        <v>19649</v>
      </c>
      <c r="AP71" s="16"/>
      <c r="AQ71" s="16">
        <f t="shared" si="7"/>
        <v>-4708</v>
      </c>
      <c r="AR71" s="16">
        <f t="shared" si="8"/>
        <v>-4821</v>
      </c>
      <c r="AS71" s="16">
        <f t="shared" si="9"/>
        <v>-4603</v>
      </c>
      <c r="AT71" s="16">
        <f t="shared" si="10"/>
        <v>-4289</v>
      </c>
      <c r="AU71" s="16">
        <f t="shared" si="11"/>
        <v>-18421</v>
      </c>
      <c r="AV71" s="16"/>
      <c r="AW71" s="16">
        <f t="shared" si="12"/>
        <v>-4860</v>
      </c>
      <c r="AX71" s="16">
        <f t="shared" si="13"/>
        <v>-4862</v>
      </c>
      <c r="AY71" s="16">
        <f t="shared" si="14"/>
        <v>-4714</v>
      </c>
      <c r="AZ71" s="16">
        <f t="shared" si="15"/>
        <v>-4872</v>
      </c>
      <c r="BA71" s="16">
        <f t="shared" si="16"/>
        <v>-19308</v>
      </c>
      <c r="BC71" s="16">
        <f t="shared" si="26"/>
        <v>-4708</v>
      </c>
      <c r="BD71" s="16">
        <f t="shared" si="17"/>
        <v>-4821</v>
      </c>
      <c r="BE71" s="16">
        <f t="shared" si="18"/>
        <v>-4603</v>
      </c>
      <c r="BF71" s="16">
        <f t="shared" si="19"/>
        <v>-4289</v>
      </c>
      <c r="BG71" s="16">
        <f t="shared" si="20"/>
        <v>-18421</v>
      </c>
      <c r="BH71" s="16">
        <f t="shared" si="21"/>
        <v>0</v>
      </c>
      <c r="BI71" s="16">
        <f t="shared" si="22"/>
        <v>-4859.5365287900004</v>
      </c>
      <c r="BJ71" s="16">
        <f t="shared" si="23"/>
        <v>-4861.5722751800004</v>
      </c>
      <c r="BK71" s="16">
        <f t="shared" si="24"/>
        <v>-4713.7786977599999</v>
      </c>
      <c r="BL71" s="16">
        <f t="shared" si="27"/>
        <v>-4872.0082752799999</v>
      </c>
      <c r="BM71" s="16">
        <f t="shared" si="25"/>
        <v>-19307.895777009999</v>
      </c>
    </row>
    <row r="72" spans="1:65" s="1" customFormat="1" ht="3.75" customHeight="1" thickBot="1">
      <c r="A72" s="5"/>
      <c r="B72" s="15"/>
      <c r="C72" s="15"/>
      <c r="D72" s="15"/>
      <c r="E72" s="15"/>
      <c r="F72" s="24"/>
      <c r="H72" s="15"/>
      <c r="I72" s="15"/>
      <c r="J72" s="15"/>
      <c r="K72" s="15"/>
      <c r="L72" s="24"/>
      <c r="N72" s="15"/>
      <c r="R72" s="24"/>
      <c r="S72" s="2"/>
      <c r="T72" s="2"/>
      <c r="U72" s="2"/>
      <c r="V72" s="2"/>
      <c r="W72" s="2"/>
      <c r="X72" s="2"/>
      <c r="Y72" s="2"/>
      <c r="Z72" s="2"/>
      <c r="AA72" s="2"/>
      <c r="AB72" s="2"/>
      <c r="AC72" s="2"/>
      <c r="AD72" s="2"/>
      <c r="AE72" s="2"/>
      <c r="AF72" s="2"/>
      <c r="AG72" s="2"/>
      <c r="AH72" s="2"/>
      <c r="AI72" s="2"/>
      <c r="AJ72" s="2"/>
      <c r="AK72" s="2"/>
      <c r="AL72" s="2"/>
      <c r="AM72" s="2"/>
      <c r="AN72" s="2"/>
      <c r="AQ72" s="16">
        <f t="shared" si="7"/>
        <v>0</v>
      </c>
      <c r="AR72" s="16">
        <f t="shared" si="8"/>
        <v>0</v>
      </c>
      <c r="AS72" s="16">
        <f t="shared" si="9"/>
        <v>0</v>
      </c>
      <c r="AT72" s="16">
        <f t="shared" si="10"/>
        <v>0</v>
      </c>
      <c r="AU72" s="16">
        <f t="shared" si="11"/>
        <v>0</v>
      </c>
      <c r="AV72" s="16"/>
      <c r="AW72" s="16">
        <f t="shared" si="12"/>
        <v>0</v>
      </c>
      <c r="AX72" s="16">
        <f t="shared" si="13"/>
        <v>0</v>
      </c>
      <c r="AY72" s="16">
        <f t="shared" si="14"/>
        <v>0</v>
      </c>
      <c r="AZ72" s="16">
        <f t="shared" si="15"/>
        <v>0</v>
      </c>
      <c r="BA72" s="16">
        <f t="shared" si="16"/>
        <v>0</v>
      </c>
    </row>
    <row r="73" spans="1:65" ht="19.5" customHeight="1" thickBot="1">
      <c r="A73" s="123" t="s">
        <v>32</v>
      </c>
      <c r="B73" s="122"/>
      <c r="C73" s="122"/>
      <c r="D73" s="122"/>
      <c r="E73" s="124"/>
      <c r="F73" s="121"/>
      <c r="G73" s="122"/>
      <c r="H73" s="122"/>
      <c r="I73" s="122"/>
      <c r="J73" s="122"/>
      <c r="K73" s="124"/>
      <c r="L73" s="121"/>
      <c r="M73" s="122"/>
      <c r="N73" s="122"/>
      <c r="O73" s="122"/>
      <c r="P73" s="122"/>
      <c r="Q73" s="122"/>
      <c r="R73" s="121"/>
      <c r="AE73" s="122"/>
      <c r="AF73" s="122"/>
      <c r="AG73" s="122"/>
      <c r="AH73" s="124"/>
      <c r="AI73" s="121"/>
      <c r="AJ73" s="122"/>
      <c r="AK73" s="122"/>
      <c r="AL73" s="122"/>
      <c r="AM73" s="122"/>
      <c r="AN73" s="122"/>
      <c r="AO73" s="121"/>
      <c r="AP73" s="16"/>
      <c r="AQ73" s="16"/>
      <c r="AR73" s="16"/>
      <c r="AS73" s="16"/>
      <c r="AT73" s="16"/>
      <c r="AU73" s="16"/>
      <c r="AV73" s="16"/>
      <c r="AW73" s="16"/>
      <c r="AX73" s="16"/>
      <c r="AY73" s="16"/>
      <c r="AZ73" s="16"/>
      <c r="BA73" s="16"/>
    </row>
    <row r="74" spans="1:65" ht="15" hidden="1" customHeight="1">
      <c r="A74" s="4" t="s">
        <v>8</v>
      </c>
      <c r="B74" s="11"/>
      <c r="C74" s="11"/>
      <c r="D74" s="11"/>
      <c r="E74" s="11"/>
      <c r="F74" s="12"/>
      <c r="G74" s="11"/>
      <c r="H74" s="11"/>
      <c r="I74" s="11"/>
      <c r="J74" s="11"/>
      <c r="K74" s="11"/>
      <c r="L74" s="12"/>
      <c r="M74" s="11"/>
      <c r="N74" s="11"/>
      <c r="O74" s="11">
        <f>'HFM NGOperating Income Round'!S20</f>
        <v>5122</v>
      </c>
      <c r="P74" s="11">
        <f>'HFM NGOperating Income Round'!T20</f>
        <v>5105</v>
      </c>
      <c r="Q74" s="11">
        <f>'HFM NGOperating Income Round'!U20</f>
        <v>5158</v>
      </c>
      <c r="R74" s="12">
        <f>'HFM NGOperating Income Round'!V20</f>
        <v>20286</v>
      </c>
      <c r="T74" s="11">
        <v>3170</v>
      </c>
      <c r="U74" s="11">
        <v>3219</v>
      </c>
      <c r="V74" s="11">
        <v>3032</v>
      </c>
      <c r="W74" s="11">
        <v>3115</v>
      </c>
      <c r="X74" s="12">
        <v>12536</v>
      </c>
      <c r="Y74" s="11"/>
      <c r="Z74" s="11">
        <v>3156</v>
      </c>
      <c r="AA74" s="11">
        <v>3426</v>
      </c>
      <c r="AB74" s="11">
        <v>3357</v>
      </c>
      <c r="AC74" s="11">
        <v>3480</v>
      </c>
      <c r="AD74" s="12">
        <v>13419</v>
      </c>
      <c r="AE74" s="11">
        <v>3228</v>
      </c>
      <c r="AF74" s="11">
        <v>3326</v>
      </c>
      <c r="AG74" s="11">
        <v>3201</v>
      </c>
      <c r="AH74" s="11">
        <v>3307</v>
      </c>
      <c r="AI74" s="12">
        <v>13062</v>
      </c>
      <c r="AJ74" s="11"/>
      <c r="AK74" s="11">
        <v>3362</v>
      </c>
      <c r="AL74" s="11">
        <v>3591</v>
      </c>
      <c r="AM74" s="11">
        <v>3544</v>
      </c>
      <c r="AN74" s="11">
        <v>3686</v>
      </c>
      <c r="AO74" s="12">
        <v>14183</v>
      </c>
      <c r="AP74" s="16"/>
      <c r="AQ74" s="16">
        <f t="shared" si="1"/>
        <v>-3228</v>
      </c>
      <c r="AR74" s="16">
        <f t="shared" si="1"/>
        <v>-3326</v>
      </c>
      <c r="AS74" s="16">
        <f t="shared" si="1"/>
        <v>-3201</v>
      </c>
      <c r="AT74" s="16">
        <f t="shared" si="1"/>
        <v>-3307</v>
      </c>
      <c r="AU74" s="16">
        <f t="shared" si="1"/>
        <v>-13062</v>
      </c>
      <c r="AV74" s="16"/>
      <c r="AW74" s="16">
        <f t="shared" si="2"/>
        <v>-3362</v>
      </c>
      <c r="AX74" s="16">
        <f t="shared" si="2"/>
        <v>-3591</v>
      </c>
      <c r="AY74" s="16">
        <f t="shared" si="2"/>
        <v>-3544</v>
      </c>
      <c r="AZ74" s="16">
        <f t="shared" si="2"/>
        <v>-3686</v>
      </c>
      <c r="BA74" s="16">
        <f t="shared" si="2"/>
        <v>-14183</v>
      </c>
      <c r="BC74" s="16">
        <f>B74-T74</f>
        <v>-3170</v>
      </c>
      <c r="BD74" s="16">
        <f t="shared" ref="BD74:BL89" si="35">C74-U74</f>
        <v>-3219</v>
      </c>
      <c r="BE74" s="16">
        <f t="shared" si="35"/>
        <v>-3032</v>
      </c>
      <c r="BF74" s="16">
        <f t="shared" si="35"/>
        <v>-3115</v>
      </c>
      <c r="BG74" s="16">
        <f t="shared" si="35"/>
        <v>-12536</v>
      </c>
      <c r="BH74" s="16">
        <f t="shared" si="35"/>
        <v>0</v>
      </c>
      <c r="BI74" s="16">
        <f t="shared" si="35"/>
        <v>-3156</v>
      </c>
      <c r="BJ74" s="16">
        <f t="shared" si="35"/>
        <v>-3426</v>
      </c>
      <c r="BK74" s="16">
        <f t="shared" si="35"/>
        <v>-3357</v>
      </c>
      <c r="BL74" s="16">
        <f>K74-AC74</f>
        <v>-3480</v>
      </c>
      <c r="BM74" s="16">
        <f t="shared" ref="BM74:BM95" si="36">L74-AD74</f>
        <v>-13419</v>
      </c>
    </row>
    <row r="75" spans="1:65" ht="2.25" hidden="1" customHeight="1">
      <c r="A75" s="2" t="s">
        <v>9</v>
      </c>
      <c r="B75" s="25"/>
      <c r="C75" s="25"/>
      <c r="D75" s="25"/>
      <c r="E75" s="25"/>
      <c r="F75" s="10"/>
      <c r="G75" s="25"/>
      <c r="H75" s="25"/>
      <c r="I75" s="25"/>
      <c r="J75" s="25"/>
      <c r="K75" s="25"/>
      <c r="L75" s="10"/>
      <c r="M75" s="25"/>
      <c r="N75" s="25"/>
      <c r="O75" s="25"/>
      <c r="P75" s="25"/>
      <c r="Q75" s="25"/>
      <c r="R75" s="10"/>
      <c r="T75" s="25"/>
      <c r="U75" s="25"/>
      <c r="V75" s="25"/>
      <c r="W75" s="25"/>
      <c r="X75" s="10"/>
      <c r="Y75" s="25"/>
      <c r="Z75" s="25"/>
      <c r="AA75" s="25"/>
      <c r="AB75" s="25"/>
      <c r="AC75" s="25"/>
      <c r="AD75" s="10"/>
      <c r="AE75" s="25"/>
      <c r="AF75" s="25"/>
      <c r="AG75" s="25"/>
      <c r="AH75" s="25"/>
      <c r="AI75" s="10"/>
      <c r="AJ75" s="25"/>
      <c r="AK75" s="25"/>
      <c r="AL75" s="25"/>
      <c r="AM75" s="25"/>
      <c r="AN75" s="25"/>
      <c r="AO75" s="10"/>
      <c r="AP75" s="16"/>
      <c r="AQ75" s="16">
        <f t="shared" si="1"/>
        <v>0</v>
      </c>
      <c r="AR75" s="16">
        <f t="shared" si="1"/>
        <v>0</v>
      </c>
      <c r="AS75" s="16">
        <f t="shared" si="1"/>
        <v>0</v>
      </c>
      <c r="AT75" s="16">
        <f t="shared" si="1"/>
        <v>0</v>
      </c>
      <c r="AU75" s="16">
        <f t="shared" si="1"/>
        <v>0</v>
      </c>
      <c r="AV75" s="16"/>
      <c r="AW75" s="16">
        <f t="shared" si="2"/>
        <v>0</v>
      </c>
      <c r="AX75" s="16">
        <f t="shared" si="2"/>
        <v>0</v>
      </c>
      <c r="AY75" s="16">
        <f t="shared" si="2"/>
        <v>0</v>
      </c>
      <c r="AZ75" s="16">
        <f t="shared" si="2"/>
        <v>0</v>
      </c>
      <c r="BA75" s="16">
        <f t="shared" si="2"/>
        <v>0</v>
      </c>
      <c r="BC75" s="16">
        <f t="shared" ref="BC75:BL95" si="37">B75-T75</f>
        <v>0</v>
      </c>
      <c r="BD75" s="16">
        <f t="shared" si="35"/>
        <v>0</v>
      </c>
      <c r="BE75" s="16">
        <f t="shared" si="35"/>
        <v>0</v>
      </c>
      <c r="BF75" s="16">
        <f t="shared" si="35"/>
        <v>0</v>
      </c>
      <c r="BG75" s="16">
        <f t="shared" si="35"/>
        <v>0</v>
      </c>
      <c r="BH75" s="16">
        <f t="shared" si="35"/>
        <v>0</v>
      </c>
      <c r="BI75" s="16">
        <f t="shared" si="35"/>
        <v>0</v>
      </c>
      <c r="BJ75" s="16">
        <f t="shared" si="35"/>
        <v>0</v>
      </c>
      <c r="BK75" s="16">
        <f t="shared" si="35"/>
        <v>0</v>
      </c>
      <c r="BL75" s="16">
        <f t="shared" si="35"/>
        <v>0</v>
      </c>
      <c r="BM75" s="16">
        <f t="shared" si="36"/>
        <v>0</v>
      </c>
    </row>
    <row r="76" spans="1:65" ht="1.5" hidden="1" customHeight="1">
      <c r="A76" s="117"/>
      <c r="B76" s="118"/>
      <c r="C76" s="118"/>
      <c r="D76" s="118"/>
      <c r="E76" s="118"/>
      <c r="F76" s="119"/>
      <c r="G76" s="118"/>
      <c r="H76" s="118"/>
      <c r="I76" s="118"/>
      <c r="J76" s="118"/>
      <c r="K76" s="118"/>
      <c r="L76" s="119"/>
      <c r="M76" s="118"/>
      <c r="N76" s="118"/>
      <c r="O76" s="118"/>
      <c r="P76" s="118"/>
      <c r="Q76" s="118"/>
      <c r="R76" s="119"/>
      <c r="T76" s="118"/>
      <c r="U76" s="118"/>
      <c r="V76" s="118"/>
      <c r="W76" s="118"/>
      <c r="X76" s="119"/>
      <c r="Y76" s="118"/>
      <c r="Z76" s="118"/>
      <c r="AA76" s="118"/>
      <c r="AB76" s="118"/>
      <c r="AC76" s="118"/>
      <c r="AD76" s="119"/>
      <c r="AE76" s="118"/>
      <c r="AF76" s="118"/>
      <c r="AG76" s="118"/>
      <c r="AH76" s="118"/>
      <c r="AI76" s="119"/>
      <c r="AJ76" s="118"/>
      <c r="AK76" s="118"/>
      <c r="AL76" s="118"/>
      <c r="AM76" s="118"/>
      <c r="AN76" s="118"/>
      <c r="AO76" s="119"/>
      <c r="AP76" s="16"/>
      <c r="AQ76" s="16">
        <f t="shared" si="1"/>
        <v>0</v>
      </c>
      <c r="AR76" s="16">
        <f t="shared" si="1"/>
        <v>0</v>
      </c>
      <c r="AS76" s="16">
        <f t="shared" si="1"/>
        <v>0</v>
      </c>
      <c r="AT76" s="16">
        <f t="shared" si="1"/>
        <v>0</v>
      </c>
      <c r="AU76" s="16">
        <f t="shared" si="1"/>
        <v>0</v>
      </c>
      <c r="AV76" s="16"/>
      <c r="AW76" s="16">
        <f t="shared" si="2"/>
        <v>0</v>
      </c>
      <c r="AX76" s="16">
        <f t="shared" si="2"/>
        <v>0</v>
      </c>
      <c r="AY76" s="16">
        <f t="shared" si="2"/>
        <v>0</v>
      </c>
      <c r="AZ76" s="16">
        <f t="shared" si="2"/>
        <v>0</v>
      </c>
      <c r="BA76" s="16">
        <f t="shared" si="2"/>
        <v>0</v>
      </c>
      <c r="BC76" s="16">
        <f t="shared" si="37"/>
        <v>0</v>
      </c>
      <c r="BD76" s="16">
        <f t="shared" si="35"/>
        <v>0</v>
      </c>
      <c r="BE76" s="16">
        <f t="shared" si="35"/>
        <v>0</v>
      </c>
      <c r="BF76" s="16">
        <f t="shared" si="35"/>
        <v>0</v>
      </c>
      <c r="BG76" s="16">
        <f t="shared" si="35"/>
        <v>0</v>
      </c>
      <c r="BH76" s="16">
        <f t="shared" si="35"/>
        <v>0</v>
      </c>
      <c r="BI76" s="16">
        <f t="shared" si="35"/>
        <v>0</v>
      </c>
      <c r="BJ76" s="16">
        <f t="shared" si="35"/>
        <v>0</v>
      </c>
      <c r="BK76" s="16">
        <f t="shared" si="35"/>
        <v>0</v>
      </c>
      <c r="BL76" s="16">
        <f t="shared" si="35"/>
        <v>0</v>
      </c>
      <c r="BM76" s="16">
        <f t="shared" si="36"/>
        <v>0</v>
      </c>
    </row>
    <row r="77" spans="1:65" ht="2.25" hidden="1" customHeight="1">
      <c r="B77" s="25"/>
      <c r="C77" s="25"/>
      <c r="D77" s="25"/>
      <c r="E77" s="25"/>
      <c r="F77" s="10"/>
      <c r="G77" s="25"/>
      <c r="H77" s="25"/>
      <c r="I77" s="25"/>
      <c r="J77" s="25"/>
      <c r="K77" s="25"/>
      <c r="L77" s="10"/>
      <c r="M77" s="25"/>
      <c r="N77" s="25"/>
      <c r="O77" s="25"/>
      <c r="P77" s="25"/>
      <c r="Q77" s="25"/>
      <c r="R77" s="10"/>
      <c r="T77" s="25"/>
      <c r="U77" s="25"/>
      <c r="V77" s="25"/>
      <c r="W77" s="25"/>
      <c r="X77" s="10"/>
      <c r="Y77" s="25"/>
      <c r="Z77" s="25"/>
      <c r="AA77" s="25"/>
      <c r="AB77" s="25"/>
      <c r="AC77" s="25"/>
      <c r="AD77" s="10"/>
      <c r="AE77" s="25"/>
      <c r="AF77" s="25"/>
      <c r="AG77" s="25"/>
      <c r="AH77" s="25"/>
      <c r="AI77" s="10"/>
      <c r="AJ77" s="25"/>
      <c r="AK77" s="25"/>
      <c r="AL77" s="25"/>
      <c r="AM77" s="25"/>
      <c r="AN77" s="25"/>
      <c r="AO77" s="10"/>
      <c r="AP77" s="16"/>
      <c r="AQ77" s="16">
        <f t="shared" si="1"/>
        <v>0</v>
      </c>
      <c r="AR77" s="16">
        <f t="shared" si="1"/>
        <v>0</v>
      </c>
      <c r="AS77" s="16">
        <f t="shared" si="1"/>
        <v>0</v>
      </c>
      <c r="AT77" s="16">
        <f t="shared" si="1"/>
        <v>0</v>
      </c>
      <c r="AU77" s="16">
        <f t="shared" si="1"/>
        <v>0</v>
      </c>
      <c r="AV77" s="16"/>
      <c r="AW77" s="16">
        <f t="shared" si="2"/>
        <v>0</v>
      </c>
      <c r="AX77" s="16">
        <f t="shared" si="2"/>
        <v>0</v>
      </c>
      <c r="AY77" s="16">
        <f t="shared" si="2"/>
        <v>0</v>
      </c>
      <c r="AZ77" s="16">
        <f t="shared" si="2"/>
        <v>0</v>
      </c>
      <c r="BA77" s="16">
        <f t="shared" si="2"/>
        <v>0</v>
      </c>
      <c r="BC77" s="16">
        <f t="shared" si="37"/>
        <v>0</v>
      </c>
      <c r="BD77" s="16">
        <f t="shared" si="35"/>
        <v>0</v>
      </c>
      <c r="BE77" s="16">
        <f t="shared" si="35"/>
        <v>0</v>
      </c>
      <c r="BF77" s="16">
        <f t="shared" si="35"/>
        <v>0</v>
      </c>
      <c r="BG77" s="16">
        <f t="shared" si="35"/>
        <v>0</v>
      </c>
      <c r="BH77" s="16">
        <f t="shared" si="35"/>
        <v>0</v>
      </c>
      <c r="BI77" s="16">
        <f t="shared" si="35"/>
        <v>0</v>
      </c>
      <c r="BJ77" s="16">
        <f t="shared" si="35"/>
        <v>0</v>
      </c>
      <c r="BK77" s="16">
        <f t="shared" si="35"/>
        <v>0</v>
      </c>
      <c r="BL77" s="16">
        <f t="shared" si="35"/>
        <v>0</v>
      </c>
      <c r="BM77" s="16">
        <f t="shared" si="36"/>
        <v>0</v>
      </c>
    </row>
    <row r="78" spans="1:65" hidden="1">
      <c r="A78" s="449" t="s">
        <v>27</v>
      </c>
      <c r="B78" s="416"/>
      <c r="C78" s="416"/>
      <c r="D78" s="416"/>
      <c r="E78" s="416"/>
      <c r="F78" s="415"/>
      <c r="G78" s="416"/>
      <c r="H78" s="416"/>
      <c r="I78" s="416"/>
      <c r="J78" s="416"/>
      <c r="K78" s="416"/>
      <c r="L78" s="415"/>
      <c r="M78" s="416"/>
      <c r="N78" s="416"/>
      <c r="O78" s="416">
        <f>'HFM NGOperating Income Round'!S26</f>
        <v>0</v>
      </c>
      <c r="P78" s="416">
        <f>'HFM NGOperating Income Round'!T26</f>
        <v>0</v>
      </c>
      <c r="Q78" s="416">
        <f>'HFM NGOperating Income Round'!U26</f>
        <v>0</v>
      </c>
      <c r="R78" s="415">
        <f>'HFM NGOperating Income Round'!V26</f>
        <v>0</v>
      </c>
      <c r="T78" s="416">
        <v>894</v>
      </c>
      <c r="U78" s="416">
        <v>868</v>
      </c>
      <c r="V78" s="416">
        <v>720</v>
      </c>
      <c r="W78" s="416">
        <v>816</v>
      </c>
      <c r="X78" s="415">
        <v>3298</v>
      </c>
      <c r="Y78" s="416"/>
      <c r="Z78" s="416">
        <v>1066</v>
      </c>
      <c r="AA78" s="416">
        <v>995</v>
      </c>
      <c r="AB78" s="416">
        <v>779</v>
      </c>
      <c r="AC78" s="416">
        <v>851</v>
      </c>
      <c r="AD78" s="415">
        <v>3691</v>
      </c>
      <c r="AE78" s="416">
        <v>894</v>
      </c>
      <c r="AF78" s="416">
        <v>868</v>
      </c>
      <c r="AG78" s="416">
        <v>720</v>
      </c>
      <c r="AH78" s="416">
        <v>816</v>
      </c>
      <c r="AI78" s="415">
        <v>3298</v>
      </c>
      <c r="AJ78" s="416"/>
      <c r="AK78" s="416">
        <v>1066</v>
      </c>
      <c r="AL78" s="416">
        <v>995</v>
      </c>
      <c r="AM78" s="416">
        <v>779</v>
      </c>
      <c r="AN78" s="416">
        <v>851</v>
      </c>
      <c r="AO78" s="415">
        <v>3691</v>
      </c>
      <c r="AP78" s="16"/>
      <c r="AQ78" s="16">
        <f t="shared" si="1"/>
        <v>-894</v>
      </c>
      <c r="AR78" s="16">
        <f t="shared" si="1"/>
        <v>-868</v>
      </c>
      <c r="AS78" s="16">
        <f t="shared" si="1"/>
        <v>-720</v>
      </c>
      <c r="AT78" s="16">
        <f t="shared" si="1"/>
        <v>-816</v>
      </c>
      <c r="AU78" s="16">
        <f t="shared" si="1"/>
        <v>-3298</v>
      </c>
      <c r="AV78" s="16"/>
      <c r="AW78" s="16">
        <f t="shared" si="2"/>
        <v>-1066</v>
      </c>
      <c r="AX78" s="16">
        <f t="shared" si="2"/>
        <v>-995</v>
      </c>
      <c r="AY78" s="16">
        <f t="shared" si="2"/>
        <v>-779</v>
      </c>
      <c r="AZ78" s="16">
        <f t="shared" si="2"/>
        <v>-851</v>
      </c>
      <c r="BA78" s="16">
        <f t="shared" si="2"/>
        <v>-3691</v>
      </c>
      <c r="BC78" s="16">
        <f t="shared" si="37"/>
        <v>-894</v>
      </c>
      <c r="BD78" s="16">
        <f t="shared" si="35"/>
        <v>-868</v>
      </c>
      <c r="BE78" s="16">
        <f t="shared" si="35"/>
        <v>-720</v>
      </c>
      <c r="BF78" s="16">
        <f t="shared" si="35"/>
        <v>-816</v>
      </c>
      <c r="BG78" s="16">
        <f t="shared" si="35"/>
        <v>-3298</v>
      </c>
      <c r="BH78" s="16">
        <f t="shared" si="35"/>
        <v>0</v>
      </c>
      <c r="BI78" s="16">
        <f t="shared" si="35"/>
        <v>-1066</v>
      </c>
      <c r="BJ78" s="16">
        <f t="shared" si="35"/>
        <v>-995</v>
      </c>
      <c r="BK78" s="16">
        <f t="shared" si="35"/>
        <v>-779</v>
      </c>
      <c r="BL78" s="16">
        <f t="shared" si="35"/>
        <v>-851</v>
      </c>
      <c r="BM78" s="16">
        <f t="shared" si="36"/>
        <v>-3691</v>
      </c>
    </row>
    <row r="79" spans="1:65" hidden="1">
      <c r="A79" s="206" t="s">
        <v>28</v>
      </c>
      <c r="B79" s="416"/>
      <c r="C79" s="416"/>
      <c r="D79" s="416"/>
      <c r="E79" s="416"/>
      <c r="F79" s="415"/>
      <c r="G79" s="193"/>
      <c r="H79" s="416"/>
      <c r="I79" s="416"/>
      <c r="J79" s="416"/>
      <c r="K79" s="416"/>
      <c r="L79" s="415"/>
      <c r="M79" s="193"/>
      <c r="N79" s="416"/>
      <c r="O79" s="416">
        <f>'HFM NGOperating Income Round'!S32</f>
        <v>0</v>
      </c>
      <c r="P79" s="416">
        <f>'HFM NGOperating Income Round'!T32</f>
        <v>0</v>
      </c>
      <c r="Q79" s="416">
        <f>'HFM NGOperating Income Round'!U32</f>
        <v>0</v>
      </c>
      <c r="R79" s="415">
        <f>'HFM NGOperating Income Round'!V32</f>
        <v>0</v>
      </c>
      <c r="T79" s="416">
        <v>290</v>
      </c>
      <c r="U79" s="416">
        <v>385</v>
      </c>
      <c r="V79" s="416">
        <v>620</v>
      </c>
      <c r="W79" s="416">
        <v>159</v>
      </c>
      <c r="X79" s="415">
        <v>1454</v>
      </c>
      <c r="Y79" s="193"/>
      <c r="Z79" s="416">
        <v>473</v>
      </c>
      <c r="AA79" s="416">
        <v>377</v>
      </c>
      <c r="AB79" s="416">
        <v>289</v>
      </c>
      <c r="AC79" s="416">
        <v>372</v>
      </c>
      <c r="AD79" s="415">
        <v>1511</v>
      </c>
      <c r="AE79" s="416">
        <v>290</v>
      </c>
      <c r="AF79" s="416">
        <v>385</v>
      </c>
      <c r="AG79" s="416">
        <v>620</v>
      </c>
      <c r="AH79" s="416">
        <v>159</v>
      </c>
      <c r="AI79" s="415">
        <v>1454</v>
      </c>
      <c r="AJ79" s="193"/>
      <c r="AK79" s="416">
        <v>473</v>
      </c>
      <c r="AL79" s="416">
        <v>377</v>
      </c>
      <c r="AM79" s="416">
        <v>289</v>
      </c>
      <c r="AN79" s="416">
        <v>372</v>
      </c>
      <c r="AO79" s="415">
        <v>1511</v>
      </c>
      <c r="AP79" s="16"/>
      <c r="AQ79" s="16">
        <f t="shared" si="1"/>
        <v>-290</v>
      </c>
      <c r="AR79" s="16">
        <f t="shared" si="1"/>
        <v>-385</v>
      </c>
      <c r="AS79" s="16">
        <f t="shared" si="1"/>
        <v>-620</v>
      </c>
      <c r="AT79" s="16">
        <f t="shared" si="1"/>
        <v>-159</v>
      </c>
      <c r="AU79" s="16">
        <f t="shared" si="1"/>
        <v>-1454</v>
      </c>
      <c r="AV79" s="16"/>
      <c r="AW79" s="16">
        <f t="shared" si="2"/>
        <v>-473</v>
      </c>
      <c r="AX79" s="16">
        <f t="shared" si="2"/>
        <v>-377</v>
      </c>
      <c r="AY79" s="16">
        <f t="shared" si="2"/>
        <v>-289</v>
      </c>
      <c r="AZ79" s="16">
        <f t="shared" si="2"/>
        <v>-372</v>
      </c>
      <c r="BA79" s="16">
        <f t="shared" si="2"/>
        <v>-1511</v>
      </c>
      <c r="BC79" s="16">
        <f t="shared" si="37"/>
        <v>-290</v>
      </c>
      <c r="BD79" s="16">
        <f t="shared" si="35"/>
        <v>-385</v>
      </c>
      <c r="BE79" s="16">
        <f t="shared" si="35"/>
        <v>-620</v>
      </c>
      <c r="BF79" s="16">
        <f t="shared" si="35"/>
        <v>-159</v>
      </c>
      <c r="BG79" s="16">
        <f t="shared" si="35"/>
        <v>-1454</v>
      </c>
      <c r="BH79" s="16">
        <f t="shared" si="35"/>
        <v>0</v>
      </c>
      <c r="BI79" s="16">
        <f t="shared" si="35"/>
        <v>-473</v>
      </c>
      <c r="BJ79" s="16">
        <f t="shared" si="35"/>
        <v>-377</v>
      </c>
      <c r="BK79" s="16">
        <f t="shared" si="35"/>
        <v>-289</v>
      </c>
      <c r="BL79" s="16">
        <f t="shared" si="35"/>
        <v>-372</v>
      </c>
      <c r="BM79" s="16">
        <f t="shared" si="36"/>
        <v>-1511</v>
      </c>
    </row>
    <row r="80" spans="1:65" hidden="1">
      <c r="A80" s="206" t="s">
        <v>29</v>
      </c>
      <c r="B80" s="416"/>
      <c r="C80" s="416"/>
      <c r="D80" s="416"/>
      <c r="E80" s="416"/>
      <c r="F80" s="415"/>
      <c r="G80" s="193"/>
      <c r="H80" s="416"/>
      <c r="I80" s="416"/>
      <c r="J80" s="416"/>
      <c r="K80" s="416"/>
      <c r="L80" s="415"/>
      <c r="M80" s="193"/>
      <c r="N80" s="416"/>
      <c r="O80" s="416">
        <f>'HFM NGOperating Income Round'!S38</f>
        <v>172</v>
      </c>
      <c r="P80" s="416">
        <f>'HFM NGOperating Income Round'!T38</f>
        <v>168</v>
      </c>
      <c r="Q80" s="416">
        <f>'HFM NGOperating Income Round'!U38</f>
        <v>71</v>
      </c>
      <c r="R80" s="415">
        <f>'HFM NGOperating Income Round'!V38</f>
        <v>672</v>
      </c>
      <c r="T80" s="416">
        <v>349</v>
      </c>
      <c r="U80" s="416">
        <v>262</v>
      </c>
      <c r="V80" s="416">
        <v>351</v>
      </c>
      <c r="W80" s="416">
        <v>205</v>
      </c>
      <c r="X80" s="415">
        <v>1167</v>
      </c>
      <c r="Y80" s="193"/>
      <c r="Z80" s="416">
        <v>175</v>
      </c>
      <c r="AA80" s="416">
        <v>75</v>
      </c>
      <c r="AB80" s="416">
        <v>329</v>
      </c>
      <c r="AC80" s="416">
        <v>151</v>
      </c>
      <c r="AD80" s="415">
        <v>730</v>
      </c>
      <c r="AE80" s="416">
        <v>349</v>
      </c>
      <c r="AF80" s="416">
        <v>262</v>
      </c>
      <c r="AG80" s="416">
        <v>351</v>
      </c>
      <c r="AH80" s="416">
        <v>205</v>
      </c>
      <c r="AI80" s="415">
        <v>1167</v>
      </c>
      <c r="AJ80" s="193"/>
      <c r="AK80" s="416">
        <v>175</v>
      </c>
      <c r="AL80" s="416">
        <v>75</v>
      </c>
      <c r="AM80" s="416">
        <v>329</v>
      </c>
      <c r="AN80" s="416">
        <v>151</v>
      </c>
      <c r="AO80" s="415">
        <v>730</v>
      </c>
      <c r="AP80" s="16"/>
      <c r="AQ80" s="16">
        <f t="shared" si="1"/>
        <v>-349</v>
      </c>
      <c r="AR80" s="16">
        <f t="shared" si="1"/>
        <v>-262</v>
      </c>
      <c r="AS80" s="16">
        <f t="shared" si="1"/>
        <v>-351</v>
      </c>
      <c r="AT80" s="16">
        <f t="shared" si="1"/>
        <v>-205</v>
      </c>
      <c r="AU80" s="16">
        <f t="shared" si="1"/>
        <v>-1167</v>
      </c>
      <c r="AV80" s="16"/>
      <c r="AW80" s="16">
        <f t="shared" si="2"/>
        <v>-175</v>
      </c>
      <c r="AX80" s="16">
        <f t="shared" si="2"/>
        <v>-75</v>
      </c>
      <c r="AY80" s="16">
        <f t="shared" si="2"/>
        <v>-329</v>
      </c>
      <c r="AZ80" s="16">
        <f t="shared" si="2"/>
        <v>-151</v>
      </c>
      <c r="BA80" s="16">
        <f t="shared" si="2"/>
        <v>-730</v>
      </c>
      <c r="BC80" s="16">
        <f t="shared" si="37"/>
        <v>-349</v>
      </c>
      <c r="BD80" s="16">
        <f t="shared" si="35"/>
        <v>-262</v>
      </c>
      <c r="BE80" s="16">
        <f t="shared" si="35"/>
        <v>-351</v>
      </c>
      <c r="BF80" s="16">
        <f t="shared" si="35"/>
        <v>-205</v>
      </c>
      <c r="BG80" s="16">
        <f t="shared" si="35"/>
        <v>-1167</v>
      </c>
      <c r="BH80" s="16">
        <f t="shared" si="35"/>
        <v>0</v>
      </c>
      <c r="BI80" s="16">
        <f t="shared" si="35"/>
        <v>-175</v>
      </c>
      <c r="BJ80" s="16">
        <f t="shared" si="35"/>
        <v>-75</v>
      </c>
      <c r="BK80" s="16">
        <f t="shared" si="35"/>
        <v>-329</v>
      </c>
      <c r="BL80" s="16">
        <f t="shared" si="35"/>
        <v>-151</v>
      </c>
      <c r="BM80" s="16">
        <f t="shared" si="36"/>
        <v>-730</v>
      </c>
    </row>
    <row r="81" spans="1:65" hidden="1">
      <c r="A81" s="206" t="s">
        <v>13</v>
      </c>
      <c r="B81" s="193"/>
      <c r="C81" s="193"/>
      <c r="D81" s="193"/>
      <c r="E81" s="193"/>
      <c r="F81" s="415"/>
      <c r="G81" s="193"/>
      <c r="H81" s="193"/>
      <c r="I81" s="193"/>
      <c r="J81" s="193"/>
      <c r="K81" s="193"/>
      <c r="L81" s="415"/>
      <c r="M81" s="193"/>
      <c r="N81" s="193"/>
      <c r="O81" s="193">
        <f>'HFM NGOperating Income Round'!S40</f>
        <v>-12</v>
      </c>
      <c r="P81" s="193">
        <f>'HFM NGOperating Income Round'!T40</f>
        <v>189</v>
      </c>
      <c r="Q81" s="193">
        <f>'HFM NGOperating Income Round'!U40</f>
        <v>366</v>
      </c>
      <c r="R81" s="415">
        <f>'HFM NGOperating Income Round'!V40</f>
        <v>248</v>
      </c>
      <c r="T81" s="193">
        <v>255</v>
      </c>
      <c r="U81" s="193">
        <v>365</v>
      </c>
      <c r="V81" s="193">
        <v>609</v>
      </c>
      <c r="W81" s="193">
        <v>507</v>
      </c>
      <c r="X81" s="415">
        <v>1736</v>
      </c>
      <c r="Y81" s="193"/>
      <c r="Z81" s="193">
        <v>340</v>
      </c>
      <c r="AA81" s="193">
        <v>402</v>
      </c>
      <c r="AB81" s="193">
        <v>555</v>
      </c>
      <c r="AC81" s="193">
        <v>498</v>
      </c>
      <c r="AD81" s="415">
        <v>1795</v>
      </c>
      <c r="AE81" s="193">
        <v>255</v>
      </c>
      <c r="AF81" s="193">
        <v>365</v>
      </c>
      <c r="AG81" s="193">
        <v>609</v>
      </c>
      <c r="AH81" s="193">
        <v>507</v>
      </c>
      <c r="AI81" s="415">
        <v>1736</v>
      </c>
      <c r="AJ81" s="193"/>
      <c r="AK81" s="193">
        <v>340</v>
      </c>
      <c r="AL81" s="193">
        <v>402</v>
      </c>
      <c r="AM81" s="193">
        <v>555</v>
      </c>
      <c r="AN81" s="193">
        <v>498</v>
      </c>
      <c r="AO81" s="415">
        <v>1795</v>
      </c>
      <c r="AP81" s="16"/>
      <c r="AQ81" s="16">
        <f t="shared" si="1"/>
        <v>-255</v>
      </c>
      <c r="AR81" s="16">
        <f t="shared" si="1"/>
        <v>-365</v>
      </c>
      <c r="AS81" s="16">
        <f t="shared" si="1"/>
        <v>-609</v>
      </c>
      <c r="AT81" s="16">
        <f t="shared" si="1"/>
        <v>-507</v>
      </c>
      <c r="AU81" s="16">
        <f t="shared" si="1"/>
        <v>-1736</v>
      </c>
      <c r="AV81" s="16"/>
      <c r="AW81" s="16">
        <f t="shared" si="2"/>
        <v>-340</v>
      </c>
      <c r="AX81" s="16">
        <f t="shared" si="2"/>
        <v>-402</v>
      </c>
      <c r="AY81" s="16">
        <f t="shared" si="2"/>
        <v>-555</v>
      </c>
      <c r="AZ81" s="16">
        <f t="shared" si="2"/>
        <v>-498</v>
      </c>
      <c r="BA81" s="16">
        <f t="shared" si="2"/>
        <v>-1795</v>
      </c>
      <c r="BC81" s="16">
        <f t="shared" si="37"/>
        <v>-255</v>
      </c>
      <c r="BD81" s="16">
        <f t="shared" si="35"/>
        <v>-365</v>
      </c>
      <c r="BE81" s="16">
        <f t="shared" si="35"/>
        <v>-609</v>
      </c>
      <c r="BF81" s="16">
        <f t="shared" si="35"/>
        <v>-507</v>
      </c>
      <c r="BG81" s="16">
        <f t="shared" si="35"/>
        <v>-1736</v>
      </c>
      <c r="BH81" s="16">
        <f t="shared" si="35"/>
        <v>0</v>
      </c>
      <c r="BI81" s="16">
        <f t="shared" si="35"/>
        <v>-340</v>
      </c>
      <c r="BJ81" s="16">
        <f t="shared" si="35"/>
        <v>-402</v>
      </c>
      <c r="BK81" s="16">
        <f t="shared" si="35"/>
        <v>-555</v>
      </c>
      <c r="BL81" s="16">
        <f t="shared" si="35"/>
        <v>-498</v>
      </c>
      <c r="BM81" s="16">
        <f t="shared" si="36"/>
        <v>-1795</v>
      </c>
    </row>
    <row r="82" spans="1:65" hidden="1">
      <c r="A82" s="19" t="s">
        <v>30</v>
      </c>
      <c r="B82" s="524"/>
      <c r="C82" s="524"/>
      <c r="D82" s="524"/>
      <c r="E82" s="524"/>
      <c r="F82" s="326"/>
      <c r="G82" s="28"/>
      <c r="H82" s="524"/>
      <c r="I82" s="524"/>
      <c r="J82" s="524"/>
      <c r="K82" s="524"/>
      <c r="L82" s="326"/>
      <c r="M82" s="28"/>
      <c r="N82" s="524"/>
      <c r="O82" s="524">
        <f t="shared" ref="O82:R82" si="38">O83-O78-O79-O80-O81</f>
        <v>808</v>
      </c>
      <c r="P82" s="524">
        <f>P83-P78-P79-P80-P81</f>
        <v>401</v>
      </c>
      <c r="Q82" s="524">
        <f t="shared" si="38"/>
        <v>138</v>
      </c>
      <c r="R82" s="326">
        <f t="shared" si="38"/>
        <v>2288</v>
      </c>
      <c r="T82" s="524">
        <v>-284</v>
      </c>
      <c r="U82" s="524">
        <v>-332</v>
      </c>
      <c r="V82" s="524">
        <v>-220</v>
      </c>
      <c r="W82" s="524">
        <v>-305</v>
      </c>
      <c r="X82" s="326">
        <v>-1141</v>
      </c>
      <c r="Y82" s="28"/>
      <c r="Z82" s="524">
        <v>-293</v>
      </c>
      <c r="AA82" s="524">
        <v>-252</v>
      </c>
      <c r="AB82" s="524">
        <v>-269</v>
      </c>
      <c r="AC82" s="524">
        <v>-282</v>
      </c>
      <c r="AD82" s="326">
        <v>-1096</v>
      </c>
      <c r="AE82" s="524">
        <v>-284</v>
      </c>
      <c r="AF82" s="524">
        <v>-332</v>
      </c>
      <c r="AG82" s="524">
        <v>-220</v>
      </c>
      <c r="AH82" s="524">
        <v>-305</v>
      </c>
      <c r="AI82" s="326">
        <v>-1141</v>
      </c>
      <c r="AJ82" s="28"/>
      <c r="AK82" s="524">
        <v>-293</v>
      </c>
      <c r="AL82" s="524">
        <v>-252</v>
      </c>
      <c r="AM82" s="524">
        <v>-269</v>
      </c>
      <c r="AN82" s="524">
        <v>-282</v>
      </c>
      <c r="AO82" s="326">
        <v>-1096</v>
      </c>
      <c r="AP82" s="16"/>
      <c r="AQ82" s="16">
        <f t="shared" si="1"/>
        <v>284</v>
      </c>
      <c r="AR82" s="16">
        <f t="shared" si="1"/>
        <v>332</v>
      </c>
      <c r="AS82" s="16">
        <f t="shared" si="1"/>
        <v>220</v>
      </c>
      <c r="AT82" s="16">
        <f t="shared" si="1"/>
        <v>305</v>
      </c>
      <c r="AU82" s="16">
        <f t="shared" si="1"/>
        <v>1141</v>
      </c>
      <c r="AV82" s="16"/>
      <c r="AW82" s="16">
        <f t="shared" si="2"/>
        <v>293</v>
      </c>
      <c r="AX82" s="16">
        <f t="shared" si="2"/>
        <v>252</v>
      </c>
      <c r="AY82" s="16">
        <f t="shared" si="2"/>
        <v>269</v>
      </c>
      <c r="AZ82" s="16">
        <f t="shared" si="2"/>
        <v>282</v>
      </c>
      <c r="BA82" s="16">
        <f t="shared" si="2"/>
        <v>1096</v>
      </c>
      <c r="BC82" s="16">
        <f t="shared" si="37"/>
        <v>284</v>
      </c>
      <c r="BD82" s="16">
        <f t="shared" si="35"/>
        <v>332</v>
      </c>
      <c r="BE82" s="16">
        <f t="shared" si="35"/>
        <v>220</v>
      </c>
      <c r="BF82" s="16">
        <f t="shared" si="35"/>
        <v>305</v>
      </c>
      <c r="BG82" s="16">
        <f t="shared" si="35"/>
        <v>1141</v>
      </c>
      <c r="BH82" s="16">
        <f t="shared" si="35"/>
        <v>0</v>
      </c>
      <c r="BI82" s="16">
        <f t="shared" si="35"/>
        <v>293</v>
      </c>
      <c r="BJ82" s="16">
        <f t="shared" si="35"/>
        <v>252</v>
      </c>
      <c r="BK82" s="16">
        <f t="shared" si="35"/>
        <v>269</v>
      </c>
      <c r="BL82" s="16">
        <f t="shared" si="35"/>
        <v>282</v>
      </c>
      <c r="BM82" s="16">
        <f t="shared" si="36"/>
        <v>1096</v>
      </c>
    </row>
    <row r="83" spans="1:65" hidden="1">
      <c r="A83" s="4" t="s">
        <v>15</v>
      </c>
      <c r="B83" s="32"/>
      <c r="C83" s="32"/>
      <c r="D83" s="32"/>
      <c r="E83" s="32"/>
      <c r="F83" s="33"/>
      <c r="G83" s="11"/>
      <c r="H83" s="32"/>
      <c r="I83" s="32"/>
      <c r="J83" s="32"/>
      <c r="K83" s="32"/>
      <c r="L83" s="33"/>
      <c r="M83" s="11"/>
      <c r="N83" s="32"/>
      <c r="O83" s="32">
        <f>'HFM NGOperating Income Round'!S47</f>
        <v>968</v>
      </c>
      <c r="P83" s="32">
        <f>'HFM NGOperating Income Round'!T47</f>
        <v>758</v>
      </c>
      <c r="Q83" s="32">
        <f>'HFM NGOperating Income Round'!U47</f>
        <v>575</v>
      </c>
      <c r="R83" s="33">
        <f>'HFM NGOperating Income Round'!V47</f>
        <v>3208</v>
      </c>
      <c r="T83" s="32">
        <v>1504</v>
      </c>
      <c r="U83" s="32">
        <v>1548</v>
      </c>
      <c r="V83" s="32">
        <v>2080</v>
      </c>
      <c r="W83" s="32">
        <v>1382</v>
      </c>
      <c r="X83" s="33">
        <v>6514</v>
      </c>
      <c r="Y83" s="11"/>
      <c r="Z83" s="32">
        <v>1761</v>
      </c>
      <c r="AA83" s="32">
        <v>1597</v>
      </c>
      <c r="AB83" s="32">
        <v>1683</v>
      </c>
      <c r="AC83" s="32">
        <v>1590</v>
      </c>
      <c r="AD83" s="33">
        <v>6631</v>
      </c>
      <c r="AE83" s="32">
        <v>1504</v>
      </c>
      <c r="AF83" s="32">
        <v>1548</v>
      </c>
      <c r="AG83" s="32">
        <v>2080</v>
      </c>
      <c r="AH83" s="32">
        <v>1382</v>
      </c>
      <c r="AI83" s="33">
        <v>6514</v>
      </c>
      <c r="AJ83" s="11"/>
      <c r="AK83" s="32">
        <v>1761</v>
      </c>
      <c r="AL83" s="32">
        <v>1597</v>
      </c>
      <c r="AM83" s="32">
        <v>1683</v>
      </c>
      <c r="AN83" s="32">
        <v>1590</v>
      </c>
      <c r="AO83" s="33">
        <v>6631</v>
      </c>
      <c r="AP83" s="16"/>
      <c r="AQ83" s="16">
        <f t="shared" si="1"/>
        <v>-1504</v>
      </c>
      <c r="AR83" s="16">
        <f t="shared" si="1"/>
        <v>-1548</v>
      </c>
      <c r="AS83" s="16">
        <f t="shared" si="1"/>
        <v>-2080</v>
      </c>
      <c r="AT83" s="16">
        <f t="shared" si="1"/>
        <v>-1382</v>
      </c>
      <c r="AU83" s="16">
        <f t="shared" si="1"/>
        <v>-6514</v>
      </c>
      <c r="AV83" s="16"/>
      <c r="AW83" s="16">
        <f t="shared" si="2"/>
        <v>-1761</v>
      </c>
      <c r="AX83" s="16">
        <f t="shared" si="2"/>
        <v>-1597</v>
      </c>
      <c r="AY83" s="16">
        <f t="shared" si="2"/>
        <v>-1683</v>
      </c>
      <c r="AZ83" s="16">
        <f t="shared" si="2"/>
        <v>-1590</v>
      </c>
      <c r="BA83" s="16">
        <f t="shared" si="2"/>
        <v>-6631</v>
      </c>
      <c r="BC83" s="16">
        <f t="shared" si="37"/>
        <v>-1504</v>
      </c>
      <c r="BD83" s="16">
        <f t="shared" si="35"/>
        <v>-1548</v>
      </c>
      <c r="BE83" s="16">
        <f t="shared" si="35"/>
        <v>-2080</v>
      </c>
      <c r="BF83" s="16">
        <f t="shared" si="35"/>
        <v>-1382</v>
      </c>
      <c r="BG83" s="16">
        <f t="shared" si="35"/>
        <v>-6514</v>
      </c>
      <c r="BH83" s="16">
        <f t="shared" si="35"/>
        <v>0</v>
      </c>
      <c r="BI83" s="16">
        <f t="shared" si="35"/>
        <v>-1761</v>
      </c>
      <c r="BJ83" s="16">
        <f t="shared" si="35"/>
        <v>-1597</v>
      </c>
      <c r="BK83" s="16">
        <f t="shared" si="35"/>
        <v>-1683</v>
      </c>
      <c r="BL83" s="16">
        <f t="shared" si="35"/>
        <v>-1590</v>
      </c>
      <c r="BM83" s="16">
        <f t="shared" si="36"/>
        <v>-6631</v>
      </c>
    </row>
    <row r="84" spans="1:65" ht="2.25" hidden="1" customHeight="1">
      <c r="A84" s="2" t="s">
        <v>9</v>
      </c>
      <c r="B84" s="25"/>
      <c r="C84" s="25"/>
      <c r="D84" s="25"/>
      <c r="E84" s="25"/>
      <c r="F84" s="10"/>
      <c r="G84" s="25"/>
      <c r="H84" s="25"/>
      <c r="I84" s="25"/>
      <c r="J84" s="25"/>
      <c r="K84" s="25"/>
      <c r="L84" s="10"/>
      <c r="M84" s="25"/>
      <c r="N84" s="25"/>
      <c r="O84" s="25"/>
      <c r="P84" s="25"/>
      <c r="Q84" s="25"/>
      <c r="R84" s="10"/>
      <c r="T84" s="25"/>
      <c r="U84" s="25"/>
      <c r="V84" s="25"/>
      <c r="W84" s="25"/>
      <c r="X84" s="10"/>
      <c r="Y84" s="25"/>
      <c r="Z84" s="25"/>
      <c r="AA84" s="25"/>
      <c r="AB84" s="25"/>
      <c r="AC84" s="25"/>
      <c r="AD84" s="10"/>
      <c r="AE84" s="25"/>
      <c r="AF84" s="25"/>
      <c r="AG84" s="25"/>
      <c r="AH84" s="25"/>
      <c r="AI84" s="10"/>
      <c r="AJ84" s="25"/>
      <c r="AK84" s="25"/>
      <c r="AL84" s="25"/>
      <c r="AM84" s="25"/>
      <c r="AN84" s="25"/>
      <c r="AO84" s="10"/>
      <c r="AP84" s="16"/>
      <c r="AQ84" s="16">
        <f t="shared" si="1"/>
        <v>0</v>
      </c>
      <c r="AR84" s="16">
        <f t="shared" si="1"/>
        <v>0</v>
      </c>
      <c r="AS84" s="16">
        <f t="shared" si="1"/>
        <v>0</v>
      </c>
      <c r="AT84" s="16">
        <f t="shared" si="1"/>
        <v>0</v>
      </c>
      <c r="AU84" s="16">
        <f t="shared" si="1"/>
        <v>0</v>
      </c>
      <c r="AV84" s="16"/>
      <c r="AW84" s="16">
        <f t="shared" si="2"/>
        <v>0</v>
      </c>
      <c r="AX84" s="16">
        <f t="shared" si="2"/>
        <v>0</v>
      </c>
      <c r="AY84" s="16">
        <f t="shared" si="2"/>
        <v>0</v>
      </c>
      <c r="AZ84" s="16">
        <f t="shared" si="2"/>
        <v>0</v>
      </c>
      <c r="BA84" s="16">
        <f t="shared" si="2"/>
        <v>0</v>
      </c>
      <c r="BC84" s="16">
        <f t="shared" si="37"/>
        <v>0</v>
      </c>
      <c r="BD84" s="16">
        <f t="shared" si="35"/>
        <v>0</v>
      </c>
      <c r="BE84" s="16">
        <f t="shared" si="35"/>
        <v>0</v>
      </c>
      <c r="BF84" s="16">
        <f t="shared" si="35"/>
        <v>0</v>
      </c>
      <c r="BG84" s="16">
        <f t="shared" si="35"/>
        <v>0</v>
      </c>
      <c r="BH84" s="16">
        <f t="shared" si="35"/>
        <v>0</v>
      </c>
      <c r="BI84" s="16">
        <f t="shared" si="35"/>
        <v>0</v>
      </c>
      <c r="BJ84" s="16">
        <f t="shared" si="35"/>
        <v>0</v>
      </c>
      <c r="BK84" s="16">
        <f t="shared" si="35"/>
        <v>0</v>
      </c>
      <c r="BL84" s="16">
        <f t="shared" si="35"/>
        <v>0</v>
      </c>
      <c r="BM84" s="16">
        <f t="shared" si="36"/>
        <v>0</v>
      </c>
    </row>
    <row r="85" spans="1:65" ht="1.5" hidden="1" customHeight="1">
      <c r="A85" s="117"/>
      <c r="B85" s="118"/>
      <c r="C85" s="118"/>
      <c r="D85" s="118"/>
      <c r="E85" s="118"/>
      <c r="F85" s="119"/>
      <c r="G85" s="118"/>
      <c r="H85" s="118"/>
      <c r="I85" s="118"/>
      <c r="J85" s="118"/>
      <c r="K85" s="118"/>
      <c r="L85" s="119"/>
      <c r="M85" s="118"/>
      <c r="N85" s="118"/>
      <c r="O85" s="118"/>
      <c r="P85" s="118"/>
      <c r="Q85" s="118"/>
      <c r="R85" s="119"/>
      <c r="T85" s="118"/>
      <c r="U85" s="118"/>
      <c r="V85" s="118"/>
      <c r="W85" s="118"/>
      <c r="X85" s="119"/>
      <c r="Y85" s="118"/>
      <c r="Z85" s="118"/>
      <c r="AA85" s="118"/>
      <c r="AB85" s="118"/>
      <c r="AC85" s="118"/>
      <c r="AD85" s="119"/>
      <c r="AE85" s="118"/>
      <c r="AF85" s="118"/>
      <c r="AG85" s="118"/>
      <c r="AH85" s="118"/>
      <c r="AI85" s="119"/>
      <c r="AJ85" s="118"/>
      <c r="AK85" s="118"/>
      <c r="AL85" s="118"/>
      <c r="AM85" s="118"/>
      <c r="AN85" s="118"/>
      <c r="AO85" s="119"/>
      <c r="AP85" s="16"/>
      <c r="AQ85" s="16">
        <f t="shared" si="1"/>
        <v>0</v>
      </c>
      <c r="AR85" s="16">
        <f t="shared" si="1"/>
        <v>0</v>
      </c>
      <c r="AS85" s="16">
        <f t="shared" si="1"/>
        <v>0</v>
      </c>
      <c r="AT85" s="16">
        <f t="shared" si="1"/>
        <v>0</v>
      </c>
      <c r="AU85" s="16">
        <f t="shared" si="1"/>
        <v>0</v>
      </c>
      <c r="AV85" s="16"/>
      <c r="AW85" s="16">
        <f t="shared" si="2"/>
        <v>0</v>
      </c>
      <c r="AX85" s="16">
        <f t="shared" si="2"/>
        <v>0</v>
      </c>
      <c r="AY85" s="16">
        <f t="shared" si="2"/>
        <v>0</v>
      </c>
      <c r="AZ85" s="16">
        <f t="shared" si="2"/>
        <v>0</v>
      </c>
      <c r="BA85" s="16">
        <f t="shared" si="2"/>
        <v>0</v>
      </c>
      <c r="BC85" s="16">
        <f t="shared" si="37"/>
        <v>0</v>
      </c>
      <c r="BD85" s="16">
        <f t="shared" si="35"/>
        <v>0</v>
      </c>
      <c r="BE85" s="16">
        <f t="shared" si="35"/>
        <v>0</v>
      </c>
      <c r="BF85" s="16">
        <f t="shared" si="35"/>
        <v>0</v>
      </c>
      <c r="BG85" s="16">
        <f t="shared" si="35"/>
        <v>0</v>
      </c>
      <c r="BH85" s="16">
        <f t="shared" si="35"/>
        <v>0</v>
      </c>
      <c r="BI85" s="16">
        <f t="shared" si="35"/>
        <v>0</v>
      </c>
      <c r="BJ85" s="16">
        <f t="shared" si="35"/>
        <v>0</v>
      </c>
      <c r="BK85" s="16">
        <f t="shared" si="35"/>
        <v>0</v>
      </c>
      <c r="BL85" s="16">
        <f t="shared" si="35"/>
        <v>0</v>
      </c>
      <c r="BM85" s="16">
        <f t="shared" si="36"/>
        <v>0</v>
      </c>
    </row>
    <row r="86" spans="1:65" ht="2.25" hidden="1" customHeight="1">
      <c r="B86" s="25"/>
      <c r="C86" s="25"/>
      <c r="D86" s="25"/>
      <c r="E86" s="25"/>
      <c r="F86" s="10"/>
      <c r="G86" s="25"/>
      <c r="H86" s="25"/>
      <c r="I86" s="25"/>
      <c r="J86" s="25"/>
      <c r="K86" s="25"/>
      <c r="L86" s="10"/>
      <c r="M86" s="25"/>
      <c r="N86" s="25"/>
      <c r="O86" s="25"/>
      <c r="P86" s="25"/>
      <c r="Q86" s="25"/>
      <c r="R86" s="10"/>
      <c r="T86" s="25"/>
      <c r="U86" s="25"/>
      <c r="V86" s="25"/>
      <c r="W86" s="25"/>
      <c r="X86" s="10"/>
      <c r="Y86" s="25"/>
      <c r="Z86" s="25"/>
      <c r="AA86" s="25"/>
      <c r="AB86" s="25"/>
      <c r="AC86" s="25"/>
      <c r="AD86" s="10"/>
      <c r="AE86" s="25"/>
      <c r="AF86" s="25"/>
      <c r="AG86" s="25"/>
      <c r="AH86" s="25"/>
      <c r="AI86" s="10"/>
      <c r="AJ86" s="25"/>
      <c r="AK86" s="25"/>
      <c r="AL86" s="25"/>
      <c r="AM86" s="25"/>
      <c r="AN86" s="25"/>
      <c r="AO86" s="10"/>
      <c r="AP86" s="16"/>
      <c r="AQ86" s="16">
        <f t="shared" si="1"/>
        <v>0</v>
      </c>
      <c r="AR86" s="16">
        <f t="shared" si="1"/>
        <v>0</v>
      </c>
      <c r="AS86" s="16">
        <f t="shared" si="1"/>
        <v>0</v>
      </c>
      <c r="AT86" s="16">
        <f t="shared" si="1"/>
        <v>0</v>
      </c>
      <c r="AU86" s="16">
        <f t="shared" si="1"/>
        <v>0</v>
      </c>
      <c r="AV86" s="16"/>
      <c r="AW86" s="16">
        <f t="shared" si="2"/>
        <v>0</v>
      </c>
      <c r="AX86" s="16">
        <f t="shared" si="2"/>
        <v>0</v>
      </c>
      <c r="AY86" s="16">
        <f t="shared" si="2"/>
        <v>0</v>
      </c>
      <c r="AZ86" s="16">
        <f t="shared" si="2"/>
        <v>0</v>
      </c>
      <c r="BA86" s="16">
        <f t="shared" si="2"/>
        <v>0</v>
      </c>
      <c r="BC86" s="16">
        <f t="shared" si="37"/>
        <v>0</v>
      </c>
      <c r="BD86" s="16">
        <f t="shared" si="35"/>
        <v>0</v>
      </c>
      <c r="BE86" s="16">
        <f t="shared" si="35"/>
        <v>0</v>
      </c>
      <c r="BF86" s="16">
        <f t="shared" si="35"/>
        <v>0</v>
      </c>
      <c r="BG86" s="16">
        <f t="shared" si="35"/>
        <v>0</v>
      </c>
      <c r="BH86" s="16">
        <f t="shared" si="35"/>
        <v>0</v>
      </c>
      <c r="BI86" s="16">
        <f t="shared" si="35"/>
        <v>0</v>
      </c>
      <c r="BJ86" s="16">
        <f t="shared" si="35"/>
        <v>0</v>
      </c>
      <c r="BK86" s="16">
        <f t="shared" si="35"/>
        <v>0</v>
      </c>
      <c r="BL86" s="16">
        <f t="shared" si="35"/>
        <v>0</v>
      </c>
      <c r="BM86" s="16">
        <f t="shared" si="36"/>
        <v>0</v>
      </c>
    </row>
    <row r="87" spans="1:65" hidden="1">
      <c r="A87" s="4" t="s">
        <v>16</v>
      </c>
      <c r="B87" s="11"/>
      <c r="C87" s="11"/>
      <c r="D87" s="11"/>
      <c r="E87" s="11"/>
      <c r="F87" s="12"/>
      <c r="G87" s="34"/>
      <c r="H87" s="11"/>
      <c r="I87" s="11"/>
      <c r="J87" s="11"/>
      <c r="K87" s="11"/>
      <c r="L87" s="12"/>
      <c r="M87" s="34"/>
      <c r="N87" s="11"/>
      <c r="O87" s="11">
        <f>'HFM NGOperating Income Round'!S51</f>
        <v>-266</v>
      </c>
      <c r="P87" s="11">
        <f>'HFM NGOperating Income Round'!T51</f>
        <v>88</v>
      </c>
      <c r="Q87" s="11">
        <f>'HFM NGOperating Income Round'!U51</f>
        <v>-392</v>
      </c>
      <c r="R87" s="12">
        <f>'HFM NGOperating Income Round'!V51</f>
        <v>-1020</v>
      </c>
      <c r="S87" s="34"/>
      <c r="T87" s="11">
        <v>173</v>
      </c>
      <c r="U87" s="11">
        <v>260</v>
      </c>
      <c r="V87" s="11">
        <v>272</v>
      </c>
      <c r="W87" s="11">
        <v>163</v>
      </c>
      <c r="X87" s="12">
        <v>868</v>
      </c>
      <c r="Y87" s="34"/>
      <c r="Z87" s="11">
        <v>216</v>
      </c>
      <c r="AA87" s="11">
        <v>49</v>
      </c>
      <c r="AB87" s="11">
        <v>21.00536</v>
      </c>
      <c r="AC87" s="11">
        <v>202</v>
      </c>
      <c r="AD87" s="12">
        <v>488.00536</v>
      </c>
      <c r="AE87" s="11">
        <v>173</v>
      </c>
      <c r="AF87" s="11">
        <v>260</v>
      </c>
      <c r="AG87" s="11">
        <v>272</v>
      </c>
      <c r="AH87" s="11">
        <v>163</v>
      </c>
      <c r="AI87" s="12">
        <v>868</v>
      </c>
      <c r="AJ87" s="34"/>
      <c r="AK87" s="11">
        <v>216</v>
      </c>
      <c r="AL87" s="11">
        <v>49</v>
      </c>
      <c r="AM87" s="11">
        <v>21</v>
      </c>
      <c r="AN87" s="11">
        <v>202</v>
      </c>
      <c r="AO87" s="12">
        <v>488</v>
      </c>
      <c r="AP87" s="16"/>
      <c r="AQ87" s="16">
        <f t="shared" si="1"/>
        <v>-173</v>
      </c>
      <c r="AR87" s="16">
        <f t="shared" si="1"/>
        <v>-260</v>
      </c>
      <c r="AS87" s="16">
        <f t="shared" si="1"/>
        <v>-272</v>
      </c>
      <c r="AT87" s="16">
        <f t="shared" si="1"/>
        <v>-163</v>
      </c>
      <c r="AU87" s="16">
        <f t="shared" si="1"/>
        <v>-868</v>
      </c>
      <c r="AV87" s="16"/>
      <c r="AW87" s="16">
        <f t="shared" si="2"/>
        <v>-216</v>
      </c>
      <c r="AX87" s="16">
        <f t="shared" si="2"/>
        <v>-49</v>
      </c>
      <c r="AY87" s="16">
        <f t="shared" si="2"/>
        <v>-21</v>
      </c>
      <c r="AZ87" s="16">
        <f t="shared" si="2"/>
        <v>-202</v>
      </c>
      <c r="BA87" s="16">
        <f t="shared" si="2"/>
        <v>-488</v>
      </c>
      <c r="BC87" s="16">
        <f t="shared" si="37"/>
        <v>-173</v>
      </c>
      <c r="BD87" s="16">
        <f t="shared" si="35"/>
        <v>-260</v>
      </c>
      <c r="BE87" s="16">
        <f t="shared" si="35"/>
        <v>-272</v>
      </c>
      <c r="BF87" s="16">
        <f t="shared" si="35"/>
        <v>-163</v>
      </c>
      <c r="BG87" s="16">
        <f t="shared" si="35"/>
        <v>-868</v>
      </c>
      <c r="BH87" s="16">
        <f t="shared" si="35"/>
        <v>0</v>
      </c>
      <c r="BI87" s="16">
        <f t="shared" si="35"/>
        <v>-216</v>
      </c>
      <c r="BJ87" s="16">
        <f t="shared" si="35"/>
        <v>-49</v>
      </c>
      <c r="BK87" s="16">
        <f t="shared" si="35"/>
        <v>-21.00536</v>
      </c>
      <c r="BL87" s="16">
        <f t="shared" si="35"/>
        <v>-202</v>
      </c>
      <c r="BM87" s="16">
        <f t="shared" si="36"/>
        <v>-488.00536</v>
      </c>
    </row>
    <row r="88" spans="1:65" ht="2.25" hidden="1" customHeight="1">
      <c r="A88" s="2" t="s">
        <v>9</v>
      </c>
      <c r="B88" s="25"/>
      <c r="C88" s="25"/>
      <c r="D88" s="25"/>
      <c r="E88" s="25"/>
      <c r="F88" s="10"/>
      <c r="G88" s="25"/>
      <c r="H88" s="25"/>
      <c r="I88" s="25"/>
      <c r="J88" s="25"/>
      <c r="K88" s="25"/>
      <c r="L88" s="10"/>
      <c r="M88" s="25"/>
      <c r="N88" s="25"/>
      <c r="O88" s="25"/>
      <c r="P88" s="25"/>
      <c r="Q88" s="25"/>
      <c r="R88" s="10"/>
      <c r="T88" s="25"/>
      <c r="U88" s="25"/>
      <c r="V88" s="25"/>
      <c r="W88" s="25"/>
      <c r="X88" s="10"/>
      <c r="Y88" s="25"/>
      <c r="Z88" s="25"/>
      <c r="AA88" s="25"/>
      <c r="AB88" s="25"/>
      <c r="AC88" s="25"/>
      <c r="AD88" s="10"/>
      <c r="AE88" s="25"/>
      <c r="AF88" s="25"/>
      <c r="AG88" s="25"/>
      <c r="AH88" s="25"/>
      <c r="AI88" s="10"/>
      <c r="AJ88" s="25"/>
      <c r="AK88" s="25"/>
      <c r="AL88" s="25"/>
      <c r="AM88" s="25"/>
      <c r="AN88" s="25"/>
      <c r="AO88" s="10"/>
      <c r="AP88" s="16"/>
      <c r="AQ88" s="16">
        <f t="shared" si="1"/>
        <v>0</v>
      </c>
      <c r="AR88" s="16">
        <f t="shared" si="1"/>
        <v>0</v>
      </c>
      <c r="AS88" s="16">
        <f t="shared" si="1"/>
        <v>0</v>
      </c>
      <c r="AT88" s="16">
        <f t="shared" si="1"/>
        <v>0</v>
      </c>
      <c r="AU88" s="16">
        <f t="shared" si="1"/>
        <v>0</v>
      </c>
      <c r="AV88" s="16"/>
      <c r="AW88" s="16">
        <f t="shared" si="2"/>
        <v>0</v>
      </c>
      <c r="AX88" s="16">
        <f t="shared" si="2"/>
        <v>0</v>
      </c>
      <c r="AY88" s="16">
        <f t="shared" si="2"/>
        <v>0</v>
      </c>
      <c r="AZ88" s="16">
        <f t="shared" si="2"/>
        <v>0</v>
      </c>
      <c r="BA88" s="16">
        <f t="shared" si="2"/>
        <v>0</v>
      </c>
      <c r="BC88" s="16">
        <f t="shared" si="37"/>
        <v>0</v>
      </c>
      <c r="BD88" s="16">
        <f t="shared" si="35"/>
        <v>0</v>
      </c>
      <c r="BE88" s="16">
        <f t="shared" si="35"/>
        <v>0</v>
      </c>
      <c r="BF88" s="16">
        <f t="shared" si="35"/>
        <v>0</v>
      </c>
      <c r="BG88" s="16">
        <f t="shared" si="35"/>
        <v>0</v>
      </c>
      <c r="BH88" s="16">
        <f t="shared" si="35"/>
        <v>0</v>
      </c>
      <c r="BI88" s="16">
        <f t="shared" si="35"/>
        <v>0</v>
      </c>
      <c r="BJ88" s="16">
        <f t="shared" si="35"/>
        <v>0</v>
      </c>
      <c r="BK88" s="16">
        <f t="shared" si="35"/>
        <v>0</v>
      </c>
      <c r="BL88" s="16">
        <f t="shared" si="35"/>
        <v>0</v>
      </c>
      <c r="BM88" s="16">
        <f t="shared" si="36"/>
        <v>0</v>
      </c>
    </row>
    <row r="89" spans="1:65" ht="1.5" hidden="1" customHeight="1">
      <c r="A89" s="117"/>
      <c r="B89" s="118"/>
      <c r="C89" s="118"/>
      <c r="D89" s="118"/>
      <c r="E89" s="118"/>
      <c r="F89" s="119"/>
      <c r="G89" s="118"/>
      <c r="H89" s="118"/>
      <c r="I89" s="118"/>
      <c r="J89" s="118"/>
      <c r="K89" s="118"/>
      <c r="L89" s="119"/>
      <c r="M89" s="118"/>
      <c r="N89" s="118"/>
      <c r="O89" s="118"/>
      <c r="P89" s="118"/>
      <c r="Q89" s="118"/>
      <c r="R89" s="119"/>
      <c r="T89" s="118"/>
      <c r="U89" s="118"/>
      <c r="V89" s="118"/>
      <c r="W89" s="118"/>
      <c r="X89" s="119"/>
      <c r="Y89" s="118"/>
      <c r="Z89" s="118"/>
      <c r="AA89" s="118"/>
      <c r="AB89" s="118"/>
      <c r="AC89" s="118"/>
      <c r="AD89" s="119"/>
      <c r="AE89" s="118"/>
      <c r="AF89" s="118"/>
      <c r="AG89" s="118"/>
      <c r="AH89" s="118"/>
      <c r="AI89" s="119"/>
      <c r="AJ89" s="118"/>
      <c r="AK89" s="118"/>
      <c r="AL89" s="118"/>
      <c r="AM89" s="118"/>
      <c r="AN89" s="118"/>
      <c r="AO89" s="119"/>
      <c r="AP89" s="16"/>
      <c r="AQ89" s="16">
        <f t="shared" si="1"/>
        <v>0</v>
      </c>
      <c r="AR89" s="16">
        <f t="shared" si="1"/>
        <v>0</v>
      </c>
      <c r="AS89" s="16">
        <f t="shared" si="1"/>
        <v>0</v>
      </c>
      <c r="AT89" s="16">
        <f t="shared" si="1"/>
        <v>0</v>
      </c>
      <c r="AU89" s="16">
        <f t="shared" si="1"/>
        <v>0</v>
      </c>
      <c r="AV89" s="16"/>
      <c r="AW89" s="16">
        <f t="shared" si="2"/>
        <v>0</v>
      </c>
      <c r="AX89" s="16">
        <f t="shared" si="2"/>
        <v>0</v>
      </c>
      <c r="AY89" s="16">
        <f t="shared" si="2"/>
        <v>0</v>
      </c>
      <c r="AZ89" s="16">
        <f t="shared" si="2"/>
        <v>0</v>
      </c>
      <c r="BA89" s="16">
        <f t="shared" si="2"/>
        <v>0</v>
      </c>
      <c r="BC89" s="16">
        <f t="shared" si="37"/>
        <v>0</v>
      </c>
      <c r="BD89" s="16">
        <f t="shared" si="35"/>
        <v>0</v>
      </c>
      <c r="BE89" s="16">
        <f t="shared" si="35"/>
        <v>0</v>
      </c>
      <c r="BF89" s="16">
        <f t="shared" si="35"/>
        <v>0</v>
      </c>
      <c r="BG89" s="16">
        <f t="shared" si="35"/>
        <v>0</v>
      </c>
      <c r="BH89" s="16">
        <f t="shared" si="35"/>
        <v>0</v>
      </c>
      <c r="BI89" s="16">
        <f t="shared" si="35"/>
        <v>0</v>
      </c>
      <c r="BJ89" s="16">
        <f t="shared" si="35"/>
        <v>0</v>
      </c>
      <c r="BK89" s="16">
        <f t="shared" si="35"/>
        <v>0</v>
      </c>
      <c r="BL89" s="16">
        <f t="shared" si="35"/>
        <v>0</v>
      </c>
      <c r="BM89" s="16">
        <f t="shared" si="36"/>
        <v>0</v>
      </c>
    </row>
    <row r="90" spans="1:65" ht="2.25" hidden="1" customHeight="1">
      <c r="B90" s="25"/>
      <c r="C90" s="25"/>
      <c r="D90" s="25"/>
      <c r="E90" s="25"/>
      <c r="F90" s="10"/>
      <c r="G90" s="25"/>
      <c r="H90" s="25"/>
      <c r="I90" s="25"/>
      <c r="J90" s="25"/>
      <c r="K90" s="25"/>
      <c r="L90" s="10"/>
      <c r="M90" s="25"/>
      <c r="N90" s="25"/>
      <c r="O90" s="25"/>
      <c r="P90" s="25"/>
      <c r="Q90" s="25"/>
      <c r="R90" s="10"/>
      <c r="T90" s="25"/>
      <c r="U90" s="25"/>
      <c r="V90" s="25"/>
      <c r="W90" s="25"/>
      <c r="X90" s="10"/>
      <c r="Y90" s="25"/>
      <c r="Z90" s="25"/>
      <c r="AA90" s="25"/>
      <c r="AB90" s="25"/>
      <c r="AC90" s="25"/>
      <c r="AD90" s="10"/>
      <c r="AE90" s="25"/>
      <c r="AF90" s="25"/>
      <c r="AG90" s="25"/>
      <c r="AH90" s="25"/>
      <c r="AI90" s="10"/>
      <c r="AJ90" s="25"/>
      <c r="AK90" s="25"/>
      <c r="AL90" s="25"/>
      <c r="AM90" s="25"/>
      <c r="AN90" s="25"/>
      <c r="AO90" s="10"/>
      <c r="AP90" s="16"/>
      <c r="AQ90" s="16">
        <f t="shared" si="1"/>
        <v>0</v>
      </c>
      <c r="AR90" s="16">
        <f t="shared" si="1"/>
        <v>0</v>
      </c>
      <c r="AS90" s="16">
        <f t="shared" si="1"/>
        <v>0</v>
      </c>
      <c r="AT90" s="16">
        <f t="shared" si="1"/>
        <v>0</v>
      </c>
      <c r="AU90" s="16">
        <f t="shared" si="1"/>
        <v>0</v>
      </c>
      <c r="AV90" s="16"/>
      <c r="AW90" s="16">
        <f t="shared" si="2"/>
        <v>0</v>
      </c>
      <c r="AX90" s="16">
        <f t="shared" si="2"/>
        <v>0</v>
      </c>
      <c r="AY90" s="16">
        <f t="shared" si="2"/>
        <v>0</v>
      </c>
      <c r="AZ90" s="16">
        <f t="shared" si="2"/>
        <v>0</v>
      </c>
      <c r="BA90" s="16">
        <f t="shared" si="2"/>
        <v>0</v>
      </c>
      <c r="BC90" s="16">
        <f t="shared" si="37"/>
        <v>0</v>
      </c>
      <c r="BD90" s="16">
        <f t="shared" si="37"/>
        <v>0</v>
      </c>
      <c r="BE90" s="16">
        <f t="shared" si="37"/>
        <v>0</v>
      </c>
      <c r="BF90" s="16">
        <f t="shared" si="37"/>
        <v>0</v>
      </c>
      <c r="BG90" s="16">
        <f t="shared" si="37"/>
        <v>0</v>
      </c>
      <c r="BH90" s="16">
        <f t="shared" si="37"/>
        <v>0</v>
      </c>
      <c r="BI90" s="16">
        <f t="shared" si="37"/>
        <v>0</v>
      </c>
      <c r="BJ90" s="16">
        <f t="shared" si="37"/>
        <v>0</v>
      </c>
      <c r="BK90" s="16">
        <f t="shared" si="37"/>
        <v>0</v>
      </c>
      <c r="BL90" s="16">
        <f t="shared" si="37"/>
        <v>0</v>
      </c>
      <c r="BM90" s="16">
        <f t="shared" si="36"/>
        <v>0</v>
      </c>
    </row>
    <row r="91" spans="1:65" hidden="1">
      <c r="A91" s="4" t="s">
        <v>18</v>
      </c>
      <c r="B91" s="11"/>
      <c r="C91" s="11"/>
      <c r="D91" s="11"/>
      <c r="E91" s="11"/>
      <c r="F91" s="12"/>
      <c r="G91" s="34"/>
      <c r="H91" s="11"/>
      <c r="I91" s="11"/>
      <c r="J91" s="11"/>
      <c r="K91" s="11"/>
      <c r="L91" s="12"/>
      <c r="M91" s="34"/>
      <c r="N91" s="11"/>
      <c r="O91" s="11">
        <f t="shared" ref="O91:R91" si="39">O95-O87-O83-O74</f>
        <v>-317</v>
      </c>
      <c r="P91" s="11">
        <f t="shared" si="39"/>
        <v>-501</v>
      </c>
      <c r="Q91" s="11">
        <f t="shared" si="39"/>
        <v>-520</v>
      </c>
      <c r="R91" s="12">
        <f t="shared" si="39"/>
        <v>-1657</v>
      </c>
      <c r="T91" s="11">
        <v>-139</v>
      </c>
      <c r="U91" s="11">
        <v>-206</v>
      </c>
      <c r="V91" s="11">
        <v>-339</v>
      </c>
      <c r="W91" s="11">
        <v>-371</v>
      </c>
      <c r="X91" s="12">
        <v>-1055</v>
      </c>
      <c r="Y91" s="34"/>
      <c r="Z91" s="11">
        <v>-273.46347121000002</v>
      </c>
      <c r="AA91" s="11">
        <v>-10.42772482</v>
      </c>
      <c r="AB91" s="11">
        <v>-206.22666224</v>
      </c>
      <c r="AC91" s="11">
        <v>-399.99172472000004</v>
      </c>
      <c r="AD91" s="12">
        <v>-889.10958299000004</v>
      </c>
      <c r="AE91" s="11">
        <v>-197</v>
      </c>
      <c r="AF91" s="11">
        <v>-313</v>
      </c>
      <c r="AG91" s="11">
        <v>-508</v>
      </c>
      <c r="AH91" s="11">
        <v>-563</v>
      </c>
      <c r="AI91" s="12">
        <v>-1581</v>
      </c>
      <c r="AJ91" s="34"/>
      <c r="AK91" s="11">
        <v>-479</v>
      </c>
      <c r="AL91" s="11">
        <v>-175</v>
      </c>
      <c r="AM91" s="11">
        <v>-393</v>
      </c>
      <c r="AN91" s="11">
        <v>-606</v>
      </c>
      <c r="AO91" s="12">
        <v>-1653</v>
      </c>
      <c r="AP91" s="16"/>
      <c r="AQ91" s="16">
        <f t="shared" si="1"/>
        <v>197</v>
      </c>
      <c r="AR91" s="16">
        <f t="shared" si="1"/>
        <v>313</v>
      </c>
      <c r="AS91" s="16">
        <f t="shared" si="1"/>
        <v>508</v>
      </c>
      <c r="AT91" s="16">
        <f t="shared" si="1"/>
        <v>563</v>
      </c>
      <c r="AU91" s="16">
        <f t="shared" si="1"/>
        <v>1581</v>
      </c>
      <c r="AV91" s="16"/>
      <c r="AW91" s="16">
        <f t="shared" si="2"/>
        <v>479</v>
      </c>
      <c r="AX91" s="16">
        <f t="shared" si="2"/>
        <v>175</v>
      </c>
      <c r="AY91" s="16">
        <f t="shared" si="2"/>
        <v>393</v>
      </c>
      <c r="AZ91" s="16">
        <f t="shared" si="2"/>
        <v>606</v>
      </c>
      <c r="BA91" s="16">
        <f t="shared" si="2"/>
        <v>1653</v>
      </c>
      <c r="BC91" s="16">
        <f t="shared" si="37"/>
        <v>139</v>
      </c>
      <c r="BD91" s="16">
        <f t="shared" si="37"/>
        <v>206</v>
      </c>
      <c r="BE91" s="16">
        <f t="shared" si="37"/>
        <v>339</v>
      </c>
      <c r="BF91" s="16">
        <f t="shared" si="37"/>
        <v>371</v>
      </c>
      <c r="BG91" s="16">
        <f t="shared" si="37"/>
        <v>1055</v>
      </c>
      <c r="BH91" s="16">
        <f t="shared" si="37"/>
        <v>0</v>
      </c>
      <c r="BI91" s="16">
        <f t="shared" si="37"/>
        <v>273.46347121000002</v>
      </c>
      <c r="BJ91" s="16">
        <f t="shared" si="37"/>
        <v>10.42772482</v>
      </c>
      <c r="BK91" s="16">
        <f t="shared" si="37"/>
        <v>206.22666224</v>
      </c>
      <c r="BL91" s="16">
        <f t="shared" si="37"/>
        <v>399.99172472000004</v>
      </c>
      <c r="BM91" s="16">
        <f t="shared" si="36"/>
        <v>889.10958299000004</v>
      </c>
    </row>
    <row r="92" spans="1:65" ht="2.25" hidden="1" customHeight="1">
      <c r="A92" s="2" t="s">
        <v>9</v>
      </c>
      <c r="B92" s="25"/>
      <c r="C92" s="25"/>
      <c r="D92" s="25"/>
      <c r="E92" s="25"/>
      <c r="F92" s="10"/>
      <c r="G92" s="25"/>
      <c r="H92" s="25"/>
      <c r="I92" s="25"/>
      <c r="J92" s="25"/>
      <c r="K92" s="25"/>
      <c r="L92" s="10"/>
      <c r="M92" s="25"/>
      <c r="N92" s="25"/>
      <c r="O92" s="25"/>
      <c r="P92" s="25"/>
      <c r="Q92" s="25"/>
      <c r="R92" s="10"/>
      <c r="T92" s="25"/>
      <c r="U92" s="25"/>
      <c r="V92" s="25"/>
      <c r="W92" s="25"/>
      <c r="X92" s="10"/>
      <c r="Y92" s="25"/>
      <c r="Z92" s="25"/>
      <c r="AA92" s="25"/>
      <c r="AB92" s="25"/>
      <c r="AC92" s="25"/>
      <c r="AD92" s="10"/>
      <c r="AE92" s="25"/>
      <c r="AF92" s="25"/>
      <c r="AG92" s="25"/>
      <c r="AH92" s="25"/>
      <c r="AI92" s="10"/>
      <c r="AJ92" s="25"/>
      <c r="AK92" s="25"/>
      <c r="AL92" s="25"/>
      <c r="AM92" s="25"/>
      <c r="AN92" s="25"/>
      <c r="AO92" s="10"/>
      <c r="AP92" s="16"/>
      <c r="AQ92" s="16">
        <f t="shared" si="1"/>
        <v>0</v>
      </c>
      <c r="AR92" s="16">
        <f t="shared" si="1"/>
        <v>0</v>
      </c>
      <c r="AS92" s="16">
        <f t="shared" si="1"/>
        <v>0</v>
      </c>
      <c r="AT92" s="16">
        <f t="shared" si="1"/>
        <v>0</v>
      </c>
      <c r="AU92" s="16">
        <f t="shared" si="1"/>
        <v>0</v>
      </c>
      <c r="AV92" s="16"/>
      <c r="AW92" s="16">
        <f t="shared" si="2"/>
        <v>0</v>
      </c>
      <c r="AX92" s="16">
        <f t="shared" si="2"/>
        <v>0</v>
      </c>
      <c r="AY92" s="16">
        <f t="shared" si="2"/>
        <v>0</v>
      </c>
      <c r="AZ92" s="16">
        <f t="shared" si="2"/>
        <v>0</v>
      </c>
      <c r="BA92" s="16">
        <f t="shared" si="2"/>
        <v>0</v>
      </c>
      <c r="BC92" s="16">
        <f t="shared" si="37"/>
        <v>0</v>
      </c>
      <c r="BD92" s="16">
        <f t="shared" si="37"/>
        <v>0</v>
      </c>
      <c r="BE92" s="16">
        <f t="shared" si="37"/>
        <v>0</v>
      </c>
      <c r="BF92" s="16">
        <f t="shared" si="37"/>
        <v>0</v>
      </c>
      <c r="BG92" s="16">
        <f t="shared" si="37"/>
        <v>0</v>
      </c>
      <c r="BH92" s="16">
        <f t="shared" si="37"/>
        <v>0</v>
      </c>
      <c r="BI92" s="16">
        <f t="shared" si="37"/>
        <v>0</v>
      </c>
      <c r="BJ92" s="16">
        <f t="shared" si="37"/>
        <v>0</v>
      </c>
      <c r="BK92" s="16">
        <f t="shared" si="37"/>
        <v>0</v>
      </c>
      <c r="BL92" s="16">
        <f t="shared" si="37"/>
        <v>0</v>
      </c>
      <c r="BM92" s="16">
        <f t="shared" si="36"/>
        <v>0</v>
      </c>
    </row>
    <row r="93" spans="1:65" ht="1.5" hidden="1" customHeight="1">
      <c r="A93" s="117"/>
      <c r="B93" s="118"/>
      <c r="C93" s="118"/>
      <c r="D93" s="118"/>
      <c r="E93" s="118"/>
      <c r="F93" s="119"/>
      <c r="G93" s="118"/>
      <c r="H93" s="118"/>
      <c r="I93" s="118"/>
      <c r="J93" s="118"/>
      <c r="K93" s="118"/>
      <c r="L93" s="119"/>
      <c r="M93" s="118"/>
      <c r="N93" s="118"/>
      <c r="O93" s="118"/>
      <c r="P93" s="118"/>
      <c r="Q93" s="118"/>
      <c r="R93" s="119"/>
      <c r="T93" s="118"/>
      <c r="U93" s="118"/>
      <c r="V93" s="118"/>
      <c r="W93" s="118"/>
      <c r="X93" s="119"/>
      <c r="Y93" s="118"/>
      <c r="Z93" s="118"/>
      <c r="AA93" s="118"/>
      <c r="AB93" s="118"/>
      <c r="AC93" s="118"/>
      <c r="AD93" s="119"/>
      <c r="AE93" s="118"/>
      <c r="AF93" s="118"/>
      <c r="AG93" s="118"/>
      <c r="AH93" s="118"/>
      <c r="AI93" s="119"/>
      <c r="AJ93" s="118"/>
      <c r="AK93" s="118"/>
      <c r="AL93" s="118"/>
      <c r="AM93" s="118"/>
      <c r="AN93" s="118"/>
      <c r="AO93" s="119"/>
      <c r="AP93" s="16"/>
      <c r="AQ93" s="16">
        <f t="shared" si="1"/>
        <v>0</v>
      </c>
      <c r="AR93" s="16">
        <f t="shared" si="1"/>
        <v>0</v>
      </c>
      <c r="AS93" s="16">
        <f t="shared" si="1"/>
        <v>0</v>
      </c>
      <c r="AT93" s="16">
        <f t="shared" si="1"/>
        <v>0</v>
      </c>
      <c r="AU93" s="16">
        <f t="shared" si="1"/>
        <v>0</v>
      </c>
      <c r="AV93" s="16"/>
      <c r="AW93" s="16">
        <f t="shared" si="2"/>
        <v>0</v>
      </c>
      <c r="AX93" s="16">
        <f t="shared" si="2"/>
        <v>0</v>
      </c>
      <c r="AY93" s="16">
        <f t="shared" si="2"/>
        <v>0</v>
      </c>
      <c r="AZ93" s="16">
        <f t="shared" si="2"/>
        <v>0</v>
      </c>
      <c r="BA93" s="16">
        <f t="shared" si="2"/>
        <v>0</v>
      </c>
      <c r="BC93" s="16">
        <f t="shared" si="37"/>
        <v>0</v>
      </c>
      <c r="BD93" s="16">
        <f t="shared" si="37"/>
        <v>0</v>
      </c>
      <c r="BE93" s="16">
        <f t="shared" si="37"/>
        <v>0</v>
      </c>
      <c r="BF93" s="16">
        <f t="shared" si="37"/>
        <v>0</v>
      </c>
      <c r="BG93" s="16">
        <f t="shared" si="37"/>
        <v>0</v>
      </c>
      <c r="BH93" s="16">
        <f t="shared" si="37"/>
        <v>0</v>
      </c>
      <c r="BI93" s="16">
        <f t="shared" si="37"/>
        <v>0</v>
      </c>
      <c r="BJ93" s="16">
        <f t="shared" si="37"/>
        <v>0</v>
      </c>
      <c r="BK93" s="16">
        <f t="shared" si="37"/>
        <v>0</v>
      </c>
      <c r="BL93" s="16">
        <f t="shared" si="37"/>
        <v>0</v>
      </c>
      <c r="BM93" s="16">
        <f t="shared" si="36"/>
        <v>0</v>
      </c>
    </row>
    <row r="94" spans="1:65" ht="2.25" customHeight="1">
      <c r="B94" s="25"/>
      <c r="C94" s="25"/>
      <c r="D94" s="25"/>
      <c r="E94" s="25"/>
      <c r="F94" s="10"/>
      <c r="G94" s="25"/>
      <c r="H94" s="25"/>
      <c r="I94" s="25"/>
      <c r="J94" s="25"/>
      <c r="K94" s="25"/>
      <c r="L94" s="10"/>
      <c r="M94" s="25"/>
      <c r="N94" s="25"/>
      <c r="O94" s="25"/>
      <c r="P94" s="25"/>
      <c r="Q94" s="25"/>
      <c r="R94" s="10"/>
      <c r="T94" s="25"/>
      <c r="U94" s="25"/>
      <c r="V94" s="25"/>
      <c r="W94" s="25"/>
      <c r="X94" s="10"/>
      <c r="Y94" s="25"/>
      <c r="Z94" s="25"/>
      <c r="AA94" s="25"/>
      <c r="AB94" s="25"/>
      <c r="AC94" s="25"/>
      <c r="AD94" s="10"/>
      <c r="AE94" s="25"/>
      <c r="AF94" s="25"/>
      <c r="AG94" s="25"/>
      <c r="AH94" s="25"/>
      <c r="AI94" s="10"/>
      <c r="AJ94" s="25"/>
      <c r="AK94" s="25"/>
      <c r="AL94" s="25"/>
      <c r="AM94" s="25"/>
      <c r="AN94" s="25"/>
      <c r="AO94" s="10"/>
      <c r="AP94" s="16"/>
      <c r="AQ94" s="16">
        <f t="shared" si="1"/>
        <v>0</v>
      </c>
      <c r="AR94" s="16">
        <f t="shared" si="1"/>
        <v>0</v>
      </c>
      <c r="AS94" s="16">
        <f t="shared" si="1"/>
        <v>0</v>
      </c>
      <c r="AT94" s="16">
        <f t="shared" si="1"/>
        <v>0</v>
      </c>
      <c r="AU94" s="16">
        <f t="shared" si="1"/>
        <v>0</v>
      </c>
      <c r="AV94" s="16"/>
      <c r="AW94" s="16">
        <f t="shared" si="2"/>
        <v>0</v>
      </c>
      <c r="AX94" s="16">
        <f t="shared" si="2"/>
        <v>0</v>
      </c>
      <c r="AY94" s="16">
        <f t="shared" si="2"/>
        <v>0</v>
      </c>
      <c r="AZ94" s="16">
        <f t="shared" si="2"/>
        <v>0</v>
      </c>
      <c r="BA94" s="16">
        <f t="shared" si="2"/>
        <v>0</v>
      </c>
      <c r="BC94" s="16">
        <f t="shared" si="37"/>
        <v>0</v>
      </c>
      <c r="BD94" s="16">
        <f t="shared" si="37"/>
        <v>0</v>
      </c>
      <c r="BE94" s="16">
        <f t="shared" si="37"/>
        <v>0</v>
      </c>
      <c r="BF94" s="16">
        <f t="shared" si="37"/>
        <v>0</v>
      </c>
      <c r="BG94" s="16">
        <f t="shared" si="37"/>
        <v>0</v>
      </c>
      <c r="BH94" s="16">
        <f t="shared" si="37"/>
        <v>0</v>
      </c>
      <c r="BI94" s="16">
        <f t="shared" si="37"/>
        <v>0</v>
      </c>
      <c r="BJ94" s="16">
        <f t="shared" si="37"/>
        <v>0</v>
      </c>
      <c r="BK94" s="16">
        <f t="shared" si="37"/>
        <v>0</v>
      </c>
      <c r="BL94" s="16">
        <f t="shared" si="37"/>
        <v>0</v>
      </c>
      <c r="BM94" s="16">
        <f t="shared" si="36"/>
        <v>0</v>
      </c>
    </row>
    <row r="95" spans="1:65" s="1" customFormat="1">
      <c r="A95" s="1" t="s">
        <v>33</v>
      </c>
      <c r="B95" s="13">
        <f>'HFM NGOperating Income Round'!F69</f>
        <v>5182</v>
      </c>
      <c r="C95" s="13">
        <f>'HFM NGOperating Income Round'!G69</f>
        <v>5356</v>
      </c>
      <c r="D95" s="13">
        <f>'HFM NGOperating Income Round'!H69</f>
        <v>5340</v>
      </c>
      <c r="E95" s="13">
        <f>'HFM NGOperating Income Round'!I69</f>
        <v>5247</v>
      </c>
      <c r="F95" s="14">
        <f>'HFM NGOperating Income Round'!J69</f>
        <v>21125</v>
      </c>
      <c r="G95" s="13"/>
      <c r="H95" s="13">
        <f>'HFM NGOperating Income Round'!L69</f>
        <v>4852</v>
      </c>
      <c r="I95" s="13">
        <f>'HFM NGOperating Income Round'!M69+1</f>
        <v>4648</v>
      </c>
      <c r="J95" s="13">
        <f>'HFM NGOperating Income Round'!N69</f>
        <v>4076</v>
      </c>
      <c r="K95" s="13">
        <f>'HFM NGOperating Income Round'!O69</f>
        <v>3918</v>
      </c>
      <c r="L95" s="14">
        <f>'HFM NGOperating Income Round'!P69+1</f>
        <v>17494</v>
      </c>
      <c r="M95" s="13"/>
      <c r="N95" s="13">
        <f>'HFM NGOperating Income Round'!R69</f>
        <v>5039</v>
      </c>
      <c r="O95" s="13">
        <f>'HFM NGOperating Income Round'!S69</f>
        <v>5507</v>
      </c>
      <c r="P95" s="13">
        <f>'HFM NGOperating Income Round'!T69</f>
        <v>5450</v>
      </c>
      <c r="Q95" s="13">
        <f>'HFM NGOperating Income Round'!U69</f>
        <v>4821</v>
      </c>
      <c r="R95" s="14">
        <f>'HFM NGOperating Income Round'!V69</f>
        <v>20817</v>
      </c>
      <c r="S95" s="2"/>
      <c r="T95" s="13">
        <v>4708</v>
      </c>
      <c r="U95" s="13">
        <v>4821</v>
      </c>
      <c r="V95" s="13">
        <v>5045</v>
      </c>
      <c r="W95" s="13">
        <v>4289</v>
      </c>
      <c r="X95" s="14">
        <v>18863</v>
      </c>
      <c r="Y95" s="13"/>
      <c r="Z95" s="13">
        <v>4859.5365287900004</v>
      </c>
      <c r="AA95" s="13">
        <v>5061.5722751800004</v>
      </c>
      <c r="AB95" s="13">
        <v>4854.7786977599999</v>
      </c>
      <c r="AC95" s="13">
        <v>4872.0082752799999</v>
      </c>
      <c r="AD95" s="14">
        <v>19648.895777009999</v>
      </c>
      <c r="AE95" s="13">
        <v>4708</v>
      </c>
      <c r="AF95" s="13">
        <v>4821</v>
      </c>
      <c r="AG95" s="13">
        <v>5045</v>
      </c>
      <c r="AH95" s="13">
        <v>4289</v>
      </c>
      <c r="AI95" s="14">
        <v>18863</v>
      </c>
      <c r="AJ95" s="13"/>
      <c r="AK95" s="13">
        <v>4860</v>
      </c>
      <c r="AL95" s="13">
        <v>5062</v>
      </c>
      <c r="AM95" s="13">
        <v>4855</v>
      </c>
      <c r="AN95" s="13">
        <v>4872</v>
      </c>
      <c r="AO95" s="14">
        <v>19649</v>
      </c>
      <c r="AP95" s="16"/>
      <c r="AQ95" s="16">
        <f t="shared" si="1"/>
        <v>474</v>
      </c>
      <c r="AR95" s="16">
        <f t="shared" si="1"/>
        <v>535</v>
      </c>
      <c r="AS95" s="16">
        <f t="shared" si="1"/>
        <v>295</v>
      </c>
      <c r="AT95" s="16">
        <f t="shared" si="1"/>
        <v>958</v>
      </c>
      <c r="AU95" s="16">
        <f t="shared" si="1"/>
        <v>2262</v>
      </c>
      <c r="AV95" s="16"/>
      <c r="AW95" s="16">
        <f t="shared" si="2"/>
        <v>-8</v>
      </c>
      <c r="AX95" s="16">
        <f t="shared" si="2"/>
        <v>-414</v>
      </c>
      <c r="AY95" s="16">
        <f t="shared" si="2"/>
        <v>-779</v>
      </c>
      <c r="AZ95" s="16">
        <f t="shared" si="2"/>
        <v>-954</v>
      </c>
      <c r="BA95" s="16">
        <f t="shared" si="2"/>
        <v>-2155</v>
      </c>
      <c r="BC95" s="16">
        <f t="shared" si="37"/>
        <v>474</v>
      </c>
      <c r="BD95" s="16">
        <f t="shared" si="37"/>
        <v>535</v>
      </c>
      <c r="BE95" s="16">
        <f t="shared" si="37"/>
        <v>295</v>
      </c>
      <c r="BF95" s="16">
        <f t="shared" si="37"/>
        <v>958</v>
      </c>
      <c r="BG95" s="16">
        <f t="shared" si="37"/>
        <v>2262</v>
      </c>
      <c r="BH95" s="16">
        <f t="shared" si="37"/>
        <v>0</v>
      </c>
      <c r="BI95" s="16">
        <f t="shared" si="37"/>
        <v>-7.536528790000375</v>
      </c>
      <c r="BJ95" s="16">
        <f t="shared" si="37"/>
        <v>-413.57227518000036</v>
      </c>
      <c r="BK95" s="16">
        <f t="shared" si="37"/>
        <v>-778.77869775999989</v>
      </c>
      <c r="BL95" s="16">
        <f t="shared" si="37"/>
        <v>-954.00827527999991</v>
      </c>
      <c r="BM95" s="16">
        <f t="shared" si="36"/>
        <v>-2154.8957770099987</v>
      </c>
    </row>
    <row r="96" spans="1:65" s="1" customFormat="1" ht="3.75" customHeight="1">
      <c r="A96" s="5"/>
      <c r="B96" s="15"/>
      <c r="C96" s="15"/>
      <c r="D96" s="15"/>
      <c r="E96" s="15"/>
      <c r="F96" s="24"/>
      <c r="H96" s="15"/>
      <c r="I96" s="15"/>
      <c r="J96" s="15"/>
      <c r="K96" s="15"/>
      <c r="L96" s="24"/>
      <c r="N96" s="15"/>
      <c r="R96" s="24"/>
      <c r="S96" s="2"/>
      <c r="T96" s="2"/>
      <c r="U96" s="2"/>
      <c r="V96" s="2"/>
      <c r="W96" s="2"/>
      <c r="X96" s="2"/>
      <c r="Y96" s="2"/>
      <c r="Z96" s="2"/>
      <c r="AA96" s="2"/>
      <c r="AB96" s="2"/>
      <c r="AC96" s="2"/>
      <c r="AD96" s="2"/>
      <c r="AE96" s="2"/>
      <c r="AF96" s="2"/>
      <c r="AG96" s="2"/>
      <c r="AH96" s="2"/>
      <c r="AI96" s="2"/>
      <c r="AJ96" s="2"/>
      <c r="AK96" s="2"/>
      <c r="AL96" s="2"/>
      <c r="AM96" s="2"/>
      <c r="AN96" s="2"/>
      <c r="AQ96" s="16">
        <f t="shared" si="1"/>
        <v>0</v>
      </c>
      <c r="AR96" s="16">
        <f t="shared" si="1"/>
        <v>0</v>
      </c>
      <c r="AS96" s="16">
        <f t="shared" si="1"/>
        <v>0</v>
      </c>
      <c r="AT96" s="16">
        <f t="shared" si="1"/>
        <v>0</v>
      </c>
      <c r="AU96" s="16">
        <f t="shared" si="1"/>
        <v>0</v>
      </c>
      <c r="AV96" s="16"/>
      <c r="AW96" s="16">
        <f t="shared" si="2"/>
        <v>0</v>
      </c>
      <c r="AX96" s="16">
        <f t="shared" si="2"/>
        <v>0</v>
      </c>
      <c r="AY96" s="16">
        <f t="shared" si="2"/>
        <v>0</v>
      </c>
      <c r="AZ96" s="16">
        <f t="shared" si="2"/>
        <v>0</v>
      </c>
      <c r="BA96" s="16">
        <f t="shared" si="2"/>
        <v>0</v>
      </c>
    </row>
    <row r="97" spans="1:53" s="1" customFormat="1" ht="23.25" customHeight="1">
      <c r="B97" s="15"/>
      <c r="C97" s="15"/>
      <c r="D97" s="15"/>
      <c r="E97" s="15"/>
      <c r="F97" s="15"/>
      <c r="H97" s="15"/>
      <c r="I97" s="15"/>
      <c r="J97" s="15"/>
      <c r="K97" s="15"/>
      <c r="L97" s="15"/>
      <c r="N97" s="15"/>
      <c r="S97" s="2"/>
      <c r="T97" s="2"/>
      <c r="U97" s="2"/>
      <c r="V97" s="2"/>
      <c r="W97" s="2"/>
      <c r="X97" s="2"/>
      <c r="Y97" s="2"/>
      <c r="Z97" s="2"/>
      <c r="AA97" s="2"/>
      <c r="AB97" s="2"/>
      <c r="AC97" s="2"/>
      <c r="AD97" s="2"/>
      <c r="AE97" s="2"/>
      <c r="AF97" s="2"/>
      <c r="AG97" s="2"/>
      <c r="AH97" s="2"/>
      <c r="AI97" s="2"/>
      <c r="AJ97" s="2"/>
      <c r="AK97" s="2"/>
      <c r="AL97" s="2"/>
      <c r="AM97" s="2"/>
      <c r="AN97" s="2"/>
    </row>
    <row r="98" spans="1:53" s="1" customFormat="1" ht="16.8">
      <c r="A98" s="301"/>
      <c r="C98" s="302"/>
      <c r="D98" s="307"/>
      <c r="E98" s="307"/>
      <c r="F98" s="307"/>
      <c r="G98" s="307"/>
      <c r="H98" s="307"/>
      <c r="I98" s="307"/>
      <c r="J98" s="307"/>
      <c r="K98" s="307"/>
      <c r="L98" s="307"/>
      <c r="M98" s="307"/>
      <c r="N98" s="307"/>
      <c r="O98" s="307"/>
      <c r="P98" s="307"/>
      <c r="Q98" s="307"/>
      <c r="R98" s="307"/>
      <c r="AQ98" s="150"/>
      <c r="AR98" s="150"/>
      <c r="AS98" s="150"/>
      <c r="AT98" s="150"/>
      <c r="AU98" s="150"/>
      <c r="AV98" s="150"/>
      <c r="AW98" s="150"/>
      <c r="AX98" s="150"/>
      <c r="AY98" s="150"/>
      <c r="AZ98" s="150"/>
      <c r="BA98" s="150"/>
    </row>
    <row r="99" spans="1:53" ht="15.6">
      <c r="A99" s="308"/>
      <c r="B99" s="60" t="e">
        <f>+#REF!+#REF!</f>
        <v>#REF!</v>
      </c>
      <c r="C99" s="60" t="e">
        <f>+#REF!+#REF!</f>
        <v>#REF!</v>
      </c>
      <c r="D99" s="60" t="e">
        <f>+#REF!+#REF!</f>
        <v>#REF!</v>
      </c>
      <c r="E99" s="60" t="e">
        <f>+#REF!+#REF!</f>
        <v>#REF!</v>
      </c>
      <c r="F99" s="60" t="e">
        <f>+#REF!+#REF!</f>
        <v>#REF!</v>
      </c>
      <c r="G99" s="60" t="e">
        <f>+#REF!+#REF!</f>
        <v>#REF!</v>
      </c>
      <c r="H99" s="60" t="e">
        <f>+#REF!+#REF!</f>
        <v>#REF!</v>
      </c>
      <c r="I99" s="60" t="e">
        <f>+#REF!+#REF!</f>
        <v>#REF!</v>
      </c>
      <c r="J99" s="60" t="e">
        <f>+#REF!+#REF!</f>
        <v>#REF!</v>
      </c>
      <c r="K99" s="60" t="e">
        <f>+#REF!+#REF!</f>
        <v>#REF!</v>
      </c>
      <c r="L99" s="60" t="e">
        <f>+#REF!+#REF!</f>
        <v>#REF!</v>
      </c>
      <c r="M99" s="60" t="e">
        <f>+#REF!+#REF!</f>
        <v>#REF!</v>
      </c>
      <c r="N99" s="60" t="e">
        <f>+#REF!+#REF!</f>
        <v>#REF!</v>
      </c>
      <c r="O99" s="391"/>
      <c r="P99" s="391"/>
      <c r="Q99" s="391"/>
      <c r="R99" s="391"/>
    </row>
    <row r="100" spans="1:53">
      <c r="B100" s="16" t="e">
        <f>B45-B99</f>
        <v>#REF!</v>
      </c>
      <c r="C100" s="16" t="e">
        <f t="shared" ref="C100:N100" si="40">C45-C99</f>
        <v>#REF!</v>
      </c>
      <c r="D100" s="16" t="e">
        <f t="shared" si="40"/>
        <v>#REF!</v>
      </c>
      <c r="E100" s="16" t="e">
        <f t="shared" si="40"/>
        <v>#REF!</v>
      </c>
      <c r="F100" s="16" t="e">
        <f t="shared" si="40"/>
        <v>#REF!</v>
      </c>
      <c r="G100" s="16" t="e">
        <f t="shared" si="40"/>
        <v>#REF!</v>
      </c>
      <c r="H100" s="16" t="e">
        <f t="shared" si="40"/>
        <v>#REF!</v>
      </c>
      <c r="I100" s="16" t="e">
        <f t="shared" si="40"/>
        <v>#REF!</v>
      </c>
      <c r="J100" s="16" t="e">
        <f t="shared" si="40"/>
        <v>#REF!</v>
      </c>
      <c r="K100" s="16" t="e">
        <f t="shared" si="40"/>
        <v>#REF!</v>
      </c>
      <c r="L100" s="16" t="e">
        <f t="shared" si="40"/>
        <v>#REF!</v>
      </c>
      <c r="M100" s="16" t="e">
        <f t="shared" si="40"/>
        <v>#REF!</v>
      </c>
      <c r="N100" s="16" t="e">
        <f t="shared" si="40"/>
        <v>#REF!</v>
      </c>
      <c r="Q100" s="16"/>
      <c r="R100" s="16"/>
    </row>
    <row r="102" spans="1:53">
      <c r="B102" s="16">
        <f>B32-B36-B45+B71-B95</f>
        <v>0</v>
      </c>
      <c r="C102" s="16">
        <f t="shared" ref="C102" si="41">C32-C36-C45+C71-C95</f>
        <v>0</v>
      </c>
      <c r="D102" s="16">
        <f>D32+D36-D45+D71-D95</f>
        <v>0</v>
      </c>
      <c r="E102" s="16">
        <f t="shared" ref="E102:R102" si="42">E32+E36-E45+E71-E95</f>
        <v>0</v>
      </c>
      <c r="F102" s="16">
        <f t="shared" si="42"/>
        <v>0</v>
      </c>
      <c r="G102" s="16">
        <f t="shared" si="42"/>
        <v>0</v>
      </c>
      <c r="H102" s="16">
        <f t="shared" si="42"/>
        <v>0</v>
      </c>
      <c r="I102" s="16">
        <f t="shared" si="42"/>
        <v>0</v>
      </c>
      <c r="J102" s="16">
        <f t="shared" si="42"/>
        <v>0</v>
      </c>
      <c r="K102" s="16">
        <f t="shared" si="42"/>
        <v>0</v>
      </c>
      <c r="L102" s="16">
        <f t="shared" si="42"/>
        <v>0</v>
      </c>
      <c r="M102" s="16">
        <f t="shared" si="42"/>
        <v>0</v>
      </c>
      <c r="N102" s="16">
        <f t="shared" si="42"/>
        <v>0</v>
      </c>
      <c r="O102" s="16">
        <f t="shared" si="42"/>
        <v>0</v>
      </c>
      <c r="P102" s="16">
        <f t="shared" si="42"/>
        <v>0</v>
      </c>
      <c r="Q102" s="16">
        <f t="shared" si="42"/>
        <v>0</v>
      </c>
      <c r="R102" s="16">
        <f t="shared" si="42"/>
        <v>0</v>
      </c>
    </row>
    <row r="103" spans="1:53">
      <c r="B103" s="16">
        <f>B95-'Consol Breakdown - Dep and Amor'!B55</f>
        <v>0</v>
      </c>
      <c r="C103" s="16">
        <f>C95-'Consol Breakdown - Dep and Amor'!C55</f>
        <v>0</v>
      </c>
      <c r="D103" s="16">
        <f>D95-'Consol Breakdown - Dep and Amor'!D55</f>
        <v>0</v>
      </c>
      <c r="E103" s="16">
        <f>E95-'Consol Breakdown - Dep and Amor'!E55</f>
        <v>0</v>
      </c>
      <c r="F103" s="16">
        <f>F95-'Consol Breakdown - Dep and Amor'!F55</f>
        <v>0</v>
      </c>
      <c r="G103" s="16">
        <f>G95-'Consol Breakdown - Dep and Amor'!G55</f>
        <v>0</v>
      </c>
      <c r="H103" s="16">
        <f>H95-'Consol Breakdown - Dep and Amor'!H55</f>
        <v>0</v>
      </c>
      <c r="I103" s="16">
        <f>I95-'Consol Breakdown - Dep and Amor'!I55</f>
        <v>0</v>
      </c>
      <c r="J103" s="16">
        <f>J95-'Consol Breakdown - Dep and Amor'!J55</f>
        <v>0</v>
      </c>
      <c r="K103" s="16">
        <f>K95-'Consol Breakdown - Dep and Amor'!K55</f>
        <v>0</v>
      </c>
      <c r="L103" s="16">
        <f>L95-'Consol Breakdown - Dep and Amor'!L55</f>
        <v>0</v>
      </c>
      <c r="M103" s="16">
        <f>M95-'Consol Breakdown - Dep and Amor'!M55</f>
        <v>0</v>
      </c>
      <c r="N103" s="16">
        <f>N95-'Consol Breakdown - Dep and Amor'!N55</f>
        <v>0</v>
      </c>
      <c r="O103" s="16"/>
      <c r="P103" s="16"/>
      <c r="Q103" s="16"/>
      <c r="R103" s="16"/>
    </row>
    <row r="104" spans="1:53">
      <c r="B104" s="16" t="e">
        <f>B45+B71+B36-'Consol Breakdown - Dep and Amor'!B31</f>
        <v>#REF!</v>
      </c>
      <c r="C104" s="16" t="e">
        <f>C45+C71+C36-'Consol Breakdown - Dep and Amor'!C31</f>
        <v>#REF!</v>
      </c>
      <c r="D104" s="16" t="e">
        <f>D45-D71-D36-'Consol Breakdown - Dep and Amor'!D31</f>
        <v>#REF!</v>
      </c>
      <c r="E104" s="16" t="e">
        <f>E45-E71-E36-'Consol Breakdown - Dep and Amor'!E31</f>
        <v>#REF!</v>
      </c>
      <c r="F104" s="16" t="e">
        <f>F45-F71-F36-'Consol Breakdown - Dep and Amor'!F31</f>
        <v>#REF!</v>
      </c>
      <c r="G104" s="16">
        <f>G45-G71-G36-'Consol Breakdown - Dep and Amor'!G31</f>
        <v>0</v>
      </c>
      <c r="H104" s="16" t="e">
        <f>H45-H71-H36-'Consol Breakdown - Dep and Amor'!H31</f>
        <v>#REF!</v>
      </c>
      <c r="I104" s="16" t="e">
        <f>I45-I71-I36-'Consol Breakdown - Dep and Amor'!I31</f>
        <v>#REF!</v>
      </c>
      <c r="J104" s="16" t="e">
        <f>J45-J71-J36-'Consol Breakdown - Dep and Amor'!J31</f>
        <v>#REF!</v>
      </c>
      <c r="K104" s="16" t="e">
        <f>K45-K71-K36-'Consol Breakdown - Dep and Amor'!K31</f>
        <v>#REF!</v>
      </c>
      <c r="L104" s="16" t="e">
        <f>L45-L71-L36-'Consol Breakdown - Dep and Amor'!L31</f>
        <v>#REF!</v>
      </c>
      <c r="M104" s="16">
        <f>M45-M71-M36-'Consol Breakdown - Dep and Amor'!M31</f>
        <v>0</v>
      </c>
      <c r="N104" s="16" t="e">
        <f>N45-N71-N36-'Consol Breakdown - Dep and Amor'!N31</f>
        <v>#REF!</v>
      </c>
      <c r="O104" s="16"/>
      <c r="P104" s="16"/>
      <c r="Q104" s="16"/>
      <c r="R104" s="16"/>
    </row>
    <row r="105" spans="1:53">
      <c r="B105" s="16" t="e">
        <f>B41-'Consol Breakdown - Dep and Amor'!B10</f>
        <v>#REF!</v>
      </c>
      <c r="C105" s="16" t="e">
        <f>C41-'Consol Breakdown - Dep and Amor'!C10</f>
        <v>#REF!</v>
      </c>
      <c r="D105" s="16" t="e">
        <f>D41-'Consol Breakdown - Dep and Amor'!D10</f>
        <v>#REF!</v>
      </c>
      <c r="E105" s="16" t="e">
        <f>E41-'Consol Breakdown - Dep and Amor'!E10</f>
        <v>#REF!</v>
      </c>
      <c r="F105" s="16" t="e">
        <f>F41-'Consol Breakdown - Dep and Amor'!F10</f>
        <v>#REF!</v>
      </c>
      <c r="G105" s="16">
        <f>G41-'Consol Breakdown - Dep and Amor'!G10</f>
        <v>0</v>
      </c>
      <c r="H105" s="16" t="e">
        <f>H41-'Consol Breakdown - Dep and Amor'!H10</f>
        <v>#REF!</v>
      </c>
      <c r="I105" s="16" t="e">
        <f>I41-'Consol Breakdown - Dep and Amor'!I10</f>
        <v>#REF!</v>
      </c>
      <c r="J105" s="16" t="e">
        <f>J41-'Consol Breakdown - Dep and Amor'!J10</f>
        <v>#REF!</v>
      </c>
      <c r="K105" s="16" t="e">
        <f>K41-'Consol Breakdown - Dep and Amor'!K10</f>
        <v>#REF!</v>
      </c>
      <c r="L105" s="16" t="e">
        <f>L41-'Consol Breakdown - Dep and Amor'!L10</f>
        <v>#REF!</v>
      </c>
      <c r="M105" s="16">
        <f>M41-'Consol Breakdown - Dep and Amor'!M10</f>
        <v>0</v>
      </c>
      <c r="N105" s="16" t="e">
        <f>N41-'Consol Breakdown - Dep and Amor'!N10</f>
        <v>#REF!</v>
      </c>
      <c r="O105" s="16" t="e">
        <f>O41-'Consol Breakdown - Dep and Amor'!O10</f>
        <v>#REF!</v>
      </c>
      <c r="P105" s="16" t="e">
        <f>P41-'Consol Breakdown - Dep and Amor'!P10</f>
        <v>#REF!</v>
      </c>
      <c r="Q105" s="16" t="e">
        <f>Q41-'Consol Breakdown - Dep and Amor'!Q10</f>
        <v>#REF!</v>
      </c>
      <c r="R105" s="16" t="e">
        <f>R41-'Consol Breakdown - Dep and Amor'!R10</f>
        <v>#REF!</v>
      </c>
    </row>
    <row r="106" spans="1:53">
      <c r="B106" s="16" t="e">
        <f>B42-'Consol Breakdown - Dep and Amor'!B19</f>
        <v>#REF!</v>
      </c>
      <c r="C106" s="16" t="e">
        <f>C42-'Consol Breakdown - Dep and Amor'!C19</f>
        <v>#REF!</v>
      </c>
      <c r="D106" s="16" t="e">
        <f>D42-'Consol Breakdown - Dep and Amor'!D19</f>
        <v>#REF!</v>
      </c>
      <c r="E106" s="16" t="e">
        <f>E42-'Consol Breakdown - Dep and Amor'!E19</f>
        <v>#REF!</v>
      </c>
      <c r="F106" s="16" t="e">
        <f>F42-'Consol Breakdown - Dep and Amor'!F19</f>
        <v>#REF!</v>
      </c>
      <c r="G106" s="16">
        <f>G42-'Consol Breakdown - Dep and Amor'!G19</f>
        <v>0</v>
      </c>
      <c r="H106" s="16" t="e">
        <f>H42-'Consol Breakdown - Dep and Amor'!H19</f>
        <v>#REF!</v>
      </c>
      <c r="I106" s="16" t="e">
        <f>I42-'Consol Breakdown - Dep and Amor'!I19</f>
        <v>#REF!</v>
      </c>
      <c r="J106" s="16" t="e">
        <f>J42-'Consol Breakdown - Dep and Amor'!J19</f>
        <v>#REF!</v>
      </c>
      <c r="K106" s="16" t="e">
        <f>K42-'Consol Breakdown - Dep and Amor'!K19</f>
        <v>#REF!</v>
      </c>
      <c r="L106" s="16" t="e">
        <f>L42-'Consol Breakdown - Dep and Amor'!L19</f>
        <v>#REF!</v>
      </c>
      <c r="M106" s="16">
        <f>M42-'Consol Breakdown - Dep and Amor'!M19</f>
        <v>0</v>
      </c>
      <c r="N106" s="16" t="e">
        <f>N42-'Consol Breakdown - Dep and Amor'!N19</f>
        <v>#REF!</v>
      </c>
      <c r="O106" s="16" t="e">
        <f>O42-'Consol Breakdown - Dep and Amor'!O19</f>
        <v>#REF!</v>
      </c>
      <c r="P106" s="16" t="e">
        <f>P42-'Consol Breakdown - Dep and Amor'!P19</f>
        <v>#REF!</v>
      </c>
      <c r="Q106" s="16" t="e">
        <f>Q42-'Consol Breakdown - Dep and Amor'!Q19</f>
        <v>#REF!</v>
      </c>
      <c r="R106" s="16" t="e">
        <f>R42-'Consol Breakdown - Dep and Amor'!R19</f>
        <v>#REF!</v>
      </c>
    </row>
    <row r="107" spans="1:53" ht="75" customHeight="1">
      <c r="B107" s="16" t="e">
        <f>B43-'Consol Breakdown - Dep and Amor'!B23</f>
        <v>#REF!</v>
      </c>
      <c r="C107" s="16" t="e">
        <f>C43-'Consol Breakdown - Dep and Amor'!C23</f>
        <v>#REF!</v>
      </c>
      <c r="D107" s="16" t="e">
        <f>D43-'Consol Breakdown - Dep and Amor'!D23</f>
        <v>#REF!</v>
      </c>
      <c r="E107" s="16" t="e">
        <f>E43-'Consol Breakdown - Dep and Amor'!E23</f>
        <v>#REF!</v>
      </c>
      <c r="F107" s="16" t="e">
        <f>F43-'Consol Breakdown - Dep and Amor'!F23</f>
        <v>#REF!</v>
      </c>
      <c r="G107" s="16">
        <f>G43-'Consol Breakdown - Dep and Amor'!G23</f>
        <v>0</v>
      </c>
      <c r="H107" s="16" t="e">
        <f>H43-'Consol Breakdown - Dep and Amor'!H23</f>
        <v>#REF!</v>
      </c>
      <c r="I107" s="16" t="e">
        <f>I43-'Consol Breakdown - Dep and Amor'!I23</f>
        <v>#REF!</v>
      </c>
      <c r="J107" s="16" t="e">
        <f>J43-'Consol Breakdown - Dep and Amor'!J23</f>
        <v>#REF!</v>
      </c>
      <c r="K107" s="16" t="e">
        <f>K43-'Consol Breakdown - Dep and Amor'!K23</f>
        <v>#REF!</v>
      </c>
      <c r="L107" s="16" t="e">
        <f>L43-'Consol Breakdown - Dep and Amor'!L23</f>
        <v>#REF!</v>
      </c>
      <c r="M107" s="16">
        <f>M43-'Consol Breakdown - Dep and Amor'!M23</f>
        <v>0</v>
      </c>
      <c r="N107" s="16" t="e">
        <f>N43-'Consol Breakdown - Dep and Amor'!N23</f>
        <v>#REF!</v>
      </c>
      <c r="O107" s="16" t="e">
        <f>O43-'Consol Breakdown - Dep and Amor'!O23</f>
        <v>#REF!</v>
      </c>
      <c r="P107" s="16" t="e">
        <f>P43-'Consol Breakdown - Dep and Amor'!P23</f>
        <v>#REF!</v>
      </c>
      <c r="Q107" s="16" t="e">
        <f>Q43-'Consol Breakdown - Dep and Amor'!Q23</f>
        <v>#REF!</v>
      </c>
      <c r="R107" s="16" t="e">
        <f>R43-'Consol Breakdown - Dep and Amor'!R23</f>
        <v>#REF!</v>
      </c>
    </row>
    <row r="108" spans="1:53">
      <c r="H108" s="16"/>
      <c r="I108" s="16"/>
      <c r="J108" s="16"/>
      <c r="K108" s="16"/>
      <c r="L108" s="16"/>
      <c r="M108" s="16"/>
      <c r="N108" s="16"/>
      <c r="O108" s="16"/>
      <c r="P108" s="16"/>
      <c r="Q108" s="16"/>
      <c r="R108" s="16"/>
    </row>
    <row r="109" spans="1:53">
      <c r="H109" s="16"/>
      <c r="I109" s="16"/>
      <c r="J109" s="16"/>
      <c r="K109" s="16"/>
      <c r="L109" s="16"/>
      <c r="M109" s="16"/>
      <c r="N109" s="16"/>
      <c r="O109" s="16"/>
      <c r="P109" s="16"/>
      <c r="Q109" s="16"/>
      <c r="R109" s="16"/>
    </row>
    <row r="110" spans="1:53">
      <c r="H110" s="16"/>
      <c r="I110" s="16"/>
      <c r="J110" s="16"/>
      <c r="K110" s="16"/>
      <c r="L110" s="16"/>
      <c r="M110" s="16"/>
      <c r="N110" s="16"/>
      <c r="O110" s="16"/>
      <c r="P110" s="16"/>
      <c r="Q110" s="16"/>
      <c r="R110" s="16"/>
    </row>
    <row r="111" spans="1:53">
      <c r="H111" s="16"/>
      <c r="I111" s="16"/>
      <c r="J111" s="16"/>
      <c r="K111" s="16"/>
      <c r="L111" s="16"/>
      <c r="M111" s="16"/>
      <c r="N111" s="16"/>
      <c r="O111" s="16"/>
      <c r="P111" s="16"/>
      <c r="Q111" s="16"/>
      <c r="R111" s="16"/>
    </row>
    <row r="114" spans="1:18">
      <c r="C114" s="2" t="s">
        <v>34</v>
      </c>
    </row>
    <row r="117" spans="1:18" ht="17.25" customHeight="1">
      <c r="A117" s="589"/>
      <c r="B117" s="589"/>
      <c r="C117" s="589"/>
      <c r="D117" s="589"/>
      <c r="E117" s="589"/>
      <c r="F117" s="589"/>
      <c r="G117" s="589"/>
      <c r="H117" s="589"/>
      <c r="I117" s="589"/>
      <c r="J117" s="589"/>
      <c r="K117" s="589"/>
      <c r="L117" s="589"/>
      <c r="M117" s="589"/>
      <c r="N117" s="589"/>
      <c r="O117" s="589"/>
      <c r="P117" s="589"/>
      <c r="Q117" s="589"/>
      <c r="R117" s="589"/>
    </row>
    <row r="118" spans="1:18" ht="15" customHeight="1">
      <c r="A118" s="589"/>
      <c r="B118" s="589"/>
      <c r="C118" s="589"/>
      <c r="D118" s="589"/>
      <c r="E118" s="589"/>
      <c r="F118" s="589"/>
      <c r="G118" s="589"/>
      <c r="H118" s="589"/>
      <c r="I118" s="589"/>
      <c r="J118" s="589"/>
      <c r="K118" s="589"/>
      <c r="L118" s="589"/>
      <c r="M118" s="589"/>
      <c r="N118" s="589"/>
      <c r="O118" s="589"/>
      <c r="P118" s="589"/>
      <c r="Q118" s="589"/>
      <c r="R118" s="589"/>
    </row>
  </sheetData>
  <mergeCells count="7">
    <mergeCell ref="AW6:BA6"/>
    <mergeCell ref="A117:R117"/>
    <mergeCell ref="A118:R118"/>
    <mergeCell ref="A1:K1"/>
    <mergeCell ref="B6:F6"/>
    <mergeCell ref="H6:L6"/>
    <mergeCell ref="AQ6:AU6"/>
  </mergeCells>
  <printOptions horizontalCentered="1"/>
  <pageMargins left="0.5" right="0.5" top="0.25" bottom="0.5" header="0.25" footer="0.25"/>
  <pageSetup scale="81" orientation="landscape" r:id="rId1"/>
  <headerFooter alignWithMargins="0">
    <oddFooter>&amp;L&amp;"Arial Narrow,Regular"&amp;8See notes on pages 8, 9 and 10. Minor differences may exist due to rounding.&amp;R&amp;"Arial Narrow,Regular"&amp;8&amp;P</oddFooter>
  </headerFooter>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FFFF00"/>
    <pageSetUpPr fitToPage="1"/>
  </sheetPr>
  <dimension ref="A1:BM78"/>
  <sheetViews>
    <sheetView workbookViewId="0">
      <selection sqref="A1:P1"/>
    </sheetView>
  </sheetViews>
  <sheetFormatPr defaultColWidth="9.109375" defaultRowHeight="13.8"/>
  <cols>
    <col min="1" max="1" width="53.6640625" style="2" customWidth="1"/>
    <col min="2" max="6" width="9.33203125" style="2" customWidth="1"/>
    <col min="7" max="7" width="1.5546875" style="2" customWidth="1"/>
    <col min="8" max="12" width="9.33203125" style="2" customWidth="1"/>
    <col min="13" max="13" width="1.5546875" style="2" customWidth="1"/>
    <col min="14" max="14" width="9.33203125" style="2" customWidth="1"/>
    <col min="15" max="18" width="9.33203125" style="2" hidden="1" customWidth="1"/>
    <col min="19" max="42" width="9.109375" style="2" customWidth="1"/>
    <col min="43" max="16384" width="9.109375" style="2"/>
  </cols>
  <sheetData>
    <row r="1" spans="1:65" ht="24" customHeight="1">
      <c r="A1" s="590" t="s">
        <v>230</v>
      </c>
      <c r="B1" s="590"/>
      <c r="C1" s="590"/>
      <c r="D1" s="590"/>
      <c r="E1" s="590"/>
      <c r="F1" s="590"/>
      <c r="G1" s="590"/>
      <c r="H1" s="590"/>
      <c r="I1" s="590"/>
      <c r="J1" s="590"/>
      <c r="K1" s="590"/>
      <c r="L1" s="590"/>
      <c r="M1" s="590"/>
      <c r="N1" s="590"/>
      <c r="O1" s="590"/>
      <c r="P1" s="590"/>
    </row>
    <row r="2" spans="1:65" ht="13.5" customHeight="1">
      <c r="A2" s="99" t="s">
        <v>1</v>
      </c>
      <c r="B2" s="309"/>
      <c r="C2" s="309"/>
      <c r="D2" s="309"/>
      <c r="E2" s="309"/>
      <c r="F2" s="309"/>
      <c r="G2" s="309"/>
      <c r="H2" s="309"/>
      <c r="I2" s="309"/>
      <c r="J2" s="309"/>
      <c r="K2" s="309"/>
      <c r="L2" s="309"/>
      <c r="M2" s="309"/>
      <c r="N2" s="309"/>
    </row>
    <row r="3" spans="1:65" ht="13.5" customHeight="1"/>
    <row r="4" spans="1:65" ht="13.5" customHeight="1">
      <c r="A4" s="115"/>
      <c r="B4" s="192"/>
      <c r="C4" s="116"/>
      <c r="D4" s="116"/>
      <c r="E4" s="116"/>
      <c r="F4" s="116"/>
      <c r="G4" s="116"/>
      <c r="H4" s="116"/>
      <c r="I4" s="116"/>
      <c r="J4" s="116"/>
      <c r="K4" s="116"/>
      <c r="L4" s="116"/>
      <c r="M4" s="116"/>
      <c r="N4" s="116"/>
      <c r="O4" s="116"/>
      <c r="P4" s="116"/>
      <c r="Q4" s="116"/>
      <c r="R4" s="116"/>
    </row>
    <row r="5" spans="1:65" ht="3.75" customHeight="1"/>
    <row r="6" spans="1:65" ht="12.75" customHeight="1">
      <c r="B6" s="591" t="e">
        <f>#REF!</f>
        <v>#REF!</v>
      </c>
      <c r="C6" s="591"/>
      <c r="D6" s="591"/>
      <c r="E6" s="591"/>
      <c r="F6" s="591"/>
      <c r="H6" s="591" t="e">
        <f>#REF!</f>
        <v>#REF!</v>
      </c>
      <c r="I6" s="591"/>
      <c r="J6" s="591"/>
      <c r="K6" s="591"/>
      <c r="L6" s="591"/>
      <c r="N6" s="521" t="e">
        <f>#REF!</f>
        <v>#REF!</v>
      </c>
      <c r="O6" s="522"/>
      <c r="P6" s="522"/>
      <c r="Q6" s="522"/>
      <c r="R6" s="522"/>
      <c r="AQ6" s="588">
        <v>2017</v>
      </c>
      <c r="AR6" s="588"/>
      <c r="AS6" s="588"/>
      <c r="AT6" s="588"/>
      <c r="AU6" s="588"/>
      <c r="AW6" s="588">
        <v>2018</v>
      </c>
      <c r="AX6" s="588"/>
      <c r="AY6" s="588"/>
      <c r="AZ6" s="588"/>
      <c r="BA6" s="588"/>
    </row>
    <row r="7" spans="1:65" ht="12.75" customHeight="1">
      <c r="A7" s="523"/>
      <c r="B7" s="21" t="s">
        <v>2</v>
      </c>
      <c r="C7" s="22" t="s">
        <v>3</v>
      </c>
      <c r="D7" s="22" t="s">
        <v>4</v>
      </c>
      <c r="E7" s="22" t="s">
        <v>5</v>
      </c>
      <c r="F7" s="23" t="s">
        <v>6</v>
      </c>
      <c r="G7" s="1"/>
      <c r="H7" s="21" t="s">
        <v>2</v>
      </c>
      <c r="I7" s="22" t="s">
        <v>3</v>
      </c>
      <c r="J7" s="22" t="s">
        <v>4</v>
      </c>
      <c r="K7" s="22" t="s">
        <v>5</v>
      </c>
      <c r="L7" s="23" t="s">
        <v>6</v>
      </c>
      <c r="M7" s="1"/>
      <c r="N7" s="427" t="s">
        <v>2</v>
      </c>
      <c r="O7" s="22" t="s">
        <v>3</v>
      </c>
      <c r="P7" s="22" t="s">
        <v>4</v>
      </c>
      <c r="Q7" s="22" t="s">
        <v>5</v>
      </c>
      <c r="R7" s="23" t="s">
        <v>6</v>
      </c>
      <c r="AQ7" s="1" t="s">
        <v>2</v>
      </c>
      <c r="AR7" s="1" t="s">
        <v>3</v>
      </c>
      <c r="AS7" s="1" t="s">
        <v>4</v>
      </c>
      <c r="AT7" s="1" t="s">
        <v>5</v>
      </c>
      <c r="AU7" s="1" t="s">
        <v>6</v>
      </c>
      <c r="AW7" s="1" t="s">
        <v>2</v>
      </c>
      <c r="AX7" s="1" t="s">
        <v>3</v>
      </c>
      <c r="AY7" s="1" t="s">
        <v>4</v>
      </c>
      <c r="AZ7" s="1" t="s">
        <v>5</v>
      </c>
      <c r="BA7" s="1" t="s">
        <v>6</v>
      </c>
    </row>
    <row r="8" spans="1:65" ht="6.75" customHeight="1" thickBot="1">
      <c r="B8" s="8"/>
      <c r="F8" s="85"/>
      <c r="G8" s="8"/>
      <c r="H8" s="8"/>
      <c r="L8" s="85"/>
      <c r="M8" s="8"/>
      <c r="N8" s="8"/>
      <c r="R8" s="85"/>
    </row>
    <row r="9" spans="1:65" ht="19.5" customHeight="1" thickBot="1">
      <c r="A9" s="123" t="s">
        <v>231</v>
      </c>
      <c r="B9" s="122"/>
      <c r="C9" s="122"/>
      <c r="D9" s="122"/>
      <c r="E9" s="124"/>
      <c r="F9" s="121"/>
      <c r="G9" s="122"/>
      <c r="H9" s="122"/>
      <c r="I9" s="122"/>
      <c r="J9" s="122"/>
      <c r="K9" s="124"/>
      <c r="L9" s="121"/>
      <c r="M9" s="122"/>
      <c r="N9" s="122"/>
      <c r="O9" s="122"/>
      <c r="P9" s="122"/>
      <c r="Q9" s="122"/>
      <c r="R9" s="121"/>
    </row>
    <row r="10" spans="1:65" ht="15" customHeight="1">
      <c r="A10" s="4" t="s">
        <v>8</v>
      </c>
      <c r="B10" s="11" t="e">
        <f>Opex!#REF!-'Consol Breakdown - Dep and Amor'!B34</f>
        <v>#REF!</v>
      </c>
      <c r="C10" s="11" t="e">
        <f>Opex!#REF!-'Consol Breakdown - Dep and Amor'!C34</f>
        <v>#REF!</v>
      </c>
      <c r="D10" s="11" t="e">
        <f>Opex!#REF!-'Consol Breakdown - Dep and Amor'!D34</f>
        <v>#REF!</v>
      </c>
      <c r="E10" s="11" t="e">
        <f>Opex!#REF!-'Consol Breakdown - Dep and Amor'!E34</f>
        <v>#REF!</v>
      </c>
      <c r="F10" s="12" t="e">
        <f>Opex!#REF!-'Consol Breakdown - Dep and Amor'!F34</f>
        <v>#REF!</v>
      </c>
      <c r="G10" s="11"/>
      <c r="H10" s="11" t="e">
        <f>Opex!#REF!-'Consol Breakdown - Dep and Amor'!H34</f>
        <v>#REF!</v>
      </c>
      <c r="I10" s="11" t="e">
        <f>Opex!#REF!-'Consol Breakdown - Dep and Amor'!I34</f>
        <v>#REF!</v>
      </c>
      <c r="J10" s="11" t="e">
        <f>Opex!#REF!-'Consol Breakdown - Dep and Amor'!J34</f>
        <v>#REF!</v>
      </c>
      <c r="K10" s="11" t="e">
        <f>Opex!#REF!-'Consol Breakdown - Dep and Amor'!K34</f>
        <v>#REF!</v>
      </c>
      <c r="L10" s="12" t="e">
        <f>Opex!#REF!-'Consol Breakdown - Dep and Amor'!L34</f>
        <v>#REF!</v>
      </c>
      <c r="M10" s="11"/>
      <c r="N10" s="11" t="e">
        <f>Opex!#REF!-'Consol Breakdown - Dep and Amor'!N34</f>
        <v>#REF!</v>
      </c>
      <c r="O10" s="11" t="e">
        <f>Opex!#REF!-'Consol Breakdown - Dep and Amor'!O34</f>
        <v>#REF!</v>
      </c>
      <c r="P10" s="11" t="e">
        <f>Opex!#REF!-'Consol Breakdown - Dep and Amor'!P34</f>
        <v>#REF!</v>
      </c>
      <c r="Q10" s="11" t="e">
        <f>Opex!#REF!-'Consol Breakdown - Dep and Amor'!Q34</f>
        <v>#REF!</v>
      </c>
      <c r="R10" s="12" t="e">
        <f>Opex!#REF!-'Consol Breakdown - Dep and Amor'!R34</f>
        <v>#REF!</v>
      </c>
      <c r="T10" s="11">
        <v>1947</v>
      </c>
      <c r="U10" s="11">
        <v>1971</v>
      </c>
      <c r="V10" s="11">
        <v>2018</v>
      </c>
      <c r="W10" s="11">
        <v>2083</v>
      </c>
      <c r="X10" s="12">
        <v>8019</v>
      </c>
      <c r="Y10" s="11"/>
      <c r="Z10" s="11">
        <v>2061</v>
      </c>
      <c r="AA10" s="11">
        <v>2023</v>
      </c>
      <c r="AB10" s="11">
        <v>2077</v>
      </c>
      <c r="AC10" s="11">
        <v>2101</v>
      </c>
      <c r="AD10" s="12">
        <v>8262</v>
      </c>
      <c r="AE10" s="11">
        <v>1946</v>
      </c>
      <c r="AF10" s="11">
        <v>1967</v>
      </c>
      <c r="AG10" s="11">
        <v>2015</v>
      </c>
      <c r="AH10" s="11">
        <v>2078</v>
      </c>
      <c r="AI10" s="12">
        <v>8006</v>
      </c>
      <c r="AJ10" s="11"/>
      <c r="AK10" s="11">
        <v>2053</v>
      </c>
      <c r="AL10" s="11">
        <v>2047</v>
      </c>
      <c r="AM10" s="11">
        <v>2071</v>
      </c>
      <c r="AN10" s="11">
        <v>2093</v>
      </c>
      <c r="AO10" s="12">
        <v>8264</v>
      </c>
      <c r="AP10" s="16"/>
      <c r="AQ10" s="16" t="e">
        <f>B10-AE10</f>
        <v>#REF!</v>
      </c>
      <c r="AR10" s="16" t="e">
        <f>C10-AF10</f>
        <v>#REF!</v>
      </c>
      <c r="AS10" s="16" t="e">
        <f>D10-AG10</f>
        <v>#REF!</v>
      </c>
      <c r="AT10" s="16" t="e">
        <f>E10-AH10</f>
        <v>#REF!</v>
      </c>
      <c r="AU10" s="16" t="e">
        <f>F10-AI10</f>
        <v>#REF!</v>
      </c>
      <c r="AV10" s="16"/>
      <c r="AW10" s="16" t="e">
        <f>H10-AK10</f>
        <v>#REF!</v>
      </c>
      <c r="AX10" s="16" t="e">
        <f>I10-AL10</f>
        <v>#REF!</v>
      </c>
      <c r="AY10" s="16" t="e">
        <f>J10-AM10</f>
        <v>#REF!</v>
      </c>
      <c r="AZ10" s="16" t="e">
        <f>K10-AN10</f>
        <v>#REF!</v>
      </c>
      <c r="BA10" s="16" t="e">
        <f>L10-AO10</f>
        <v>#REF!</v>
      </c>
      <c r="BC10" s="16" t="e">
        <f>B10-T10</f>
        <v>#REF!</v>
      </c>
      <c r="BD10" s="16" t="e">
        <f t="shared" ref="BD10:BM10" si="0">C10-U10</f>
        <v>#REF!</v>
      </c>
      <c r="BE10" s="16" t="e">
        <f t="shared" si="0"/>
        <v>#REF!</v>
      </c>
      <c r="BF10" s="16" t="e">
        <f t="shared" si="0"/>
        <v>#REF!</v>
      </c>
      <c r="BG10" s="16" t="e">
        <f t="shared" si="0"/>
        <v>#REF!</v>
      </c>
      <c r="BH10" s="16">
        <f t="shared" si="0"/>
        <v>0</v>
      </c>
      <c r="BI10" s="16" t="e">
        <f t="shared" si="0"/>
        <v>#REF!</v>
      </c>
      <c r="BJ10" s="16" t="e">
        <f t="shared" si="0"/>
        <v>#REF!</v>
      </c>
      <c r="BK10" s="16" t="e">
        <f t="shared" si="0"/>
        <v>#REF!</v>
      </c>
      <c r="BL10" s="16" t="e">
        <f t="shared" si="0"/>
        <v>#REF!</v>
      </c>
      <c r="BM10" s="16" t="e">
        <f t="shared" si="0"/>
        <v>#REF!</v>
      </c>
    </row>
    <row r="11" spans="1:65" ht="2.25" customHeight="1">
      <c r="A11" s="2" t="s">
        <v>9</v>
      </c>
      <c r="B11" s="25"/>
      <c r="C11" s="25"/>
      <c r="D11" s="25"/>
      <c r="E11" s="25"/>
      <c r="F11" s="10"/>
      <c r="G11" s="25"/>
      <c r="H11" s="25"/>
      <c r="I11" s="25"/>
      <c r="J11" s="25"/>
      <c r="K11" s="25"/>
      <c r="L11" s="10"/>
      <c r="M11" s="25"/>
      <c r="N11" s="25"/>
      <c r="O11" s="25"/>
      <c r="P11" s="25"/>
      <c r="Q11" s="25"/>
      <c r="R11" s="10"/>
      <c r="T11" s="25"/>
      <c r="U11" s="25"/>
      <c r="V11" s="25"/>
      <c r="W11" s="25"/>
      <c r="X11" s="10"/>
      <c r="Y11" s="25"/>
      <c r="Z11" s="25"/>
      <c r="AA11" s="25"/>
      <c r="AB11" s="25"/>
      <c r="AC11" s="25"/>
      <c r="AD11" s="10"/>
      <c r="AE11" s="25"/>
      <c r="AF11" s="25"/>
      <c r="AG11" s="25"/>
      <c r="AH11" s="25"/>
      <c r="AI11" s="10"/>
      <c r="AJ11" s="25"/>
      <c r="AK11" s="25"/>
      <c r="AL11" s="25"/>
      <c r="AM11" s="25"/>
      <c r="AN11" s="25"/>
      <c r="AO11" s="10"/>
      <c r="AP11" s="16"/>
      <c r="AQ11" s="16">
        <f t="shared" ref="AQ11:AQ56" si="1">B11-AE11</f>
        <v>0</v>
      </c>
      <c r="AR11" s="16">
        <f t="shared" ref="AR11:AR56" si="2">C11-AF11</f>
        <v>0</v>
      </c>
      <c r="AS11" s="16">
        <f t="shared" ref="AS11:AS56" si="3">D11-AG11</f>
        <v>0</v>
      </c>
      <c r="AT11" s="16">
        <f t="shared" ref="AT11:AT56" si="4">E11-AH11</f>
        <v>0</v>
      </c>
      <c r="AU11" s="16">
        <f t="shared" ref="AU11:AU56" si="5">F11-AI11</f>
        <v>0</v>
      </c>
      <c r="AV11" s="16"/>
      <c r="AW11" s="16">
        <f t="shared" ref="AW11:AW56" si="6">H11-AK11</f>
        <v>0</v>
      </c>
      <c r="AX11" s="16">
        <f t="shared" ref="AX11:AX56" si="7">I11-AL11</f>
        <v>0</v>
      </c>
      <c r="AY11" s="16">
        <f t="shared" ref="AY11:AY56" si="8">J11-AM11</f>
        <v>0</v>
      </c>
      <c r="AZ11" s="16">
        <f t="shared" ref="AZ11:AZ56" si="9">K11-AN11</f>
        <v>0</v>
      </c>
      <c r="BA11" s="16">
        <f t="shared" ref="BA11:BA56" si="10">L11-AO11</f>
        <v>0</v>
      </c>
      <c r="BC11" s="16">
        <f t="shared" ref="BC11:BC32" si="11">B11-T11</f>
        <v>0</v>
      </c>
      <c r="BD11" s="16">
        <f t="shared" ref="BD11:BD32" si="12">C11-U11</f>
        <v>0</v>
      </c>
      <c r="BE11" s="16">
        <f t="shared" ref="BE11:BE32" si="13">D11-V11</f>
        <v>0</v>
      </c>
      <c r="BF11" s="16">
        <f t="shared" ref="BF11:BF32" si="14">E11-W11</f>
        <v>0</v>
      </c>
      <c r="BG11" s="16">
        <f t="shared" ref="BG11:BG32" si="15">F11-X11</f>
        <v>0</v>
      </c>
      <c r="BH11" s="16">
        <f t="shared" ref="BH11:BH32" si="16">G11-Y11</f>
        <v>0</v>
      </c>
      <c r="BI11" s="16">
        <f t="shared" ref="BI11:BI32" si="17">H11-Z11</f>
        <v>0</v>
      </c>
      <c r="BJ11" s="16">
        <f t="shared" ref="BJ11:BJ32" si="18">I11-AA11</f>
        <v>0</v>
      </c>
      <c r="BK11" s="16">
        <f t="shared" ref="BK11:BK32" si="19">J11-AB11</f>
        <v>0</v>
      </c>
      <c r="BL11" s="16">
        <f t="shared" ref="BL11:BL32" si="20">K11-AC11</f>
        <v>0</v>
      </c>
      <c r="BM11" s="16">
        <f t="shared" ref="BM11:BM32" si="21">L11-AD11</f>
        <v>0</v>
      </c>
    </row>
    <row r="12" spans="1:65" ht="1.5" customHeight="1">
      <c r="A12" s="117"/>
      <c r="B12" s="118"/>
      <c r="C12" s="118"/>
      <c r="D12" s="118"/>
      <c r="E12" s="118"/>
      <c r="F12" s="119"/>
      <c r="G12" s="118"/>
      <c r="H12" s="118"/>
      <c r="I12" s="118"/>
      <c r="J12" s="118"/>
      <c r="K12" s="118"/>
      <c r="L12" s="119"/>
      <c r="M12" s="118"/>
      <c r="N12" s="118"/>
      <c r="O12" s="118"/>
      <c r="P12" s="118"/>
      <c r="Q12" s="118"/>
      <c r="R12" s="119"/>
      <c r="T12" s="118"/>
      <c r="U12" s="118"/>
      <c r="V12" s="118"/>
      <c r="W12" s="118"/>
      <c r="X12" s="119"/>
      <c r="Y12" s="118"/>
      <c r="Z12" s="118"/>
      <c r="AA12" s="118"/>
      <c r="AB12" s="118"/>
      <c r="AC12" s="118"/>
      <c r="AD12" s="119"/>
      <c r="AE12" s="118"/>
      <c r="AF12" s="118"/>
      <c r="AG12" s="118"/>
      <c r="AH12" s="118"/>
      <c r="AI12" s="119"/>
      <c r="AJ12" s="118"/>
      <c r="AK12" s="118"/>
      <c r="AL12" s="118"/>
      <c r="AM12" s="118"/>
      <c r="AN12" s="118"/>
      <c r="AO12" s="119"/>
      <c r="AP12" s="16"/>
      <c r="AQ12" s="16">
        <f t="shared" si="1"/>
        <v>0</v>
      </c>
      <c r="AR12" s="16">
        <f t="shared" si="2"/>
        <v>0</v>
      </c>
      <c r="AS12" s="16">
        <f t="shared" si="3"/>
        <v>0</v>
      </c>
      <c r="AT12" s="16">
        <f t="shared" si="4"/>
        <v>0</v>
      </c>
      <c r="AU12" s="16">
        <f t="shared" si="5"/>
        <v>0</v>
      </c>
      <c r="AV12" s="16"/>
      <c r="AW12" s="16">
        <f t="shared" si="6"/>
        <v>0</v>
      </c>
      <c r="AX12" s="16">
        <f t="shared" si="7"/>
        <v>0</v>
      </c>
      <c r="AY12" s="16">
        <f t="shared" si="8"/>
        <v>0</v>
      </c>
      <c r="AZ12" s="16">
        <f t="shared" si="9"/>
        <v>0</v>
      </c>
      <c r="BA12" s="16">
        <f t="shared" si="10"/>
        <v>0</v>
      </c>
      <c r="BC12" s="16">
        <f t="shared" si="11"/>
        <v>0</v>
      </c>
      <c r="BD12" s="16">
        <f t="shared" si="12"/>
        <v>0</v>
      </c>
      <c r="BE12" s="16">
        <f t="shared" si="13"/>
        <v>0</v>
      </c>
      <c r="BF12" s="16">
        <f t="shared" si="14"/>
        <v>0</v>
      </c>
      <c r="BG12" s="16">
        <f t="shared" si="15"/>
        <v>0</v>
      </c>
      <c r="BH12" s="16">
        <f t="shared" si="16"/>
        <v>0</v>
      </c>
      <c r="BI12" s="16">
        <f t="shared" si="17"/>
        <v>0</v>
      </c>
      <c r="BJ12" s="16">
        <f t="shared" si="18"/>
        <v>0</v>
      </c>
      <c r="BK12" s="16">
        <f t="shared" si="19"/>
        <v>0</v>
      </c>
      <c r="BL12" s="16">
        <f t="shared" si="20"/>
        <v>0</v>
      </c>
      <c r="BM12" s="16">
        <f t="shared" si="21"/>
        <v>0</v>
      </c>
    </row>
    <row r="13" spans="1:65" ht="2.25" customHeight="1">
      <c r="B13" s="25"/>
      <c r="C13" s="25"/>
      <c r="D13" s="25"/>
      <c r="E13" s="25"/>
      <c r="F13" s="10"/>
      <c r="G13" s="25"/>
      <c r="H13" s="25"/>
      <c r="I13" s="25"/>
      <c r="J13" s="25"/>
      <c r="K13" s="25"/>
      <c r="L13" s="10"/>
      <c r="M13" s="25"/>
      <c r="N13" s="25"/>
      <c r="O13" s="25"/>
      <c r="P13" s="25"/>
      <c r="Q13" s="25"/>
      <c r="R13" s="10"/>
      <c r="T13" s="25"/>
      <c r="U13" s="25"/>
      <c r="V13" s="25"/>
      <c r="W13" s="25"/>
      <c r="X13" s="10"/>
      <c r="Y13" s="25"/>
      <c r="Z13" s="25"/>
      <c r="AA13" s="25"/>
      <c r="AB13" s="25"/>
      <c r="AC13" s="25"/>
      <c r="AD13" s="10"/>
      <c r="AE13" s="25"/>
      <c r="AF13" s="25"/>
      <c r="AG13" s="25"/>
      <c r="AH13" s="25"/>
      <c r="AI13" s="10"/>
      <c r="AJ13" s="25"/>
      <c r="AK13" s="25"/>
      <c r="AL13" s="25"/>
      <c r="AM13" s="25"/>
      <c r="AN13" s="25"/>
      <c r="AO13" s="10"/>
      <c r="AP13" s="16"/>
      <c r="AQ13" s="16">
        <f t="shared" si="1"/>
        <v>0</v>
      </c>
      <c r="AR13" s="16">
        <f t="shared" si="2"/>
        <v>0</v>
      </c>
      <c r="AS13" s="16">
        <f t="shared" si="3"/>
        <v>0</v>
      </c>
      <c r="AT13" s="16">
        <f t="shared" si="4"/>
        <v>0</v>
      </c>
      <c r="AU13" s="16">
        <f t="shared" si="5"/>
        <v>0</v>
      </c>
      <c r="AV13" s="16"/>
      <c r="AW13" s="16">
        <f t="shared" si="6"/>
        <v>0</v>
      </c>
      <c r="AX13" s="16">
        <f t="shared" si="7"/>
        <v>0</v>
      </c>
      <c r="AY13" s="16">
        <f t="shared" si="8"/>
        <v>0</v>
      </c>
      <c r="AZ13" s="16">
        <f t="shared" si="9"/>
        <v>0</v>
      </c>
      <c r="BA13" s="16">
        <f t="shared" si="10"/>
        <v>0</v>
      </c>
      <c r="BC13" s="16">
        <f t="shared" si="11"/>
        <v>0</v>
      </c>
      <c r="BD13" s="16">
        <f t="shared" si="12"/>
        <v>0</v>
      </c>
      <c r="BE13" s="16">
        <f t="shared" si="13"/>
        <v>0</v>
      </c>
      <c r="BF13" s="16">
        <f t="shared" si="14"/>
        <v>0</v>
      </c>
      <c r="BG13" s="16">
        <f t="shared" si="15"/>
        <v>0</v>
      </c>
      <c r="BH13" s="16">
        <f t="shared" si="16"/>
        <v>0</v>
      </c>
      <c r="BI13" s="16">
        <f t="shared" si="17"/>
        <v>0</v>
      </c>
      <c r="BJ13" s="16">
        <f t="shared" si="18"/>
        <v>0</v>
      </c>
      <c r="BK13" s="16">
        <f t="shared" si="19"/>
        <v>0</v>
      </c>
      <c r="BL13" s="16">
        <f t="shared" si="20"/>
        <v>0</v>
      </c>
      <c r="BM13" s="16">
        <f t="shared" si="21"/>
        <v>0</v>
      </c>
    </row>
    <row r="14" spans="1:65">
      <c r="A14" s="449" t="s">
        <v>27</v>
      </c>
      <c r="B14" s="416" t="e">
        <f>Opex!#REF!-'Consol Breakdown - Dep and Amor'!B38</f>
        <v>#REF!</v>
      </c>
      <c r="C14" s="416" t="e">
        <f>Opex!#REF!-'Consol Breakdown - Dep and Amor'!C38</f>
        <v>#REF!</v>
      </c>
      <c r="D14" s="416" t="e">
        <f>Opex!#REF!-'Consol Breakdown - Dep and Amor'!D38</f>
        <v>#REF!</v>
      </c>
      <c r="E14" s="416" t="e">
        <f>Opex!#REF!-'Consol Breakdown - Dep and Amor'!E38</f>
        <v>#REF!</v>
      </c>
      <c r="F14" s="415" t="e">
        <f>Opex!#REF!-'Consol Breakdown - Dep and Amor'!F38</f>
        <v>#REF!</v>
      </c>
      <c r="G14" s="416"/>
      <c r="H14" s="416" t="e">
        <f>Opex!#REF!-'Consol Breakdown - Dep and Amor'!H38</f>
        <v>#REF!</v>
      </c>
      <c r="I14" s="416" t="e">
        <f>Opex!#REF!-'Consol Breakdown - Dep and Amor'!I38</f>
        <v>#REF!</v>
      </c>
      <c r="J14" s="416" t="e">
        <f>Opex!#REF!-'Consol Breakdown - Dep and Amor'!J38</f>
        <v>#REF!</v>
      </c>
      <c r="K14" s="416" t="e">
        <f>Opex!#REF!-'Consol Breakdown - Dep and Amor'!K38</f>
        <v>#REF!</v>
      </c>
      <c r="L14" s="415" t="e">
        <f>Opex!#REF!-'Consol Breakdown - Dep and Amor'!L38</f>
        <v>#REF!</v>
      </c>
      <c r="M14" s="416"/>
      <c r="N14" s="416" t="e">
        <f>Opex!#REF!-'Consol Breakdown - Dep and Amor'!N38</f>
        <v>#REF!</v>
      </c>
      <c r="O14" s="416" t="e">
        <f>Opex!#REF!-'Consol Breakdown - Dep and Amor'!O38</f>
        <v>#REF!</v>
      </c>
      <c r="P14" s="416" t="e">
        <f>Opex!#REF!-'Consol Breakdown - Dep and Amor'!P38</f>
        <v>#REF!</v>
      </c>
      <c r="Q14" s="416" t="e">
        <f>Opex!#REF!-'Consol Breakdown - Dep and Amor'!Q38</f>
        <v>#REF!</v>
      </c>
      <c r="R14" s="415" t="e">
        <f>Opex!#REF!-'Consol Breakdown - Dep and Amor'!R38</f>
        <v>#REF!</v>
      </c>
      <c r="T14" s="416">
        <v>215</v>
      </c>
      <c r="U14" s="416">
        <v>180</v>
      </c>
      <c r="V14" s="416">
        <v>179</v>
      </c>
      <c r="W14" s="416">
        <v>181</v>
      </c>
      <c r="X14" s="415">
        <v>755</v>
      </c>
      <c r="Y14" s="416"/>
      <c r="Z14" s="416">
        <v>188</v>
      </c>
      <c r="AA14" s="416">
        <v>181</v>
      </c>
      <c r="AB14" s="416">
        <v>180</v>
      </c>
      <c r="AC14" s="416">
        <v>188</v>
      </c>
      <c r="AD14" s="415">
        <v>737</v>
      </c>
      <c r="AE14" s="416">
        <v>215</v>
      </c>
      <c r="AF14" s="416">
        <v>180</v>
      </c>
      <c r="AG14" s="416">
        <v>179</v>
      </c>
      <c r="AH14" s="416">
        <v>181</v>
      </c>
      <c r="AI14" s="415">
        <v>755</v>
      </c>
      <c r="AJ14" s="416"/>
      <c r="AK14" s="416">
        <v>188</v>
      </c>
      <c r="AL14" s="416">
        <v>181</v>
      </c>
      <c r="AM14" s="416">
        <v>180</v>
      </c>
      <c r="AN14" s="416">
        <v>188</v>
      </c>
      <c r="AO14" s="415">
        <v>737</v>
      </c>
      <c r="AP14" s="16"/>
      <c r="AQ14" s="16" t="e">
        <f t="shared" si="1"/>
        <v>#REF!</v>
      </c>
      <c r="AR14" s="16" t="e">
        <f t="shared" si="2"/>
        <v>#REF!</v>
      </c>
      <c r="AS14" s="16" t="e">
        <f t="shared" si="3"/>
        <v>#REF!</v>
      </c>
      <c r="AT14" s="16" t="e">
        <f t="shared" si="4"/>
        <v>#REF!</v>
      </c>
      <c r="AU14" s="16" t="e">
        <f t="shared" si="5"/>
        <v>#REF!</v>
      </c>
      <c r="AV14" s="16"/>
      <c r="AW14" s="16" t="e">
        <f t="shared" si="6"/>
        <v>#REF!</v>
      </c>
      <c r="AX14" s="16" t="e">
        <f t="shared" si="7"/>
        <v>#REF!</v>
      </c>
      <c r="AY14" s="16" t="e">
        <f t="shared" si="8"/>
        <v>#REF!</v>
      </c>
      <c r="AZ14" s="16" t="e">
        <f t="shared" si="9"/>
        <v>#REF!</v>
      </c>
      <c r="BA14" s="16" t="e">
        <f t="shared" si="10"/>
        <v>#REF!</v>
      </c>
      <c r="BC14" s="16" t="e">
        <f t="shared" si="11"/>
        <v>#REF!</v>
      </c>
      <c r="BD14" s="16" t="e">
        <f t="shared" si="12"/>
        <v>#REF!</v>
      </c>
      <c r="BE14" s="16" t="e">
        <f t="shared" si="13"/>
        <v>#REF!</v>
      </c>
      <c r="BF14" s="16" t="e">
        <f t="shared" si="14"/>
        <v>#REF!</v>
      </c>
      <c r="BG14" s="16" t="e">
        <f t="shared" si="15"/>
        <v>#REF!</v>
      </c>
      <c r="BH14" s="16">
        <f t="shared" si="16"/>
        <v>0</v>
      </c>
      <c r="BI14" s="16" t="e">
        <f t="shared" si="17"/>
        <v>#REF!</v>
      </c>
      <c r="BJ14" s="16" t="e">
        <f t="shared" si="18"/>
        <v>#REF!</v>
      </c>
      <c r="BK14" s="16" t="e">
        <f t="shared" si="19"/>
        <v>#REF!</v>
      </c>
      <c r="BL14" s="16" t="e">
        <f t="shared" si="20"/>
        <v>#REF!</v>
      </c>
      <c r="BM14" s="16" t="e">
        <f t="shared" si="21"/>
        <v>#REF!</v>
      </c>
    </row>
    <row r="15" spans="1:65" ht="17.399999999999999" customHeight="1">
      <c r="A15" s="539" t="s">
        <v>232</v>
      </c>
      <c r="B15" s="540" t="e">
        <f>Opex!#REF!-'Consol Breakdown - Dep and Amor'!B39</f>
        <v>#REF!</v>
      </c>
      <c r="C15" s="540" t="e">
        <f>Opex!#REF!-'Consol Breakdown - Dep and Amor'!C39</f>
        <v>#REF!</v>
      </c>
      <c r="D15" s="540" t="e">
        <f>Opex!#REF!-'Consol Breakdown - Dep and Amor'!D39</f>
        <v>#REF!</v>
      </c>
      <c r="E15" s="540" t="e">
        <f>Opex!#REF!-'Consol Breakdown - Dep and Amor'!E39</f>
        <v>#REF!</v>
      </c>
      <c r="F15" s="541" t="e">
        <f>Opex!#REF!-'Consol Breakdown - Dep and Amor'!F39</f>
        <v>#REF!</v>
      </c>
      <c r="G15" s="526"/>
      <c r="H15" s="416" t="e">
        <f>Opex!#REF!-'Consol Breakdown - Dep and Amor'!H39</f>
        <v>#REF!</v>
      </c>
      <c r="I15" s="416" t="e">
        <f>Opex!#REF!-'Consol Breakdown - Dep and Amor'!I39</f>
        <v>#REF!</v>
      </c>
      <c r="J15" s="416" t="e">
        <f>Opex!#REF!-'Consol Breakdown - Dep and Amor'!J39</f>
        <v>#REF!</v>
      </c>
      <c r="K15" s="416" t="e">
        <f>Opex!#REF!-'Consol Breakdown - Dep and Amor'!K39</f>
        <v>#REF!</v>
      </c>
      <c r="L15" s="415" t="e">
        <f>Opex!#REF!-'Consol Breakdown - Dep and Amor'!L39</f>
        <v>#REF!</v>
      </c>
      <c r="M15" s="193"/>
      <c r="N15" s="416" t="e">
        <f>Opex!#REF!-'Consol Breakdown - Dep and Amor'!N39</f>
        <v>#REF!</v>
      </c>
      <c r="O15" s="416" t="e">
        <f>Opex!#REF!-'Consol Breakdown - Dep and Amor'!O39</f>
        <v>#REF!</v>
      </c>
      <c r="P15" s="416" t="e">
        <f>Opex!#REF!-'Consol Breakdown - Dep and Amor'!P39</f>
        <v>#REF!</v>
      </c>
      <c r="Q15" s="416" t="e">
        <f>Opex!#REF!-'Consol Breakdown - Dep and Amor'!Q39</f>
        <v>#REF!</v>
      </c>
      <c r="R15" s="415" t="e">
        <f>Opex!#REF!-'Consol Breakdown - Dep and Amor'!R39</f>
        <v>#REF!</v>
      </c>
      <c r="T15" s="540">
        <v>32</v>
      </c>
      <c r="U15" s="540">
        <v>31</v>
      </c>
      <c r="V15" s="540">
        <v>-304</v>
      </c>
      <c r="W15" s="540">
        <v>38</v>
      </c>
      <c r="X15" s="541">
        <v>-203</v>
      </c>
      <c r="Y15" s="526"/>
      <c r="Z15" s="416">
        <v>34</v>
      </c>
      <c r="AA15" s="416">
        <v>40</v>
      </c>
      <c r="AB15" s="416">
        <v>32</v>
      </c>
      <c r="AC15" s="416">
        <v>40</v>
      </c>
      <c r="AD15" s="415">
        <v>146</v>
      </c>
      <c r="AE15" s="416">
        <v>32</v>
      </c>
      <c r="AF15" s="416">
        <v>31</v>
      </c>
      <c r="AG15" s="416">
        <v>-304</v>
      </c>
      <c r="AH15" s="416">
        <v>38</v>
      </c>
      <c r="AI15" s="415">
        <v>-203</v>
      </c>
      <c r="AJ15" s="193"/>
      <c r="AK15" s="416">
        <v>34</v>
      </c>
      <c r="AL15" s="416">
        <v>40</v>
      </c>
      <c r="AM15" s="416">
        <v>32</v>
      </c>
      <c r="AN15" s="416">
        <v>40</v>
      </c>
      <c r="AO15" s="415">
        <v>146</v>
      </c>
      <c r="AP15" s="16"/>
      <c r="AQ15" s="16" t="e">
        <f t="shared" si="1"/>
        <v>#REF!</v>
      </c>
      <c r="AR15" s="16" t="e">
        <f t="shared" si="2"/>
        <v>#REF!</v>
      </c>
      <c r="AS15" s="16" t="e">
        <f t="shared" si="3"/>
        <v>#REF!</v>
      </c>
      <c r="AT15" s="16" t="e">
        <f t="shared" si="4"/>
        <v>#REF!</v>
      </c>
      <c r="AU15" s="16" t="e">
        <f t="shared" si="5"/>
        <v>#REF!</v>
      </c>
      <c r="AV15" s="16"/>
      <c r="AW15" s="16" t="e">
        <f t="shared" si="6"/>
        <v>#REF!</v>
      </c>
      <c r="AX15" s="16" t="e">
        <f t="shared" si="7"/>
        <v>#REF!</v>
      </c>
      <c r="AY15" s="16" t="e">
        <f t="shared" si="8"/>
        <v>#REF!</v>
      </c>
      <c r="AZ15" s="16" t="e">
        <f t="shared" si="9"/>
        <v>#REF!</v>
      </c>
      <c r="BA15" s="16" t="e">
        <f t="shared" si="10"/>
        <v>#REF!</v>
      </c>
      <c r="BC15" s="16" t="e">
        <f t="shared" si="11"/>
        <v>#REF!</v>
      </c>
      <c r="BD15" s="16" t="e">
        <f t="shared" si="12"/>
        <v>#REF!</v>
      </c>
      <c r="BE15" s="16" t="e">
        <f t="shared" si="13"/>
        <v>#REF!</v>
      </c>
      <c r="BF15" s="16" t="e">
        <f t="shared" si="14"/>
        <v>#REF!</v>
      </c>
      <c r="BG15" s="16" t="e">
        <f t="shared" si="15"/>
        <v>#REF!</v>
      </c>
      <c r="BH15" s="16">
        <f t="shared" si="16"/>
        <v>0</v>
      </c>
      <c r="BI15" s="16" t="e">
        <f t="shared" si="17"/>
        <v>#REF!</v>
      </c>
      <c r="BJ15" s="16" t="e">
        <f t="shared" si="18"/>
        <v>#REF!</v>
      </c>
      <c r="BK15" s="16" t="e">
        <f t="shared" si="19"/>
        <v>#REF!</v>
      </c>
      <c r="BL15" s="16" t="e">
        <f t="shared" si="20"/>
        <v>#REF!</v>
      </c>
      <c r="BM15" s="16" t="e">
        <f t="shared" si="21"/>
        <v>#REF!</v>
      </c>
    </row>
    <row r="16" spans="1:65" ht="17.25" customHeight="1">
      <c r="A16" s="206" t="s">
        <v>233</v>
      </c>
      <c r="B16" s="416" t="e">
        <f>Opex!#REF!-'Consol Breakdown - Dep and Amor'!B40</f>
        <v>#REF!</v>
      </c>
      <c r="C16" s="416" t="e">
        <f>Opex!#REF!-'Consol Breakdown - Dep and Amor'!C40</f>
        <v>#REF!</v>
      </c>
      <c r="D16" s="416" t="e">
        <f>Opex!#REF!-'Consol Breakdown - Dep and Amor'!D40</f>
        <v>#REF!</v>
      </c>
      <c r="E16" s="416" t="e">
        <f>Opex!#REF!-'Consol Breakdown - Dep and Amor'!E40</f>
        <v>#REF!</v>
      </c>
      <c r="F16" s="415" t="e">
        <f>Opex!#REF!-'Consol Breakdown - Dep and Amor'!F40</f>
        <v>#REF!</v>
      </c>
      <c r="G16" s="193"/>
      <c r="H16" s="416" t="e">
        <f>Opex!#REF!-'Consol Breakdown - Dep and Amor'!H40</f>
        <v>#REF!</v>
      </c>
      <c r="I16" s="416" t="e">
        <f>Opex!#REF!-'Consol Breakdown - Dep and Amor'!I40</f>
        <v>#REF!</v>
      </c>
      <c r="J16" s="416" t="e">
        <f>Opex!#REF!-'Consol Breakdown - Dep and Amor'!J40</f>
        <v>#REF!</v>
      </c>
      <c r="K16" s="416" t="e">
        <f>Opex!#REF!-'Consol Breakdown - Dep and Amor'!K40</f>
        <v>#REF!</v>
      </c>
      <c r="L16" s="415" t="e">
        <f>Opex!#REF!-'Consol Breakdown - Dep and Amor'!L40</f>
        <v>#REF!</v>
      </c>
      <c r="M16" s="193"/>
      <c r="N16" s="416" t="e">
        <f>Opex!#REF!-'Consol Breakdown - Dep and Amor'!N40</f>
        <v>#REF!</v>
      </c>
      <c r="O16" s="416" t="e">
        <f>Opex!#REF!-'Consol Breakdown - Dep and Amor'!O40</f>
        <v>#REF!</v>
      </c>
      <c r="P16" s="416" t="e">
        <f>Opex!#REF!-'Consol Breakdown - Dep and Amor'!P40</f>
        <v>#REF!</v>
      </c>
      <c r="Q16" s="416" t="e">
        <f>Opex!#REF!-'Consol Breakdown - Dep and Amor'!Q40</f>
        <v>#REF!</v>
      </c>
      <c r="R16" s="415" t="e">
        <f>Opex!#REF!-'Consol Breakdown - Dep and Amor'!R40</f>
        <v>#REF!</v>
      </c>
      <c r="T16" s="416">
        <v>22</v>
      </c>
      <c r="U16" s="416">
        <v>25</v>
      </c>
      <c r="V16" s="416">
        <v>32</v>
      </c>
      <c r="W16" s="416">
        <v>30</v>
      </c>
      <c r="X16" s="415">
        <v>109</v>
      </c>
      <c r="Y16" s="193"/>
      <c r="Z16" s="416">
        <v>28</v>
      </c>
      <c r="AA16" s="416">
        <v>63</v>
      </c>
      <c r="AB16" s="416">
        <v>-115</v>
      </c>
      <c r="AC16" s="416">
        <v>28</v>
      </c>
      <c r="AD16" s="415">
        <v>4</v>
      </c>
      <c r="AE16" s="416">
        <v>22</v>
      </c>
      <c r="AF16" s="416">
        <v>25</v>
      </c>
      <c r="AG16" s="416">
        <v>32</v>
      </c>
      <c r="AH16" s="416">
        <v>30</v>
      </c>
      <c r="AI16" s="415">
        <v>109</v>
      </c>
      <c r="AJ16" s="193"/>
      <c r="AK16" s="416">
        <v>28</v>
      </c>
      <c r="AL16" s="416">
        <v>63</v>
      </c>
      <c r="AM16" s="416">
        <v>-115</v>
      </c>
      <c r="AN16" s="416">
        <v>28</v>
      </c>
      <c r="AO16" s="415">
        <v>4</v>
      </c>
      <c r="AP16" s="16"/>
      <c r="AQ16" s="16" t="e">
        <f t="shared" si="1"/>
        <v>#REF!</v>
      </c>
      <c r="AR16" s="16" t="e">
        <f t="shared" si="2"/>
        <v>#REF!</v>
      </c>
      <c r="AS16" s="16" t="e">
        <f t="shared" si="3"/>
        <v>#REF!</v>
      </c>
      <c r="AT16" s="16" t="e">
        <f t="shared" si="4"/>
        <v>#REF!</v>
      </c>
      <c r="AU16" s="16" t="e">
        <f t="shared" si="5"/>
        <v>#REF!</v>
      </c>
      <c r="AV16" s="16"/>
      <c r="AW16" s="16" t="e">
        <f t="shared" si="6"/>
        <v>#REF!</v>
      </c>
      <c r="AX16" s="16" t="e">
        <f t="shared" si="7"/>
        <v>#REF!</v>
      </c>
      <c r="AY16" s="16" t="e">
        <f t="shared" si="8"/>
        <v>#REF!</v>
      </c>
      <c r="AZ16" s="16" t="e">
        <f t="shared" si="9"/>
        <v>#REF!</v>
      </c>
      <c r="BA16" s="16" t="e">
        <f t="shared" si="10"/>
        <v>#REF!</v>
      </c>
      <c r="BC16" s="16" t="e">
        <f t="shared" si="11"/>
        <v>#REF!</v>
      </c>
      <c r="BD16" s="16" t="e">
        <f t="shared" si="12"/>
        <v>#REF!</v>
      </c>
      <c r="BE16" s="16" t="e">
        <f t="shared" si="13"/>
        <v>#REF!</v>
      </c>
      <c r="BF16" s="16" t="e">
        <f t="shared" si="14"/>
        <v>#REF!</v>
      </c>
      <c r="BG16" s="16" t="e">
        <f t="shared" si="15"/>
        <v>#REF!</v>
      </c>
      <c r="BH16" s="16">
        <f t="shared" si="16"/>
        <v>0</v>
      </c>
      <c r="BI16" s="16" t="e">
        <f t="shared" si="17"/>
        <v>#REF!</v>
      </c>
      <c r="BJ16" s="16" t="e">
        <f t="shared" si="18"/>
        <v>#REF!</v>
      </c>
      <c r="BK16" s="16" t="e">
        <f t="shared" si="19"/>
        <v>#REF!</v>
      </c>
      <c r="BL16" s="16" t="e">
        <f t="shared" si="20"/>
        <v>#REF!</v>
      </c>
      <c r="BM16" s="16" t="e">
        <f t="shared" si="21"/>
        <v>#REF!</v>
      </c>
    </row>
    <row r="17" spans="1:65">
      <c r="A17" s="206" t="s">
        <v>51</v>
      </c>
      <c r="B17" s="416" t="e">
        <f>Opex!#REF!-'Consol Breakdown - Dep and Amor'!B41</f>
        <v>#REF!</v>
      </c>
      <c r="C17" s="416" t="e">
        <f>Opex!#REF!-'Consol Breakdown - Dep and Amor'!C41</f>
        <v>#REF!</v>
      </c>
      <c r="D17" s="416" t="e">
        <f>Opex!#REF!-'Consol Breakdown - Dep and Amor'!D41</f>
        <v>#REF!</v>
      </c>
      <c r="E17" s="416" t="e">
        <f>Opex!#REF!-'Consol Breakdown - Dep and Amor'!E41</f>
        <v>#REF!</v>
      </c>
      <c r="F17" s="415" t="e">
        <f>Opex!#REF!-'Consol Breakdown - Dep and Amor'!F41</f>
        <v>#REF!</v>
      </c>
      <c r="G17" s="193"/>
      <c r="H17" s="416" t="e">
        <f>Opex!#REF!-'Consol Breakdown - Dep and Amor'!H41</f>
        <v>#REF!</v>
      </c>
      <c r="I17" s="416" t="e">
        <f>Opex!#REF!-'Consol Breakdown - Dep and Amor'!I41</f>
        <v>#REF!</v>
      </c>
      <c r="J17" s="416" t="e">
        <f>Opex!#REF!-'Consol Breakdown - Dep and Amor'!J41</f>
        <v>#REF!</v>
      </c>
      <c r="K17" s="416" t="e">
        <f>Opex!#REF!-'Consol Breakdown - Dep and Amor'!K41</f>
        <v>#REF!</v>
      </c>
      <c r="L17" s="415" t="e">
        <f>Opex!#REF!-'Consol Breakdown - Dep and Amor'!L41</f>
        <v>#REF!</v>
      </c>
      <c r="M17" s="193"/>
      <c r="N17" s="416" t="e">
        <f>Opex!#REF!-'Consol Breakdown - Dep and Amor'!N41</f>
        <v>#REF!</v>
      </c>
      <c r="O17" s="416" t="e">
        <f>Opex!#REF!-'Consol Breakdown - Dep and Amor'!O41</f>
        <v>#REF!</v>
      </c>
      <c r="P17" s="416" t="e">
        <f>Opex!#REF!-'Consol Breakdown - Dep and Amor'!P41</f>
        <v>#REF!</v>
      </c>
      <c r="Q17" s="416" t="e">
        <f>Opex!#REF!-'Consol Breakdown - Dep and Amor'!Q41</f>
        <v>#REF!</v>
      </c>
      <c r="R17" s="415" t="e">
        <f>Opex!#REF!-'Consol Breakdown - Dep and Amor'!R41</f>
        <v>#REF!</v>
      </c>
      <c r="T17" s="416">
        <v>142</v>
      </c>
      <c r="U17" s="416">
        <v>186</v>
      </c>
      <c r="V17" s="416">
        <v>166</v>
      </c>
      <c r="W17" s="416">
        <v>154</v>
      </c>
      <c r="X17" s="415">
        <v>648</v>
      </c>
      <c r="Y17" s="193"/>
      <c r="Z17" s="416">
        <v>155</v>
      </c>
      <c r="AA17" s="416">
        <v>167</v>
      </c>
      <c r="AB17" s="416">
        <v>170</v>
      </c>
      <c r="AC17" s="416">
        <v>168</v>
      </c>
      <c r="AD17" s="415">
        <v>660</v>
      </c>
      <c r="AE17" s="416">
        <v>142</v>
      </c>
      <c r="AF17" s="416">
        <v>186</v>
      </c>
      <c r="AG17" s="416">
        <v>166</v>
      </c>
      <c r="AH17" s="416">
        <v>154</v>
      </c>
      <c r="AI17" s="415">
        <v>648</v>
      </c>
      <c r="AJ17" s="193"/>
      <c r="AK17" s="416">
        <v>155</v>
      </c>
      <c r="AL17" s="416">
        <v>167</v>
      </c>
      <c r="AM17" s="416">
        <v>170</v>
      </c>
      <c r="AN17" s="416">
        <v>168</v>
      </c>
      <c r="AO17" s="415">
        <v>660</v>
      </c>
      <c r="AP17" s="16"/>
      <c r="AQ17" s="16" t="e">
        <f t="shared" si="1"/>
        <v>#REF!</v>
      </c>
      <c r="AR17" s="16" t="e">
        <f t="shared" si="2"/>
        <v>#REF!</v>
      </c>
      <c r="AS17" s="16" t="e">
        <f t="shared" si="3"/>
        <v>#REF!</v>
      </c>
      <c r="AT17" s="16" t="e">
        <f t="shared" si="4"/>
        <v>#REF!</v>
      </c>
      <c r="AU17" s="16" t="e">
        <f t="shared" si="5"/>
        <v>#REF!</v>
      </c>
      <c r="AV17" s="16"/>
      <c r="AW17" s="16" t="e">
        <f t="shared" si="6"/>
        <v>#REF!</v>
      </c>
      <c r="AX17" s="16" t="e">
        <f t="shared" si="7"/>
        <v>#REF!</v>
      </c>
      <c r="AY17" s="16" t="e">
        <f t="shared" si="8"/>
        <v>#REF!</v>
      </c>
      <c r="AZ17" s="16" t="e">
        <f t="shared" si="9"/>
        <v>#REF!</v>
      </c>
      <c r="BA17" s="16" t="e">
        <f t="shared" si="10"/>
        <v>#REF!</v>
      </c>
      <c r="BC17" s="16" t="e">
        <f t="shared" si="11"/>
        <v>#REF!</v>
      </c>
      <c r="BD17" s="16" t="e">
        <f t="shared" si="12"/>
        <v>#REF!</v>
      </c>
      <c r="BE17" s="16" t="e">
        <f t="shared" si="13"/>
        <v>#REF!</v>
      </c>
      <c r="BF17" s="16" t="e">
        <f t="shared" si="14"/>
        <v>#REF!</v>
      </c>
      <c r="BG17" s="16" t="e">
        <f t="shared" si="15"/>
        <v>#REF!</v>
      </c>
      <c r="BH17" s="16">
        <f t="shared" si="16"/>
        <v>0</v>
      </c>
      <c r="BI17" s="16" t="e">
        <f t="shared" si="17"/>
        <v>#REF!</v>
      </c>
      <c r="BJ17" s="16" t="e">
        <f t="shared" si="18"/>
        <v>#REF!</v>
      </c>
      <c r="BK17" s="16" t="e">
        <f t="shared" si="19"/>
        <v>#REF!</v>
      </c>
      <c r="BL17" s="16" t="e">
        <f t="shared" si="20"/>
        <v>#REF!</v>
      </c>
      <c r="BM17" s="16" t="e">
        <f t="shared" si="21"/>
        <v>#REF!</v>
      </c>
    </row>
    <row r="18" spans="1:65">
      <c r="A18" s="19" t="s">
        <v>30</v>
      </c>
      <c r="B18" s="417" t="e">
        <f>Opex!#REF!-'Consol Breakdown - Dep and Amor'!B42</f>
        <v>#REF!</v>
      </c>
      <c r="C18" s="417" t="e">
        <f>Opex!#REF!-'Consol Breakdown - Dep and Amor'!C42</f>
        <v>#REF!</v>
      </c>
      <c r="D18" s="417" t="e">
        <f>Opex!#REF!-'Consol Breakdown - Dep and Amor'!D42</f>
        <v>#REF!</v>
      </c>
      <c r="E18" s="417" t="e">
        <f>Opex!#REF!-'Consol Breakdown - Dep and Amor'!E42</f>
        <v>#REF!</v>
      </c>
      <c r="F18" s="326" t="e">
        <f>Opex!#REF!-'Consol Breakdown - Dep and Amor'!F42</f>
        <v>#REF!</v>
      </c>
      <c r="G18" s="28"/>
      <c r="H18" s="417" t="e">
        <f>Opex!#REF!-'Consol Breakdown - Dep and Amor'!H42</f>
        <v>#REF!</v>
      </c>
      <c r="I18" s="417" t="e">
        <f>Opex!#REF!-'Consol Breakdown - Dep and Amor'!I42</f>
        <v>#REF!</v>
      </c>
      <c r="J18" s="417" t="e">
        <f>Opex!#REF!-'Consol Breakdown - Dep and Amor'!J42</f>
        <v>#REF!</v>
      </c>
      <c r="K18" s="417" t="e">
        <f>Opex!#REF!-'Consol Breakdown - Dep and Amor'!K42</f>
        <v>#REF!</v>
      </c>
      <c r="L18" s="326" t="e">
        <f>Opex!#REF!-'Consol Breakdown - Dep and Amor'!L42</f>
        <v>#REF!</v>
      </c>
      <c r="M18" s="28"/>
      <c r="N18" s="417" t="e">
        <f>Opex!#REF!-'Consol Breakdown - Dep and Amor'!N42</f>
        <v>#REF!</v>
      </c>
      <c r="O18" s="417" t="e">
        <f>Opex!#REF!-'Consol Breakdown - Dep and Amor'!O42</f>
        <v>#REF!</v>
      </c>
      <c r="P18" s="417" t="e">
        <f>Opex!#REF!-'Consol Breakdown - Dep and Amor'!P42</f>
        <v>#REF!</v>
      </c>
      <c r="Q18" s="417" t="e">
        <f>Opex!#REF!-'Consol Breakdown - Dep and Amor'!Q42</f>
        <v>#REF!</v>
      </c>
      <c r="R18" s="326" t="e">
        <f>Opex!#REF!-'Consol Breakdown - Dep and Amor'!R42</f>
        <v>#REF!</v>
      </c>
      <c r="T18" s="417">
        <v>98</v>
      </c>
      <c r="U18" s="417">
        <v>97</v>
      </c>
      <c r="V18" s="417">
        <v>96</v>
      </c>
      <c r="W18" s="417">
        <v>104</v>
      </c>
      <c r="X18" s="326">
        <v>395</v>
      </c>
      <c r="Y18" s="28"/>
      <c r="Z18" s="417">
        <v>105</v>
      </c>
      <c r="AA18" s="417">
        <v>102</v>
      </c>
      <c r="AB18" s="417">
        <v>107</v>
      </c>
      <c r="AC18" s="417">
        <v>106</v>
      </c>
      <c r="AD18" s="326">
        <v>420</v>
      </c>
      <c r="AE18" s="417">
        <v>98</v>
      </c>
      <c r="AF18" s="417">
        <v>97</v>
      </c>
      <c r="AG18" s="417">
        <v>96</v>
      </c>
      <c r="AH18" s="417">
        <v>104</v>
      </c>
      <c r="AI18" s="326">
        <v>395</v>
      </c>
      <c r="AJ18" s="28"/>
      <c r="AK18" s="417">
        <v>105</v>
      </c>
      <c r="AL18" s="417">
        <v>102</v>
      </c>
      <c r="AM18" s="417">
        <v>107</v>
      </c>
      <c r="AN18" s="417">
        <v>106</v>
      </c>
      <c r="AO18" s="326">
        <v>420</v>
      </c>
      <c r="AP18" s="16"/>
      <c r="AQ18" s="16" t="e">
        <f t="shared" si="1"/>
        <v>#REF!</v>
      </c>
      <c r="AR18" s="16" t="e">
        <f t="shared" si="2"/>
        <v>#REF!</v>
      </c>
      <c r="AS18" s="16" t="e">
        <f t="shared" si="3"/>
        <v>#REF!</v>
      </c>
      <c r="AT18" s="16" t="e">
        <f t="shared" si="4"/>
        <v>#REF!</v>
      </c>
      <c r="AU18" s="16" t="e">
        <f t="shared" si="5"/>
        <v>#REF!</v>
      </c>
      <c r="AV18" s="16"/>
      <c r="AW18" s="16" t="e">
        <f t="shared" si="6"/>
        <v>#REF!</v>
      </c>
      <c r="AX18" s="16" t="e">
        <f t="shared" si="7"/>
        <v>#REF!</v>
      </c>
      <c r="AY18" s="16" t="e">
        <f t="shared" si="8"/>
        <v>#REF!</v>
      </c>
      <c r="AZ18" s="16" t="e">
        <f t="shared" si="9"/>
        <v>#REF!</v>
      </c>
      <c r="BA18" s="16" t="e">
        <f t="shared" si="10"/>
        <v>#REF!</v>
      </c>
      <c r="BC18" s="16" t="e">
        <f t="shared" si="11"/>
        <v>#REF!</v>
      </c>
      <c r="BD18" s="16" t="e">
        <f t="shared" si="12"/>
        <v>#REF!</v>
      </c>
      <c r="BE18" s="16" t="e">
        <f t="shared" si="13"/>
        <v>#REF!</v>
      </c>
      <c r="BF18" s="16" t="e">
        <f t="shared" si="14"/>
        <v>#REF!</v>
      </c>
      <c r="BG18" s="16" t="e">
        <f t="shared" si="15"/>
        <v>#REF!</v>
      </c>
      <c r="BH18" s="16">
        <f t="shared" si="16"/>
        <v>0</v>
      </c>
      <c r="BI18" s="16" t="e">
        <f t="shared" si="17"/>
        <v>#REF!</v>
      </c>
      <c r="BJ18" s="16" t="e">
        <f t="shared" si="18"/>
        <v>#REF!</v>
      </c>
      <c r="BK18" s="16" t="e">
        <f t="shared" si="19"/>
        <v>#REF!</v>
      </c>
      <c r="BL18" s="16" t="e">
        <f t="shared" si="20"/>
        <v>#REF!</v>
      </c>
      <c r="BM18" s="16" t="e">
        <f t="shared" si="21"/>
        <v>#REF!</v>
      </c>
    </row>
    <row r="19" spans="1:65">
      <c r="A19" s="4" t="s">
        <v>15</v>
      </c>
      <c r="B19" s="11" t="e">
        <f>SUM(B14:B18)</f>
        <v>#REF!</v>
      </c>
      <c r="C19" s="11" t="e">
        <f>SUM(C14:C18)</f>
        <v>#REF!</v>
      </c>
      <c r="D19" s="11" t="e">
        <f>SUM(D14:D18)</f>
        <v>#REF!</v>
      </c>
      <c r="E19" s="11" t="e">
        <f>SUM(E14:E18)</f>
        <v>#REF!</v>
      </c>
      <c r="F19" s="33" t="e">
        <f>Opex!#REF!-'Consol Breakdown - Dep and Amor'!F43</f>
        <v>#REF!</v>
      </c>
      <c r="G19" s="11"/>
      <c r="H19" s="11" t="e">
        <f>SUM(H14:H18)</f>
        <v>#REF!</v>
      </c>
      <c r="I19" s="11" t="e">
        <f>SUM(I14:I18)</f>
        <v>#REF!</v>
      </c>
      <c r="J19" s="11" t="e">
        <f>SUM(J14:J18)</f>
        <v>#REF!</v>
      </c>
      <c r="K19" s="11" t="e">
        <f>SUM(K14:K18)</f>
        <v>#REF!</v>
      </c>
      <c r="L19" s="33" t="e">
        <f>Opex!#REF!-'Consol Breakdown - Dep and Amor'!L43</f>
        <v>#REF!</v>
      </c>
      <c r="M19" s="11"/>
      <c r="N19" s="11" t="e">
        <f>SUM(N14:N18)</f>
        <v>#REF!</v>
      </c>
      <c r="O19" s="11" t="e">
        <f>SUM(O14:O18)</f>
        <v>#REF!</v>
      </c>
      <c r="P19" s="11" t="e">
        <f>SUM(P14:P18)</f>
        <v>#REF!</v>
      </c>
      <c r="Q19" s="11" t="e">
        <f>SUM(Q14:Q18)</f>
        <v>#REF!</v>
      </c>
      <c r="R19" s="33" t="e">
        <f>Opex!#REF!-'Consol Breakdown - Dep and Amor'!R43</f>
        <v>#REF!</v>
      </c>
      <c r="T19" s="11">
        <v>509</v>
      </c>
      <c r="U19" s="11">
        <v>519</v>
      </c>
      <c r="V19" s="11">
        <v>169</v>
      </c>
      <c r="W19" s="11">
        <v>507</v>
      </c>
      <c r="X19" s="33">
        <v>1704</v>
      </c>
      <c r="Y19" s="11"/>
      <c r="Z19" s="11">
        <v>510</v>
      </c>
      <c r="AA19" s="11">
        <v>553</v>
      </c>
      <c r="AB19" s="11">
        <v>374</v>
      </c>
      <c r="AC19" s="11">
        <v>530</v>
      </c>
      <c r="AD19" s="33">
        <v>1967</v>
      </c>
      <c r="AE19" s="11">
        <v>509</v>
      </c>
      <c r="AF19" s="11">
        <v>519</v>
      </c>
      <c r="AG19" s="11">
        <v>169</v>
      </c>
      <c r="AH19" s="11">
        <v>507</v>
      </c>
      <c r="AI19" s="33">
        <v>1704</v>
      </c>
      <c r="AJ19" s="11"/>
      <c r="AK19" s="11">
        <v>510</v>
      </c>
      <c r="AL19" s="11">
        <v>553</v>
      </c>
      <c r="AM19" s="11">
        <v>374</v>
      </c>
      <c r="AN19" s="11">
        <v>530</v>
      </c>
      <c r="AO19" s="33">
        <v>1967</v>
      </c>
      <c r="AP19" s="16"/>
      <c r="AQ19" s="16" t="e">
        <f t="shared" si="1"/>
        <v>#REF!</v>
      </c>
      <c r="AR19" s="16" t="e">
        <f t="shared" si="2"/>
        <v>#REF!</v>
      </c>
      <c r="AS19" s="16" t="e">
        <f t="shared" si="3"/>
        <v>#REF!</v>
      </c>
      <c r="AT19" s="16" t="e">
        <f t="shared" si="4"/>
        <v>#REF!</v>
      </c>
      <c r="AU19" s="16" t="e">
        <f t="shared" si="5"/>
        <v>#REF!</v>
      </c>
      <c r="AV19" s="16"/>
      <c r="AW19" s="16" t="e">
        <f t="shared" si="6"/>
        <v>#REF!</v>
      </c>
      <c r="AX19" s="16" t="e">
        <f t="shared" si="7"/>
        <v>#REF!</v>
      </c>
      <c r="AY19" s="16" t="e">
        <f t="shared" si="8"/>
        <v>#REF!</v>
      </c>
      <c r="AZ19" s="16" t="e">
        <f t="shared" si="9"/>
        <v>#REF!</v>
      </c>
      <c r="BA19" s="16" t="e">
        <f t="shared" si="10"/>
        <v>#REF!</v>
      </c>
      <c r="BC19" s="16" t="e">
        <f t="shared" si="11"/>
        <v>#REF!</v>
      </c>
      <c r="BD19" s="16" t="e">
        <f t="shared" si="12"/>
        <v>#REF!</v>
      </c>
      <c r="BE19" s="16" t="e">
        <f t="shared" si="13"/>
        <v>#REF!</v>
      </c>
      <c r="BF19" s="16" t="e">
        <f t="shared" si="14"/>
        <v>#REF!</v>
      </c>
      <c r="BG19" s="16" t="e">
        <f t="shared" si="15"/>
        <v>#REF!</v>
      </c>
      <c r="BH19" s="16">
        <f t="shared" si="16"/>
        <v>0</v>
      </c>
      <c r="BI19" s="16" t="e">
        <f t="shared" si="17"/>
        <v>#REF!</v>
      </c>
      <c r="BJ19" s="16" t="e">
        <f t="shared" si="18"/>
        <v>#REF!</v>
      </c>
      <c r="BK19" s="16" t="e">
        <f t="shared" si="19"/>
        <v>#REF!</v>
      </c>
      <c r="BL19" s="16" t="e">
        <f t="shared" si="20"/>
        <v>#REF!</v>
      </c>
      <c r="BM19" s="16" t="e">
        <f t="shared" si="21"/>
        <v>#REF!</v>
      </c>
    </row>
    <row r="20" spans="1:65" ht="2.25" customHeight="1">
      <c r="A20" s="2" t="s">
        <v>9</v>
      </c>
      <c r="B20" s="25"/>
      <c r="C20" s="25"/>
      <c r="D20" s="25"/>
      <c r="E20" s="25"/>
      <c r="F20" s="10"/>
      <c r="G20" s="25"/>
      <c r="H20" s="25"/>
      <c r="I20" s="25"/>
      <c r="J20" s="25"/>
      <c r="K20" s="25"/>
      <c r="L20" s="10"/>
      <c r="M20" s="25"/>
      <c r="N20" s="25"/>
      <c r="O20" s="25"/>
      <c r="P20" s="25"/>
      <c r="Q20" s="25"/>
      <c r="R20" s="10"/>
      <c r="T20" s="25"/>
      <c r="U20" s="25"/>
      <c r="V20" s="25"/>
      <c r="W20" s="25"/>
      <c r="X20" s="10"/>
      <c r="Y20" s="25"/>
      <c r="Z20" s="25"/>
      <c r="AA20" s="25"/>
      <c r="AB20" s="25"/>
      <c r="AC20" s="25"/>
      <c r="AD20" s="10"/>
      <c r="AE20" s="25"/>
      <c r="AF20" s="25"/>
      <c r="AG20" s="25"/>
      <c r="AH20" s="25"/>
      <c r="AI20" s="10"/>
      <c r="AJ20" s="25"/>
      <c r="AK20" s="25"/>
      <c r="AL20" s="25"/>
      <c r="AM20" s="25"/>
      <c r="AN20" s="25"/>
      <c r="AO20" s="10"/>
      <c r="AP20" s="16"/>
      <c r="AQ20" s="16">
        <f t="shared" si="1"/>
        <v>0</v>
      </c>
      <c r="AR20" s="16">
        <f t="shared" si="2"/>
        <v>0</v>
      </c>
      <c r="AS20" s="16">
        <f t="shared" si="3"/>
        <v>0</v>
      </c>
      <c r="AT20" s="16">
        <f t="shared" si="4"/>
        <v>0</v>
      </c>
      <c r="AU20" s="16">
        <f t="shared" si="5"/>
        <v>0</v>
      </c>
      <c r="AV20" s="16"/>
      <c r="AW20" s="16">
        <f t="shared" si="6"/>
        <v>0</v>
      </c>
      <c r="AX20" s="16">
        <f t="shared" si="7"/>
        <v>0</v>
      </c>
      <c r="AY20" s="16">
        <f t="shared" si="8"/>
        <v>0</v>
      </c>
      <c r="AZ20" s="16">
        <f t="shared" si="9"/>
        <v>0</v>
      </c>
      <c r="BA20" s="16">
        <f t="shared" si="10"/>
        <v>0</v>
      </c>
      <c r="BC20" s="16">
        <f t="shared" si="11"/>
        <v>0</v>
      </c>
      <c r="BD20" s="16">
        <f t="shared" si="12"/>
        <v>0</v>
      </c>
      <c r="BE20" s="16">
        <f t="shared" si="13"/>
        <v>0</v>
      </c>
      <c r="BF20" s="16">
        <f t="shared" si="14"/>
        <v>0</v>
      </c>
      <c r="BG20" s="16">
        <f t="shared" si="15"/>
        <v>0</v>
      </c>
      <c r="BH20" s="16">
        <f t="shared" si="16"/>
        <v>0</v>
      </c>
      <c r="BI20" s="16">
        <f t="shared" si="17"/>
        <v>0</v>
      </c>
      <c r="BJ20" s="16">
        <f t="shared" si="18"/>
        <v>0</v>
      </c>
      <c r="BK20" s="16">
        <f t="shared" si="19"/>
        <v>0</v>
      </c>
      <c r="BL20" s="16">
        <f t="shared" si="20"/>
        <v>0</v>
      </c>
      <c r="BM20" s="16">
        <f t="shared" si="21"/>
        <v>0</v>
      </c>
    </row>
    <row r="21" spans="1:65" ht="1.5" customHeight="1">
      <c r="A21" s="117"/>
      <c r="B21" s="118"/>
      <c r="C21" s="118"/>
      <c r="D21" s="118"/>
      <c r="E21" s="118"/>
      <c r="F21" s="119"/>
      <c r="G21" s="118"/>
      <c r="H21" s="118"/>
      <c r="I21" s="118"/>
      <c r="J21" s="118"/>
      <c r="K21" s="118"/>
      <c r="L21" s="119"/>
      <c r="M21" s="118"/>
      <c r="N21" s="118"/>
      <c r="O21" s="118"/>
      <c r="P21" s="118"/>
      <c r="Q21" s="118"/>
      <c r="R21" s="119"/>
      <c r="T21" s="118"/>
      <c r="U21" s="118"/>
      <c r="V21" s="118"/>
      <c r="W21" s="118"/>
      <c r="X21" s="119"/>
      <c r="Y21" s="118"/>
      <c r="Z21" s="118"/>
      <c r="AA21" s="118"/>
      <c r="AB21" s="118"/>
      <c r="AC21" s="118"/>
      <c r="AD21" s="119"/>
      <c r="AE21" s="118"/>
      <c r="AF21" s="118"/>
      <c r="AG21" s="118"/>
      <c r="AH21" s="118"/>
      <c r="AI21" s="119"/>
      <c r="AJ21" s="118"/>
      <c r="AK21" s="118"/>
      <c r="AL21" s="118"/>
      <c r="AM21" s="118"/>
      <c r="AN21" s="118"/>
      <c r="AO21" s="119"/>
      <c r="AP21" s="16"/>
      <c r="AQ21" s="16">
        <f t="shared" si="1"/>
        <v>0</v>
      </c>
      <c r="AR21" s="16">
        <f t="shared" si="2"/>
        <v>0</v>
      </c>
      <c r="AS21" s="16">
        <f t="shared" si="3"/>
        <v>0</v>
      </c>
      <c r="AT21" s="16">
        <f t="shared" si="4"/>
        <v>0</v>
      </c>
      <c r="AU21" s="16">
        <f t="shared" si="5"/>
        <v>0</v>
      </c>
      <c r="AV21" s="16"/>
      <c r="AW21" s="16">
        <f t="shared" si="6"/>
        <v>0</v>
      </c>
      <c r="AX21" s="16">
        <f t="shared" si="7"/>
        <v>0</v>
      </c>
      <c r="AY21" s="16">
        <f t="shared" si="8"/>
        <v>0</v>
      </c>
      <c r="AZ21" s="16">
        <f t="shared" si="9"/>
        <v>0</v>
      </c>
      <c r="BA21" s="16">
        <f t="shared" si="10"/>
        <v>0</v>
      </c>
      <c r="BC21" s="16">
        <f t="shared" si="11"/>
        <v>0</v>
      </c>
      <c r="BD21" s="16">
        <f t="shared" si="12"/>
        <v>0</v>
      </c>
      <c r="BE21" s="16">
        <f t="shared" si="13"/>
        <v>0</v>
      </c>
      <c r="BF21" s="16">
        <f t="shared" si="14"/>
        <v>0</v>
      </c>
      <c r="BG21" s="16">
        <f t="shared" si="15"/>
        <v>0</v>
      </c>
      <c r="BH21" s="16">
        <f t="shared" si="16"/>
        <v>0</v>
      </c>
      <c r="BI21" s="16">
        <f t="shared" si="17"/>
        <v>0</v>
      </c>
      <c r="BJ21" s="16">
        <f t="shared" si="18"/>
        <v>0</v>
      </c>
      <c r="BK21" s="16">
        <f t="shared" si="19"/>
        <v>0</v>
      </c>
      <c r="BL21" s="16">
        <f t="shared" si="20"/>
        <v>0</v>
      </c>
      <c r="BM21" s="16">
        <f t="shared" si="21"/>
        <v>0</v>
      </c>
    </row>
    <row r="22" spans="1:65" ht="2.25" customHeight="1">
      <c r="B22" s="25"/>
      <c r="C22" s="25"/>
      <c r="D22" s="25"/>
      <c r="E22" s="25"/>
      <c r="F22" s="10"/>
      <c r="G22" s="25"/>
      <c r="H22" s="25"/>
      <c r="I22" s="25"/>
      <c r="J22" s="25"/>
      <c r="K22" s="25"/>
      <c r="L22" s="10"/>
      <c r="M22" s="25"/>
      <c r="N22" s="25"/>
      <c r="O22" s="25"/>
      <c r="P22" s="25"/>
      <c r="Q22" s="25"/>
      <c r="R22" s="10"/>
      <c r="T22" s="25"/>
      <c r="U22" s="25"/>
      <c r="V22" s="25"/>
      <c r="W22" s="25"/>
      <c r="X22" s="10"/>
      <c r="Y22" s="25"/>
      <c r="Z22" s="25"/>
      <c r="AA22" s="25"/>
      <c r="AB22" s="25"/>
      <c r="AC22" s="25"/>
      <c r="AD22" s="10"/>
      <c r="AE22" s="25"/>
      <c r="AF22" s="25"/>
      <c r="AG22" s="25"/>
      <c r="AH22" s="25"/>
      <c r="AI22" s="10"/>
      <c r="AJ22" s="25"/>
      <c r="AK22" s="25"/>
      <c r="AL22" s="25"/>
      <c r="AM22" s="25"/>
      <c r="AN22" s="25"/>
      <c r="AO22" s="10"/>
      <c r="AP22" s="16"/>
      <c r="AQ22" s="16">
        <f t="shared" si="1"/>
        <v>0</v>
      </c>
      <c r="AR22" s="16">
        <f t="shared" si="2"/>
        <v>0</v>
      </c>
      <c r="AS22" s="16">
        <f t="shared" si="3"/>
        <v>0</v>
      </c>
      <c r="AT22" s="16">
        <f t="shared" si="4"/>
        <v>0</v>
      </c>
      <c r="AU22" s="16">
        <f t="shared" si="5"/>
        <v>0</v>
      </c>
      <c r="AV22" s="16"/>
      <c r="AW22" s="16">
        <f t="shared" si="6"/>
        <v>0</v>
      </c>
      <c r="AX22" s="16">
        <f t="shared" si="7"/>
        <v>0</v>
      </c>
      <c r="AY22" s="16">
        <f t="shared" si="8"/>
        <v>0</v>
      </c>
      <c r="AZ22" s="16">
        <f t="shared" si="9"/>
        <v>0</v>
      </c>
      <c r="BA22" s="16">
        <f t="shared" si="10"/>
        <v>0</v>
      </c>
      <c r="BC22" s="16">
        <f t="shared" si="11"/>
        <v>0</v>
      </c>
      <c r="BD22" s="16">
        <f t="shared" si="12"/>
        <v>0</v>
      </c>
      <c r="BE22" s="16">
        <f t="shared" si="13"/>
        <v>0</v>
      </c>
      <c r="BF22" s="16">
        <f t="shared" si="14"/>
        <v>0</v>
      </c>
      <c r="BG22" s="16">
        <f t="shared" si="15"/>
        <v>0</v>
      </c>
      <c r="BH22" s="16">
        <f t="shared" si="16"/>
        <v>0</v>
      </c>
      <c r="BI22" s="16">
        <f t="shared" si="17"/>
        <v>0</v>
      </c>
      <c r="BJ22" s="16">
        <f t="shared" si="18"/>
        <v>0</v>
      </c>
      <c r="BK22" s="16">
        <f t="shared" si="19"/>
        <v>0</v>
      </c>
      <c r="BL22" s="16">
        <f t="shared" si="20"/>
        <v>0</v>
      </c>
      <c r="BM22" s="16">
        <f t="shared" si="21"/>
        <v>0</v>
      </c>
    </row>
    <row r="23" spans="1:65">
      <c r="A23" s="199" t="s">
        <v>16</v>
      </c>
      <c r="B23" s="11" t="e">
        <f>Opex!#REF!-'Consol Breakdown - Dep and Amor'!B47</f>
        <v>#REF!</v>
      </c>
      <c r="C23" s="11" t="e">
        <f>Opex!#REF!-'Consol Breakdown - Dep and Amor'!C47</f>
        <v>#REF!</v>
      </c>
      <c r="D23" s="11" t="e">
        <f>Opex!#REF!-'Consol Breakdown - Dep and Amor'!D47</f>
        <v>#REF!</v>
      </c>
      <c r="E23" s="11" t="e">
        <f>Opex!#REF!-'Consol Breakdown - Dep and Amor'!E47</f>
        <v>#REF!</v>
      </c>
      <c r="F23" s="12" t="e">
        <f>Opex!#REF!-'Consol Breakdown - Dep and Amor'!F47</f>
        <v>#REF!</v>
      </c>
      <c r="G23" s="34"/>
      <c r="H23" s="11" t="e">
        <f>Opex!#REF!-'Consol Breakdown - Dep and Amor'!H47</f>
        <v>#REF!</v>
      </c>
      <c r="I23" s="11" t="e">
        <f>Opex!#REF!-'Consol Breakdown - Dep and Amor'!I47</f>
        <v>#REF!</v>
      </c>
      <c r="J23" s="11" t="e">
        <f>Opex!#REF!-'Consol Breakdown - Dep and Amor'!J47</f>
        <v>#REF!</v>
      </c>
      <c r="K23" s="11" t="e">
        <f>Opex!#REF!-'Consol Breakdown - Dep and Amor'!K47</f>
        <v>#REF!</v>
      </c>
      <c r="L23" s="12" t="e">
        <f>Opex!#REF!-'Consol Breakdown - Dep and Amor'!L47</f>
        <v>#REF!</v>
      </c>
      <c r="M23" s="34"/>
      <c r="N23" s="11" t="e">
        <f>Opex!#REF!-'Consol Breakdown - Dep and Amor'!N47</f>
        <v>#REF!</v>
      </c>
      <c r="O23" s="11" t="e">
        <f>Opex!#REF!-'Consol Breakdown - Dep and Amor'!O47</f>
        <v>#REF!</v>
      </c>
      <c r="P23" s="11" t="e">
        <f>Opex!#REF!-'Consol Breakdown - Dep and Amor'!P47</f>
        <v>#REF!</v>
      </c>
      <c r="Q23" s="11" t="e">
        <f>Opex!#REF!-'Consol Breakdown - Dep and Amor'!Q47</f>
        <v>#REF!</v>
      </c>
      <c r="R23" s="12" t="e">
        <f>Opex!#REF!-'Consol Breakdown - Dep and Amor'!R47</f>
        <v>#REF!</v>
      </c>
      <c r="S23" s="34"/>
      <c r="T23" s="11">
        <v>496</v>
      </c>
      <c r="U23" s="11">
        <v>510</v>
      </c>
      <c r="V23" s="11">
        <v>535</v>
      </c>
      <c r="W23" s="11">
        <v>539</v>
      </c>
      <c r="X23" s="12">
        <v>2080</v>
      </c>
      <c r="Y23" s="34"/>
      <c r="Z23" s="11">
        <v>583</v>
      </c>
      <c r="AA23" s="11">
        <v>631</v>
      </c>
      <c r="AB23" s="11">
        <v>628.99464</v>
      </c>
      <c r="AC23" s="11">
        <v>563</v>
      </c>
      <c r="AD23" s="12">
        <v>2405.9946399999999</v>
      </c>
      <c r="AE23" s="11">
        <v>496</v>
      </c>
      <c r="AF23" s="11">
        <v>510</v>
      </c>
      <c r="AG23" s="11">
        <v>535</v>
      </c>
      <c r="AH23" s="11">
        <v>539</v>
      </c>
      <c r="AI23" s="12">
        <v>2080</v>
      </c>
      <c r="AJ23" s="34"/>
      <c r="AK23" s="11">
        <v>583</v>
      </c>
      <c r="AL23" s="11">
        <v>631</v>
      </c>
      <c r="AM23" s="11">
        <v>629</v>
      </c>
      <c r="AN23" s="11">
        <v>563</v>
      </c>
      <c r="AO23" s="12">
        <v>2406</v>
      </c>
      <c r="AP23" s="16"/>
      <c r="AQ23" s="16" t="e">
        <f t="shared" si="1"/>
        <v>#REF!</v>
      </c>
      <c r="AR23" s="16" t="e">
        <f t="shared" si="2"/>
        <v>#REF!</v>
      </c>
      <c r="AS23" s="16" t="e">
        <f t="shared" si="3"/>
        <v>#REF!</v>
      </c>
      <c r="AT23" s="16" t="e">
        <f t="shared" si="4"/>
        <v>#REF!</v>
      </c>
      <c r="AU23" s="16" t="e">
        <f t="shared" si="5"/>
        <v>#REF!</v>
      </c>
      <c r="AV23" s="16"/>
      <c r="AW23" s="16" t="e">
        <f t="shared" si="6"/>
        <v>#REF!</v>
      </c>
      <c r="AX23" s="16" t="e">
        <f t="shared" si="7"/>
        <v>#REF!</v>
      </c>
      <c r="AY23" s="16" t="e">
        <f t="shared" si="8"/>
        <v>#REF!</v>
      </c>
      <c r="AZ23" s="16" t="e">
        <f t="shared" si="9"/>
        <v>#REF!</v>
      </c>
      <c r="BA23" s="16" t="e">
        <f t="shared" si="10"/>
        <v>#REF!</v>
      </c>
      <c r="BC23" s="16" t="e">
        <f t="shared" si="11"/>
        <v>#REF!</v>
      </c>
      <c r="BD23" s="16" t="e">
        <f t="shared" si="12"/>
        <v>#REF!</v>
      </c>
      <c r="BE23" s="16" t="e">
        <f t="shared" si="13"/>
        <v>#REF!</v>
      </c>
      <c r="BF23" s="16" t="e">
        <f t="shared" si="14"/>
        <v>#REF!</v>
      </c>
      <c r="BG23" s="16" t="e">
        <f t="shared" si="15"/>
        <v>#REF!</v>
      </c>
      <c r="BH23" s="16">
        <f t="shared" si="16"/>
        <v>0</v>
      </c>
      <c r="BI23" s="16" t="e">
        <f t="shared" si="17"/>
        <v>#REF!</v>
      </c>
      <c r="BJ23" s="16" t="e">
        <f t="shared" si="18"/>
        <v>#REF!</v>
      </c>
      <c r="BK23" s="16" t="e">
        <f t="shared" si="19"/>
        <v>#REF!</v>
      </c>
      <c r="BL23" s="16" t="e">
        <f t="shared" si="20"/>
        <v>#REF!</v>
      </c>
      <c r="BM23" s="16" t="e">
        <f t="shared" si="21"/>
        <v>#REF!</v>
      </c>
    </row>
    <row r="24" spans="1:65" ht="2.25" customHeight="1">
      <c r="A24" s="2" t="s">
        <v>9</v>
      </c>
      <c r="B24" s="25"/>
      <c r="C24" s="25"/>
      <c r="D24" s="25"/>
      <c r="E24" s="25"/>
      <c r="F24" s="10"/>
      <c r="G24" s="25"/>
      <c r="H24" s="25"/>
      <c r="I24" s="25"/>
      <c r="J24" s="25"/>
      <c r="K24" s="25"/>
      <c r="L24" s="10"/>
      <c r="M24" s="25"/>
      <c r="N24" s="25"/>
      <c r="O24" s="25"/>
      <c r="P24" s="25"/>
      <c r="Q24" s="25"/>
      <c r="R24" s="10"/>
      <c r="T24" s="25"/>
      <c r="U24" s="25"/>
      <c r="V24" s="25"/>
      <c r="W24" s="25"/>
      <c r="X24" s="10"/>
      <c r="Y24" s="25"/>
      <c r="Z24" s="25"/>
      <c r="AA24" s="25"/>
      <c r="AB24" s="25"/>
      <c r="AC24" s="25"/>
      <c r="AD24" s="10"/>
      <c r="AE24" s="25"/>
      <c r="AF24" s="25"/>
      <c r="AG24" s="25"/>
      <c r="AH24" s="25"/>
      <c r="AI24" s="10"/>
      <c r="AJ24" s="25"/>
      <c r="AK24" s="25"/>
      <c r="AL24" s="25"/>
      <c r="AM24" s="25"/>
      <c r="AN24" s="25"/>
      <c r="AO24" s="10"/>
      <c r="AP24" s="16"/>
      <c r="AQ24" s="16">
        <f t="shared" si="1"/>
        <v>0</v>
      </c>
      <c r="AR24" s="16">
        <f t="shared" si="2"/>
        <v>0</v>
      </c>
      <c r="AS24" s="16">
        <f t="shared" si="3"/>
        <v>0</v>
      </c>
      <c r="AT24" s="16">
        <f t="shared" si="4"/>
        <v>0</v>
      </c>
      <c r="AU24" s="16">
        <f t="shared" si="5"/>
        <v>0</v>
      </c>
      <c r="AV24" s="16"/>
      <c r="AW24" s="16">
        <f t="shared" si="6"/>
        <v>0</v>
      </c>
      <c r="AX24" s="16">
        <f t="shared" si="7"/>
        <v>0</v>
      </c>
      <c r="AY24" s="16">
        <f t="shared" si="8"/>
        <v>0</v>
      </c>
      <c r="AZ24" s="16">
        <f t="shared" si="9"/>
        <v>0</v>
      </c>
      <c r="BA24" s="16">
        <f t="shared" si="10"/>
        <v>0</v>
      </c>
      <c r="BC24" s="16">
        <f t="shared" si="11"/>
        <v>0</v>
      </c>
      <c r="BD24" s="16">
        <f t="shared" si="12"/>
        <v>0</v>
      </c>
      <c r="BE24" s="16">
        <f t="shared" si="13"/>
        <v>0</v>
      </c>
      <c r="BF24" s="16">
        <f t="shared" si="14"/>
        <v>0</v>
      </c>
      <c r="BG24" s="16">
        <f t="shared" si="15"/>
        <v>0</v>
      </c>
      <c r="BH24" s="16">
        <f t="shared" si="16"/>
        <v>0</v>
      </c>
      <c r="BI24" s="16">
        <f t="shared" si="17"/>
        <v>0</v>
      </c>
      <c r="BJ24" s="16">
        <f t="shared" si="18"/>
        <v>0</v>
      </c>
      <c r="BK24" s="16">
        <f t="shared" si="19"/>
        <v>0</v>
      </c>
      <c r="BL24" s="16">
        <f t="shared" si="20"/>
        <v>0</v>
      </c>
      <c r="BM24" s="16">
        <f t="shared" si="21"/>
        <v>0</v>
      </c>
    </row>
    <row r="25" spans="1:65" ht="1.5" customHeight="1">
      <c r="A25" s="117"/>
      <c r="B25" s="118"/>
      <c r="C25" s="118"/>
      <c r="D25" s="118"/>
      <c r="E25" s="118"/>
      <c r="F25" s="119"/>
      <c r="G25" s="118"/>
      <c r="H25" s="118"/>
      <c r="I25" s="118"/>
      <c r="J25" s="118"/>
      <c r="K25" s="118"/>
      <c r="L25" s="119"/>
      <c r="M25" s="118"/>
      <c r="N25" s="118"/>
      <c r="O25" s="118"/>
      <c r="P25" s="118"/>
      <c r="Q25" s="118"/>
      <c r="R25" s="119"/>
      <c r="T25" s="118"/>
      <c r="U25" s="118"/>
      <c r="V25" s="118"/>
      <c r="W25" s="118"/>
      <c r="X25" s="119"/>
      <c r="Y25" s="118"/>
      <c r="Z25" s="118"/>
      <c r="AA25" s="118"/>
      <c r="AB25" s="118"/>
      <c r="AC25" s="118"/>
      <c r="AD25" s="119"/>
      <c r="AE25" s="118"/>
      <c r="AF25" s="118"/>
      <c r="AG25" s="118"/>
      <c r="AH25" s="118"/>
      <c r="AI25" s="119"/>
      <c r="AJ25" s="118"/>
      <c r="AK25" s="118"/>
      <c r="AL25" s="118"/>
      <c r="AM25" s="118"/>
      <c r="AN25" s="118"/>
      <c r="AO25" s="119"/>
      <c r="AP25" s="16"/>
      <c r="AQ25" s="16">
        <f t="shared" si="1"/>
        <v>0</v>
      </c>
      <c r="AR25" s="16">
        <f t="shared" si="2"/>
        <v>0</v>
      </c>
      <c r="AS25" s="16">
        <f t="shared" si="3"/>
        <v>0</v>
      </c>
      <c r="AT25" s="16">
        <f t="shared" si="4"/>
        <v>0</v>
      </c>
      <c r="AU25" s="16">
        <f t="shared" si="5"/>
        <v>0</v>
      </c>
      <c r="AV25" s="16"/>
      <c r="AW25" s="16">
        <f t="shared" si="6"/>
        <v>0</v>
      </c>
      <c r="AX25" s="16">
        <f t="shared" si="7"/>
        <v>0</v>
      </c>
      <c r="AY25" s="16">
        <f t="shared" si="8"/>
        <v>0</v>
      </c>
      <c r="AZ25" s="16">
        <f t="shared" si="9"/>
        <v>0</v>
      </c>
      <c r="BA25" s="16">
        <f t="shared" si="10"/>
        <v>0</v>
      </c>
      <c r="BC25" s="16">
        <f t="shared" si="11"/>
        <v>0</v>
      </c>
      <c r="BD25" s="16">
        <f t="shared" si="12"/>
        <v>0</v>
      </c>
      <c r="BE25" s="16">
        <f t="shared" si="13"/>
        <v>0</v>
      </c>
      <c r="BF25" s="16">
        <f t="shared" si="14"/>
        <v>0</v>
      </c>
      <c r="BG25" s="16">
        <f t="shared" si="15"/>
        <v>0</v>
      </c>
      <c r="BH25" s="16">
        <f t="shared" si="16"/>
        <v>0</v>
      </c>
      <c r="BI25" s="16">
        <f t="shared" si="17"/>
        <v>0</v>
      </c>
      <c r="BJ25" s="16">
        <f t="shared" si="18"/>
        <v>0</v>
      </c>
      <c r="BK25" s="16">
        <f t="shared" si="19"/>
        <v>0</v>
      </c>
      <c r="BL25" s="16">
        <f t="shared" si="20"/>
        <v>0</v>
      </c>
      <c r="BM25" s="16">
        <f t="shared" si="21"/>
        <v>0</v>
      </c>
    </row>
    <row r="26" spans="1:65" ht="2.25" customHeight="1">
      <c r="B26" s="25"/>
      <c r="C26" s="25"/>
      <c r="D26" s="25"/>
      <c r="E26" s="25"/>
      <c r="F26" s="10"/>
      <c r="G26" s="25"/>
      <c r="H26" s="25"/>
      <c r="I26" s="25"/>
      <c r="J26" s="25"/>
      <c r="K26" s="25"/>
      <c r="L26" s="10"/>
      <c r="M26" s="25"/>
      <c r="N26" s="25"/>
      <c r="O26" s="25"/>
      <c r="P26" s="25"/>
      <c r="Q26" s="25"/>
      <c r="R26" s="10"/>
      <c r="T26" s="25"/>
      <c r="U26" s="25"/>
      <c r="V26" s="25"/>
      <c r="W26" s="25"/>
      <c r="X26" s="10"/>
      <c r="Y26" s="25"/>
      <c r="Z26" s="25"/>
      <c r="AA26" s="25"/>
      <c r="AB26" s="25"/>
      <c r="AC26" s="25"/>
      <c r="AD26" s="10"/>
      <c r="AE26" s="25"/>
      <c r="AF26" s="25"/>
      <c r="AG26" s="25"/>
      <c r="AH26" s="25"/>
      <c r="AI26" s="10"/>
      <c r="AJ26" s="25"/>
      <c r="AK26" s="25"/>
      <c r="AL26" s="25"/>
      <c r="AM26" s="25"/>
      <c r="AN26" s="25"/>
      <c r="AO26" s="10"/>
      <c r="AP26" s="16"/>
      <c r="AQ26" s="16">
        <f t="shared" si="1"/>
        <v>0</v>
      </c>
      <c r="AR26" s="16">
        <f t="shared" si="2"/>
        <v>0</v>
      </c>
      <c r="AS26" s="16">
        <f t="shared" si="3"/>
        <v>0</v>
      </c>
      <c r="AT26" s="16">
        <f t="shared" si="4"/>
        <v>0</v>
      </c>
      <c r="AU26" s="16">
        <f t="shared" si="5"/>
        <v>0</v>
      </c>
      <c r="AV26" s="16"/>
      <c r="AW26" s="16">
        <f t="shared" si="6"/>
        <v>0</v>
      </c>
      <c r="AX26" s="16">
        <f t="shared" si="7"/>
        <v>0</v>
      </c>
      <c r="AY26" s="16">
        <f t="shared" si="8"/>
        <v>0</v>
      </c>
      <c r="AZ26" s="16">
        <f t="shared" si="9"/>
        <v>0</v>
      </c>
      <c r="BA26" s="16">
        <f t="shared" si="10"/>
        <v>0</v>
      </c>
      <c r="BC26" s="16">
        <f t="shared" si="11"/>
        <v>0</v>
      </c>
      <c r="BD26" s="16">
        <f t="shared" si="12"/>
        <v>0</v>
      </c>
      <c r="BE26" s="16">
        <f t="shared" si="13"/>
        <v>0</v>
      </c>
      <c r="BF26" s="16">
        <f t="shared" si="14"/>
        <v>0</v>
      </c>
      <c r="BG26" s="16">
        <f t="shared" si="15"/>
        <v>0</v>
      </c>
      <c r="BH26" s="16">
        <f t="shared" si="16"/>
        <v>0</v>
      </c>
      <c r="BI26" s="16">
        <f t="shared" si="17"/>
        <v>0</v>
      </c>
      <c r="BJ26" s="16">
        <f t="shared" si="18"/>
        <v>0</v>
      </c>
      <c r="BK26" s="16">
        <f t="shared" si="19"/>
        <v>0</v>
      </c>
      <c r="BL26" s="16">
        <f t="shared" si="20"/>
        <v>0</v>
      </c>
      <c r="BM26" s="16">
        <f t="shared" si="21"/>
        <v>0</v>
      </c>
    </row>
    <row r="27" spans="1:65" ht="15.6">
      <c r="A27" s="199" t="s">
        <v>22</v>
      </c>
      <c r="B27" s="11" t="e">
        <f>Opex!#REF!-'Consol Breakdown - Dep and Amor'!B51</f>
        <v>#REF!</v>
      </c>
      <c r="C27" s="11" t="e">
        <f>Opex!#REF!-'Consol Breakdown - Dep and Amor'!C51</f>
        <v>#REF!</v>
      </c>
      <c r="D27" s="11" t="e">
        <f>Opex!#REF!-'Consol Breakdown - Dep and Amor'!D51</f>
        <v>#REF!</v>
      </c>
      <c r="E27" s="11" t="e">
        <f>Opex!#REF!-'Consol Breakdown - Dep and Amor'!E51</f>
        <v>#REF!</v>
      </c>
      <c r="F27" s="12" t="e">
        <f>Opex!#REF!-'Consol Breakdown - Dep and Amor'!F51</f>
        <v>#REF!</v>
      </c>
      <c r="G27" s="34"/>
      <c r="H27" s="11" t="e">
        <f>Opex!#REF!-'Consol Breakdown - Dep and Amor'!H51</f>
        <v>#REF!</v>
      </c>
      <c r="I27" s="11" t="e">
        <f>Opex!#REF!-'Consol Breakdown - Dep and Amor'!I51</f>
        <v>#REF!</v>
      </c>
      <c r="J27" s="11" t="e">
        <f>Opex!#REF!-'Consol Breakdown - Dep and Amor'!J51</f>
        <v>#REF!</v>
      </c>
      <c r="K27" s="11" t="e">
        <f>Opex!#REF!-'Consol Breakdown - Dep and Amor'!K51</f>
        <v>#REF!</v>
      </c>
      <c r="L27" s="12" t="e">
        <f>Opex!#REF!-'Consol Breakdown - Dep and Amor'!L51</f>
        <v>#REF!</v>
      </c>
      <c r="M27" s="34"/>
      <c r="N27" s="11" t="e">
        <f>Opex!#REF!-'Consol Breakdown - Dep and Amor'!N51</f>
        <v>#REF!</v>
      </c>
      <c r="O27" s="11" t="e">
        <f>Opex!#REF!-'Consol Breakdown - Dep and Amor'!O51</f>
        <v>#REF!</v>
      </c>
      <c r="P27" s="11" t="e">
        <f>Opex!#REF!-'Consol Breakdown - Dep and Amor'!P51</f>
        <v>#REF!</v>
      </c>
      <c r="Q27" s="11" t="e">
        <f>Opex!#REF!-'Consol Breakdown - Dep and Amor'!Q51</f>
        <v>#REF!</v>
      </c>
      <c r="R27" s="12" t="e">
        <f>Opex!#REF!-'Consol Breakdown - Dep and Amor'!R51</f>
        <v>#REF!</v>
      </c>
      <c r="T27" s="11">
        <v>12</v>
      </c>
      <c r="U27" s="11">
        <v>18</v>
      </c>
      <c r="V27" s="11">
        <v>166</v>
      </c>
      <c r="W27" s="11">
        <v>19</v>
      </c>
      <c r="X27" s="12">
        <v>215</v>
      </c>
      <c r="Y27" s="34"/>
      <c r="Z27" s="11">
        <v>25.463471210000023</v>
      </c>
      <c r="AA27" s="11">
        <v>-170.57227517999999</v>
      </c>
      <c r="AB27" s="11">
        <v>27.226662239999996</v>
      </c>
      <c r="AC27" s="11">
        <v>196.99172472000004</v>
      </c>
      <c r="AD27" s="12">
        <v>78.109582990000035</v>
      </c>
      <c r="AE27" s="11">
        <v>13</v>
      </c>
      <c r="AF27" s="11">
        <v>22</v>
      </c>
      <c r="AG27" s="11">
        <v>169</v>
      </c>
      <c r="AH27" s="11">
        <v>24</v>
      </c>
      <c r="AI27" s="12">
        <v>228</v>
      </c>
      <c r="AJ27" s="34"/>
      <c r="AK27" s="11">
        <v>33</v>
      </c>
      <c r="AL27" s="11">
        <v>-195</v>
      </c>
      <c r="AM27" s="11">
        <v>33</v>
      </c>
      <c r="AN27" s="11">
        <v>205</v>
      </c>
      <c r="AO27" s="12">
        <v>76</v>
      </c>
      <c r="AP27" s="16"/>
      <c r="AQ27" s="16" t="e">
        <f t="shared" si="1"/>
        <v>#REF!</v>
      </c>
      <c r="AR27" s="16" t="e">
        <f t="shared" si="2"/>
        <v>#REF!</v>
      </c>
      <c r="AS27" s="16" t="e">
        <f t="shared" si="3"/>
        <v>#REF!</v>
      </c>
      <c r="AT27" s="16" t="e">
        <f t="shared" si="4"/>
        <v>#REF!</v>
      </c>
      <c r="AU27" s="16" t="e">
        <f t="shared" si="5"/>
        <v>#REF!</v>
      </c>
      <c r="AV27" s="16"/>
      <c r="AW27" s="16" t="e">
        <f t="shared" si="6"/>
        <v>#REF!</v>
      </c>
      <c r="AX27" s="16" t="e">
        <f t="shared" si="7"/>
        <v>#REF!</v>
      </c>
      <c r="AY27" s="16" t="e">
        <f t="shared" si="8"/>
        <v>#REF!</v>
      </c>
      <c r="AZ27" s="16" t="e">
        <f t="shared" si="9"/>
        <v>#REF!</v>
      </c>
      <c r="BA27" s="16" t="e">
        <f t="shared" si="10"/>
        <v>#REF!</v>
      </c>
      <c r="BC27" s="16" t="e">
        <f t="shared" si="11"/>
        <v>#REF!</v>
      </c>
      <c r="BD27" s="16" t="e">
        <f t="shared" si="12"/>
        <v>#REF!</v>
      </c>
      <c r="BE27" s="16" t="e">
        <f t="shared" si="13"/>
        <v>#REF!</v>
      </c>
      <c r="BF27" s="16" t="e">
        <f t="shared" si="14"/>
        <v>#REF!</v>
      </c>
      <c r="BG27" s="16" t="e">
        <f t="shared" si="15"/>
        <v>#REF!</v>
      </c>
      <c r="BH27" s="16">
        <f t="shared" si="16"/>
        <v>0</v>
      </c>
      <c r="BI27" s="16" t="e">
        <f t="shared" si="17"/>
        <v>#REF!</v>
      </c>
      <c r="BJ27" s="16" t="e">
        <f t="shared" si="18"/>
        <v>#REF!</v>
      </c>
      <c r="BK27" s="16" t="e">
        <f t="shared" si="19"/>
        <v>#REF!</v>
      </c>
      <c r="BL27" s="16" t="e">
        <f t="shared" si="20"/>
        <v>#REF!</v>
      </c>
      <c r="BM27" s="16" t="e">
        <f t="shared" si="21"/>
        <v>#REF!</v>
      </c>
    </row>
    <row r="28" spans="1:65" ht="2.25" customHeight="1">
      <c r="A28" s="2" t="s">
        <v>9</v>
      </c>
      <c r="B28" s="25"/>
      <c r="C28" s="25"/>
      <c r="D28" s="25"/>
      <c r="E28" s="25"/>
      <c r="F28" s="10"/>
      <c r="G28" s="25"/>
      <c r="H28" s="25"/>
      <c r="I28" s="25"/>
      <c r="J28" s="25"/>
      <c r="K28" s="25"/>
      <c r="L28" s="10"/>
      <c r="M28" s="25"/>
      <c r="N28" s="25"/>
      <c r="O28" s="25"/>
      <c r="P28" s="25"/>
      <c r="Q28" s="25"/>
      <c r="R28" s="10"/>
      <c r="T28" s="25"/>
      <c r="U28" s="25"/>
      <c r="V28" s="25"/>
      <c r="W28" s="25"/>
      <c r="X28" s="10"/>
      <c r="Y28" s="25"/>
      <c r="Z28" s="25"/>
      <c r="AA28" s="25"/>
      <c r="AB28" s="25"/>
      <c r="AC28" s="25"/>
      <c r="AD28" s="10"/>
      <c r="AE28" s="25"/>
      <c r="AF28" s="25"/>
      <c r="AG28" s="25"/>
      <c r="AH28" s="25"/>
      <c r="AI28" s="10"/>
      <c r="AJ28" s="25"/>
      <c r="AK28" s="25"/>
      <c r="AL28" s="25"/>
      <c r="AM28" s="25"/>
      <c r="AN28" s="25"/>
      <c r="AO28" s="10"/>
      <c r="AP28" s="16"/>
      <c r="AQ28" s="16">
        <f t="shared" si="1"/>
        <v>0</v>
      </c>
      <c r="AR28" s="16">
        <f t="shared" si="2"/>
        <v>0</v>
      </c>
      <c r="AS28" s="16">
        <f t="shared" si="3"/>
        <v>0</v>
      </c>
      <c r="AT28" s="16">
        <f t="shared" si="4"/>
        <v>0</v>
      </c>
      <c r="AU28" s="16">
        <f t="shared" si="5"/>
        <v>0</v>
      </c>
      <c r="AV28" s="16"/>
      <c r="AW28" s="16">
        <f t="shared" si="6"/>
        <v>0</v>
      </c>
      <c r="AX28" s="16">
        <f t="shared" si="7"/>
        <v>0</v>
      </c>
      <c r="AY28" s="16">
        <f t="shared" si="8"/>
        <v>0</v>
      </c>
      <c r="AZ28" s="16">
        <f t="shared" si="9"/>
        <v>0</v>
      </c>
      <c r="BA28" s="16">
        <f t="shared" si="10"/>
        <v>0</v>
      </c>
      <c r="BC28" s="16">
        <f t="shared" si="11"/>
        <v>0</v>
      </c>
      <c r="BD28" s="16">
        <f t="shared" si="12"/>
        <v>0</v>
      </c>
      <c r="BE28" s="16">
        <f t="shared" si="13"/>
        <v>0</v>
      </c>
      <c r="BF28" s="16">
        <f t="shared" si="14"/>
        <v>0</v>
      </c>
      <c r="BG28" s="16">
        <f t="shared" si="15"/>
        <v>0</v>
      </c>
      <c r="BH28" s="16">
        <f t="shared" si="16"/>
        <v>0</v>
      </c>
      <c r="BI28" s="16">
        <f t="shared" si="17"/>
        <v>0</v>
      </c>
      <c r="BJ28" s="16">
        <f t="shared" si="18"/>
        <v>0</v>
      </c>
      <c r="BK28" s="16">
        <f t="shared" si="19"/>
        <v>0</v>
      </c>
      <c r="BL28" s="16">
        <f t="shared" si="20"/>
        <v>0</v>
      </c>
      <c r="BM28" s="16">
        <f t="shared" si="21"/>
        <v>0</v>
      </c>
    </row>
    <row r="29" spans="1:65" ht="1.5" customHeight="1">
      <c r="A29" s="117"/>
      <c r="B29" s="118"/>
      <c r="C29" s="118"/>
      <c r="D29" s="118"/>
      <c r="E29" s="118"/>
      <c r="F29" s="119"/>
      <c r="G29" s="118"/>
      <c r="H29" s="118"/>
      <c r="I29" s="118"/>
      <c r="J29" s="118"/>
      <c r="K29" s="118"/>
      <c r="L29" s="119"/>
      <c r="M29" s="118"/>
      <c r="N29" s="118"/>
      <c r="O29" s="118"/>
      <c r="P29" s="118"/>
      <c r="Q29" s="118"/>
      <c r="R29" s="119"/>
      <c r="T29" s="118"/>
      <c r="U29" s="118"/>
      <c r="V29" s="118"/>
      <c r="W29" s="118"/>
      <c r="X29" s="119"/>
      <c r="Y29" s="118"/>
      <c r="Z29" s="118"/>
      <c r="AA29" s="118"/>
      <c r="AB29" s="118"/>
      <c r="AC29" s="118"/>
      <c r="AD29" s="119"/>
      <c r="AE29" s="118"/>
      <c r="AF29" s="118"/>
      <c r="AG29" s="118"/>
      <c r="AH29" s="118"/>
      <c r="AI29" s="119"/>
      <c r="AJ29" s="118"/>
      <c r="AK29" s="118"/>
      <c r="AL29" s="118"/>
      <c r="AM29" s="118"/>
      <c r="AN29" s="118"/>
      <c r="AO29" s="119"/>
      <c r="AP29" s="16"/>
      <c r="AQ29" s="16">
        <f t="shared" si="1"/>
        <v>0</v>
      </c>
      <c r="AR29" s="16">
        <f t="shared" si="2"/>
        <v>0</v>
      </c>
      <c r="AS29" s="16">
        <f t="shared" si="3"/>
        <v>0</v>
      </c>
      <c r="AT29" s="16">
        <f t="shared" si="4"/>
        <v>0</v>
      </c>
      <c r="AU29" s="16">
        <f t="shared" si="5"/>
        <v>0</v>
      </c>
      <c r="AV29" s="16"/>
      <c r="AW29" s="16">
        <f t="shared" si="6"/>
        <v>0</v>
      </c>
      <c r="AX29" s="16">
        <f t="shared" si="7"/>
        <v>0</v>
      </c>
      <c r="AY29" s="16">
        <f t="shared" si="8"/>
        <v>0</v>
      </c>
      <c r="AZ29" s="16">
        <f t="shared" si="9"/>
        <v>0</v>
      </c>
      <c r="BA29" s="16">
        <f t="shared" si="10"/>
        <v>0</v>
      </c>
      <c r="BC29" s="16">
        <f t="shared" si="11"/>
        <v>0</v>
      </c>
      <c r="BD29" s="16">
        <f t="shared" si="12"/>
        <v>0</v>
      </c>
      <c r="BE29" s="16">
        <f t="shared" si="13"/>
        <v>0</v>
      </c>
      <c r="BF29" s="16">
        <f t="shared" si="14"/>
        <v>0</v>
      </c>
      <c r="BG29" s="16">
        <f t="shared" si="15"/>
        <v>0</v>
      </c>
      <c r="BH29" s="16">
        <f t="shared" si="16"/>
        <v>0</v>
      </c>
      <c r="BI29" s="16">
        <f t="shared" si="17"/>
        <v>0</v>
      </c>
      <c r="BJ29" s="16">
        <f t="shared" si="18"/>
        <v>0</v>
      </c>
      <c r="BK29" s="16">
        <f t="shared" si="19"/>
        <v>0</v>
      </c>
      <c r="BL29" s="16">
        <f t="shared" si="20"/>
        <v>0</v>
      </c>
      <c r="BM29" s="16">
        <f t="shared" si="21"/>
        <v>0</v>
      </c>
    </row>
    <row r="30" spans="1:65" ht="2.25" customHeight="1">
      <c r="B30" s="25"/>
      <c r="C30" s="25"/>
      <c r="D30" s="25"/>
      <c r="E30" s="25"/>
      <c r="F30" s="10"/>
      <c r="G30" s="25"/>
      <c r="H30" s="25"/>
      <c r="I30" s="25"/>
      <c r="J30" s="25"/>
      <c r="K30" s="25"/>
      <c r="L30" s="10"/>
      <c r="M30" s="25"/>
      <c r="N30" s="25"/>
      <c r="O30" s="25"/>
      <c r="P30" s="25"/>
      <c r="Q30" s="25"/>
      <c r="R30" s="10"/>
      <c r="T30" s="25"/>
      <c r="U30" s="25"/>
      <c r="V30" s="25"/>
      <c r="W30" s="25"/>
      <c r="X30" s="10"/>
      <c r="Y30" s="25"/>
      <c r="Z30" s="25"/>
      <c r="AA30" s="25"/>
      <c r="AB30" s="25"/>
      <c r="AC30" s="25"/>
      <c r="AD30" s="10"/>
      <c r="AE30" s="25"/>
      <c r="AF30" s="25"/>
      <c r="AG30" s="25"/>
      <c r="AH30" s="25"/>
      <c r="AI30" s="10"/>
      <c r="AJ30" s="25"/>
      <c r="AK30" s="25"/>
      <c r="AL30" s="25"/>
      <c r="AM30" s="25"/>
      <c r="AN30" s="25"/>
      <c r="AO30" s="10"/>
      <c r="AP30" s="16"/>
      <c r="AQ30" s="16">
        <f t="shared" si="1"/>
        <v>0</v>
      </c>
      <c r="AR30" s="16">
        <f t="shared" si="2"/>
        <v>0</v>
      </c>
      <c r="AS30" s="16">
        <f t="shared" si="3"/>
        <v>0</v>
      </c>
      <c r="AT30" s="16">
        <f t="shared" si="4"/>
        <v>0</v>
      </c>
      <c r="AU30" s="16">
        <f t="shared" si="5"/>
        <v>0</v>
      </c>
      <c r="AV30" s="16"/>
      <c r="AW30" s="16">
        <f t="shared" si="6"/>
        <v>0</v>
      </c>
      <c r="AX30" s="16">
        <f t="shared" si="7"/>
        <v>0</v>
      </c>
      <c r="AY30" s="16">
        <f t="shared" si="8"/>
        <v>0</v>
      </c>
      <c r="AZ30" s="16">
        <f t="shared" si="9"/>
        <v>0</v>
      </c>
      <c r="BA30" s="16">
        <f t="shared" si="10"/>
        <v>0</v>
      </c>
      <c r="BC30" s="16">
        <f t="shared" si="11"/>
        <v>0</v>
      </c>
      <c r="BD30" s="16">
        <f t="shared" si="12"/>
        <v>0</v>
      </c>
      <c r="BE30" s="16">
        <f t="shared" si="13"/>
        <v>0</v>
      </c>
      <c r="BF30" s="16">
        <f t="shared" si="14"/>
        <v>0</v>
      </c>
      <c r="BG30" s="16">
        <f t="shared" si="15"/>
        <v>0</v>
      </c>
      <c r="BH30" s="16">
        <f t="shared" si="16"/>
        <v>0</v>
      </c>
      <c r="BI30" s="16">
        <f t="shared" si="17"/>
        <v>0</v>
      </c>
      <c r="BJ30" s="16">
        <f t="shared" si="18"/>
        <v>0</v>
      </c>
      <c r="BK30" s="16">
        <f t="shared" si="19"/>
        <v>0</v>
      </c>
      <c r="BL30" s="16">
        <f t="shared" si="20"/>
        <v>0</v>
      </c>
      <c r="BM30" s="16">
        <f t="shared" si="21"/>
        <v>0</v>
      </c>
    </row>
    <row r="31" spans="1:65" s="1" customFormat="1">
      <c r="A31" s="203" t="s">
        <v>234</v>
      </c>
      <c r="B31" s="201" t="e">
        <f>B10+B27+B19+B23</f>
        <v>#REF!</v>
      </c>
      <c r="C31" s="201" t="e">
        <f t="shared" ref="C31:O31" si="22">C10+C27+C19+C23</f>
        <v>#REF!</v>
      </c>
      <c r="D31" s="201" t="e">
        <f t="shared" si="22"/>
        <v>#REF!</v>
      </c>
      <c r="E31" s="201" t="e">
        <f t="shared" si="22"/>
        <v>#REF!</v>
      </c>
      <c r="F31" s="202" t="e">
        <f t="shared" si="22"/>
        <v>#REF!</v>
      </c>
      <c r="G31" s="201"/>
      <c r="H31" s="201" t="e">
        <f t="shared" si="22"/>
        <v>#REF!</v>
      </c>
      <c r="I31" s="201" t="e">
        <f t="shared" si="22"/>
        <v>#REF!</v>
      </c>
      <c r="J31" s="201" t="e">
        <f t="shared" si="22"/>
        <v>#REF!</v>
      </c>
      <c r="K31" s="201" t="e">
        <f t="shared" si="22"/>
        <v>#REF!</v>
      </c>
      <c r="L31" s="202" t="e">
        <f t="shared" si="22"/>
        <v>#REF!</v>
      </c>
      <c r="M31" s="201"/>
      <c r="N31" s="201" t="e">
        <f t="shared" si="22"/>
        <v>#REF!</v>
      </c>
      <c r="O31" s="201" t="e">
        <f t="shared" si="22"/>
        <v>#REF!</v>
      </c>
      <c r="P31" s="201" t="e">
        <f>P10+P27+P19+P23</f>
        <v>#REF!</v>
      </c>
      <c r="Q31" s="13" t="e">
        <f>Q10+Q27+Q19+Q23</f>
        <v>#REF!</v>
      </c>
      <c r="R31" s="14" t="e">
        <f>R10+R27+R19+R23</f>
        <v>#REF!</v>
      </c>
      <c r="S31" s="2"/>
      <c r="T31" s="201">
        <v>2964</v>
      </c>
      <c r="U31" s="201">
        <v>3018</v>
      </c>
      <c r="V31" s="201">
        <v>2888</v>
      </c>
      <c r="W31" s="201">
        <v>3148</v>
      </c>
      <c r="X31" s="202">
        <v>12018</v>
      </c>
      <c r="Y31" s="201"/>
      <c r="Z31" s="201">
        <v>3179.4634712100001</v>
      </c>
      <c r="AA31" s="201">
        <v>3036.4277248200001</v>
      </c>
      <c r="AB31" s="201">
        <v>3107.2213022400001</v>
      </c>
      <c r="AC31" s="201">
        <v>3390.9917247200001</v>
      </c>
      <c r="AD31" s="202">
        <v>12713.104222990001</v>
      </c>
      <c r="AE31" s="201">
        <v>2964</v>
      </c>
      <c r="AF31" s="201">
        <v>3018</v>
      </c>
      <c r="AG31" s="201">
        <v>2888</v>
      </c>
      <c r="AH31" s="201">
        <v>3148</v>
      </c>
      <c r="AI31" s="202">
        <v>12018</v>
      </c>
      <c r="AJ31" s="201"/>
      <c r="AK31" s="201">
        <v>3179</v>
      </c>
      <c r="AL31" s="201">
        <v>3036</v>
      </c>
      <c r="AM31" s="201">
        <v>3107</v>
      </c>
      <c r="AN31" s="13">
        <v>3391</v>
      </c>
      <c r="AO31" s="14">
        <v>12713</v>
      </c>
      <c r="AP31" s="16"/>
      <c r="AQ31" s="16" t="e">
        <f t="shared" si="1"/>
        <v>#REF!</v>
      </c>
      <c r="AR31" s="16" t="e">
        <f t="shared" si="2"/>
        <v>#REF!</v>
      </c>
      <c r="AS31" s="16" t="e">
        <f t="shared" si="3"/>
        <v>#REF!</v>
      </c>
      <c r="AT31" s="16" t="e">
        <f t="shared" si="4"/>
        <v>#REF!</v>
      </c>
      <c r="AU31" s="16" t="e">
        <f t="shared" si="5"/>
        <v>#REF!</v>
      </c>
      <c r="AV31" s="16"/>
      <c r="AW31" s="16" t="e">
        <f t="shared" si="6"/>
        <v>#REF!</v>
      </c>
      <c r="AX31" s="16" t="e">
        <f t="shared" si="7"/>
        <v>#REF!</v>
      </c>
      <c r="AY31" s="16" t="e">
        <f t="shared" si="8"/>
        <v>#REF!</v>
      </c>
      <c r="AZ31" s="16" t="e">
        <f t="shared" si="9"/>
        <v>#REF!</v>
      </c>
      <c r="BA31" s="16" t="e">
        <f t="shared" si="10"/>
        <v>#REF!</v>
      </c>
      <c r="BC31" s="16" t="e">
        <f t="shared" si="11"/>
        <v>#REF!</v>
      </c>
      <c r="BD31" s="16" t="e">
        <f t="shared" si="12"/>
        <v>#REF!</v>
      </c>
      <c r="BE31" s="16" t="e">
        <f t="shared" si="13"/>
        <v>#REF!</v>
      </c>
      <c r="BF31" s="16" t="e">
        <f t="shared" si="14"/>
        <v>#REF!</v>
      </c>
      <c r="BG31" s="16" t="e">
        <f t="shared" si="15"/>
        <v>#REF!</v>
      </c>
      <c r="BH31" s="16">
        <f t="shared" si="16"/>
        <v>0</v>
      </c>
      <c r="BI31" s="16" t="e">
        <f t="shared" si="17"/>
        <v>#REF!</v>
      </c>
      <c r="BJ31" s="16" t="e">
        <f t="shared" si="18"/>
        <v>#REF!</v>
      </c>
      <c r="BK31" s="16" t="e">
        <f t="shared" si="19"/>
        <v>#REF!</v>
      </c>
      <c r="BL31" s="16" t="e">
        <f t="shared" si="20"/>
        <v>#REF!</v>
      </c>
      <c r="BM31" s="16" t="e">
        <f t="shared" si="21"/>
        <v>#REF!</v>
      </c>
    </row>
    <row r="32" spans="1:65" s="1" customFormat="1" ht="7.5" customHeight="1" thickBot="1">
      <c r="A32" s="5"/>
      <c r="B32" s="15"/>
      <c r="C32" s="15"/>
      <c r="D32" s="15"/>
      <c r="E32" s="15"/>
      <c r="F32" s="12"/>
      <c r="H32" s="15"/>
      <c r="I32" s="15"/>
      <c r="J32" s="15"/>
      <c r="K32" s="15"/>
      <c r="L32" s="12"/>
      <c r="N32" s="15"/>
      <c r="O32" s="15"/>
      <c r="P32" s="15"/>
      <c r="Q32" s="15"/>
      <c r="R32" s="12"/>
      <c r="S32" s="2"/>
      <c r="T32" s="15"/>
      <c r="U32" s="15"/>
      <c r="V32" s="15"/>
      <c r="W32" s="15"/>
      <c r="X32" s="12"/>
      <c r="Z32" s="15"/>
      <c r="AA32" s="15"/>
      <c r="AB32" s="15"/>
      <c r="AC32" s="15"/>
      <c r="AD32" s="12"/>
      <c r="AE32" s="15"/>
      <c r="AF32" s="15"/>
      <c r="AG32" s="15"/>
      <c r="AH32" s="15"/>
      <c r="AI32" s="12"/>
      <c r="AK32" s="15"/>
      <c r="AL32" s="15"/>
      <c r="AM32" s="15"/>
      <c r="AN32" s="15"/>
      <c r="AO32" s="12"/>
      <c r="AP32" s="16"/>
      <c r="AQ32" s="16">
        <f t="shared" si="1"/>
        <v>0</v>
      </c>
      <c r="AR32" s="16">
        <f t="shared" si="2"/>
        <v>0</v>
      </c>
      <c r="AS32" s="16">
        <f t="shared" si="3"/>
        <v>0</v>
      </c>
      <c r="AT32" s="16">
        <f t="shared" si="4"/>
        <v>0</v>
      </c>
      <c r="AU32" s="16">
        <f t="shared" si="5"/>
        <v>0</v>
      </c>
      <c r="AV32" s="16"/>
      <c r="AW32" s="16">
        <f t="shared" si="6"/>
        <v>0</v>
      </c>
      <c r="AX32" s="16">
        <f t="shared" si="7"/>
        <v>0</v>
      </c>
      <c r="AY32" s="16">
        <f t="shared" si="8"/>
        <v>0</v>
      </c>
      <c r="AZ32" s="16">
        <f t="shared" si="9"/>
        <v>0</v>
      </c>
      <c r="BA32" s="16">
        <f t="shared" si="10"/>
        <v>0</v>
      </c>
      <c r="BC32" s="16">
        <f t="shared" si="11"/>
        <v>0</v>
      </c>
      <c r="BD32" s="16">
        <f t="shared" si="12"/>
        <v>0</v>
      </c>
      <c r="BE32" s="16">
        <f t="shared" si="13"/>
        <v>0</v>
      </c>
      <c r="BF32" s="16">
        <f t="shared" si="14"/>
        <v>0</v>
      </c>
      <c r="BG32" s="16">
        <f t="shared" si="15"/>
        <v>0</v>
      </c>
      <c r="BH32" s="16">
        <f t="shared" si="16"/>
        <v>0</v>
      </c>
      <c r="BI32" s="16">
        <f t="shared" si="17"/>
        <v>0</v>
      </c>
      <c r="BJ32" s="16">
        <f t="shared" si="18"/>
        <v>0</v>
      </c>
      <c r="BK32" s="16">
        <f t="shared" si="19"/>
        <v>0</v>
      </c>
      <c r="BL32" s="16">
        <f t="shared" si="20"/>
        <v>0</v>
      </c>
      <c r="BM32" s="16">
        <f t="shared" si="21"/>
        <v>0</v>
      </c>
    </row>
    <row r="33" spans="1:65" ht="19.5" customHeight="1" thickBot="1">
      <c r="A33" s="123" t="s">
        <v>32</v>
      </c>
      <c r="B33" s="122"/>
      <c r="C33" s="122"/>
      <c r="D33" s="122"/>
      <c r="E33" s="124"/>
      <c r="F33" s="121"/>
      <c r="G33" s="122"/>
      <c r="H33" s="122"/>
      <c r="I33" s="122"/>
      <c r="J33" s="122"/>
      <c r="K33" s="124"/>
      <c r="L33" s="121"/>
      <c r="M33" s="122"/>
      <c r="N33" s="122"/>
      <c r="O33" s="122"/>
      <c r="P33" s="122"/>
      <c r="Q33" s="122"/>
      <c r="R33" s="121"/>
      <c r="AE33" s="122"/>
      <c r="AF33" s="122"/>
      <c r="AG33" s="122"/>
      <c r="AH33" s="124"/>
      <c r="AI33" s="121"/>
      <c r="AJ33" s="122"/>
      <c r="AK33" s="122"/>
      <c r="AL33" s="122"/>
      <c r="AM33" s="122"/>
      <c r="AN33" s="122"/>
      <c r="AO33" s="121"/>
      <c r="AP33" s="16"/>
      <c r="AQ33" s="16"/>
      <c r="AR33" s="16"/>
      <c r="AS33" s="16"/>
      <c r="AT33" s="16"/>
      <c r="AU33" s="16"/>
      <c r="AV33" s="16"/>
      <c r="AW33" s="16"/>
      <c r="AX33" s="16"/>
      <c r="AY33" s="16"/>
      <c r="AZ33" s="16"/>
      <c r="BA33" s="16"/>
    </row>
    <row r="34" spans="1:65" ht="15" customHeight="1">
      <c r="A34" s="4" t="s">
        <v>8</v>
      </c>
      <c r="B34" s="11">
        <f>'HFM NGOperating Income Round'!F20</f>
        <v>3693</v>
      </c>
      <c r="C34" s="11">
        <f>'HFM NGOperating Income Round'!G20</f>
        <v>3818</v>
      </c>
      <c r="D34" s="11">
        <f>'HFM NGOperating Income Round'!H20</f>
        <v>3834</v>
      </c>
      <c r="E34" s="11">
        <f>'HFM NGOperating Income Round'!I20</f>
        <v>3927</v>
      </c>
      <c r="F34" s="12">
        <f>'HFM NGOperating Income Round'!J20</f>
        <v>15272</v>
      </c>
      <c r="G34" s="11"/>
      <c r="H34" s="11">
        <f>'HFM NGOperating Income Round'!L20</f>
        <v>4130</v>
      </c>
      <c r="I34" s="11">
        <f>'HFM NGOperating Income Round'!M20</f>
        <v>4239</v>
      </c>
      <c r="J34" s="11">
        <f>'HFM NGOperating Income Round'!N20</f>
        <v>4459</v>
      </c>
      <c r="K34" s="11">
        <f>'HFM NGOperating Income Round'!O20</f>
        <v>4689</v>
      </c>
      <c r="L34" s="12">
        <f>'HFM NGOperating Income Round'!P20</f>
        <v>17517</v>
      </c>
      <c r="M34" s="11"/>
      <c r="N34" s="11">
        <f>'HFM NGOperating Income Round'!R20</f>
        <v>4901</v>
      </c>
      <c r="O34" s="11">
        <f>'HFM NGOperating Income Round'!S20</f>
        <v>5122</v>
      </c>
      <c r="P34" s="11">
        <f>'HFM NGOperating Income Round'!T20</f>
        <v>5105</v>
      </c>
      <c r="Q34" s="11">
        <f>'HFM NGOperating Income Round'!U20</f>
        <v>5158</v>
      </c>
      <c r="R34" s="12">
        <f>'HFM NGOperating Income Round'!V20</f>
        <v>20286</v>
      </c>
      <c r="T34" s="11">
        <v>3170</v>
      </c>
      <c r="U34" s="11">
        <v>3219</v>
      </c>
      <c r="V34" s="11">
        <v>3032</v>
      </c>
      <c r="W34" s="11">
        <v>3115</v>
      </c>
      <c r="X34" s="12">
        <v>12536</v>
      </c>
      <c r="Y34" s="11"/>
      <c r="Z34" s="11">
        <v>3156</v>
      </c>
      <c r="AA34" s="11">
        <v>3426</v>
      </c>
      <c r="AB34" s="11">
        <v>3357</v>
      </c>
      <c r="AC34" s="11">
        <v>3480</v>
      </c>
      <c r="AD34" s="12">
        <v>13419</v>
      </c>
      <c r="AE34" s="11">
        <v>3228</v>
      </c>
      <c r="AF34" s="11">
        <v>3326</v>
      </c>
      <c r="AG34" s="11">
        <v>3201</v>
      </c>
      <c r="AH34" s="11">
        <v>3307</v>
      </c>
      <c r="AI34" s="12">
        <v>13062</v>
      </c>
      <c r="AJ34" s="11"/>
      <c r="AK34" s="11">
        <v>3362</v>
      </c>
      <c r="AL34" s="11">
        <v>3591</v>
      </c>
      <c r="AM34" s="11">
        <v>3544</v>
      </c>
      <c r="AN34" s="11">
        <v>3686</v>
      </c>
      <c r="AO34" s="12">
        <v>14183</v>
      </c>
      <c r="AP34" s="16"/>
      <c r="AQ34" s="16">
        <f t="shared" si="1"/>
        <v>465</v>
      </c>
      <c r="AR34" s="16">
        <f t="shared" si="2"/>
        <v>492</v>
      </c>
      <c r="AS34" s="16">
        <f t="shared" si="3"/>
        <v>633</v>
      </c>
      <c r="AT34" s="16">
        <f t="shared" si="4"/>
        <v>620</v>
      </c>
      <c r="AU34" s="16">
        <f t="shared" si="5"/>
        <v>2210</v>
      </c>
      <c r="AV34" s="16"/>
      <c r="AW34" s="16">
        <f t="shared" si="6"/>
        <v>768</v>
      </c>
      <c r="AX34" s="16">
        <f t="shared" si="7"/>
        <v>648</v>
      </c>
      <c r="AY34" s="16">
        <f t="shared" si="8"/>
        <v>915</v>
      </c>
      <c r="AZ34" s="16">
        <f t="shared" si="9"/>
        <v>1003</v>
      </c>
      <c r="BA34" s="16">
        <f t="shared" si="10"/>
        <v>3334</v>
      </c>
      <c r="BC34" s="16">
        <f>B34-T34</f>
        <v>523</v>
      </c>
      <c r="BD34" s="16">
        <f t="shared" ref="BD34:BK34" si="23">C34-U34</f>
        <v>599</v>
      </c>
      <c r="BE34" s="16">
        <f t="shared" si="23"/>
        <v>802</v>
      </c>
      <c r="BF34" s="16">
        <f t="shared" si="23"/>
        <v>812</v>
      </c>
      <c r="BG34" s="16">
        <f t="shared" si="23"/>
        <v>2736</v>
      </c>
      <c r="BH34" s="16">
        <f t="shared" si="23"/>
        <v>0</v>
      </c>
      <c r="BI34" s="16">
        <f t="shared" si="23"/>
        <v>974</v>
      </c>
      <c r="BJ34" s="16">
        <f t="shared" si="23"/>
        <v>813</v>
      </c>
      <c r="BK34" s="16">
        <f t="shared" si="23"/>
        <v>1102</v>
      </c>
      <c r="BL34" s="16">
        <f>K34-AC34</f>
        <v>1209</v>
      </c>
      <c r="BM34" s="16">
        <f t="shared" ref="BM34" si="24">L34-AD34</f>
        <v>4098</v>
      </c>
    </row>
    <row r="35" spans="1:65" ht="2.25" customHeight="1">
      <c r="A35" s="2" t="s">
        <v>9</v>
      </c>
      <c r="B35" s="25"/>
      <c r="C35" s="25"/>
      <c r="D35" s="25"/>
      <c r="E35" s="25"/>
      <c r="F35" s="10"/>
      <c r="G35" s="25"/>
      <c r="H35" s="25"/>
      <c r="I35" s="25"/>
      <c r="J35" s="25"/>
      <c r="K35" s="25"/>
      <c r="L35" s="10"/>
      <c r="M35" s="25"/>
      <c r="N35" s="25"/>
      <c r="O35" s="25"/>
      <c r="P35" s="25"/>
      <c r="Q35" s="25"/>
      <c r="R35" s="10"/>
      <c r="T35" s="25"/>
      <c r="U35" s="25"/>
      <c r="V35" s="25"/>
      <c r="W35" s="25"/>
      <c r="X35" s="10"/>
      <c r="Y35" s="25"/>
      <c r="Z35" s="25"/>
      <c r="AA35" s="25"/>
      <c r="AB35" s="25"/>
      <c r="AC35" s="25"/>
      <c r="AD35" s="10"/>
      <c r="AE35" s="25"/>
      <c r="AF35" s="25"/>
      <c r="AG35" s="25"/>
      <c r="AH35" s="25"/>
      <c r="AI35" s="10"/>
      <c r="AJ35" s="25"/>
      <c r="AK35" s="25"/>
      <c r="AL35" s="25"/>
      <c r="AM35" s="25"/>
      <c r="AN35" s="25"/>
      <c r="AO35" s="10"/>
      <c r="AP35" s="16"/>
      <c r="AQ35" s="16">
        <f t="shared" si="1"/>
        <v>0</v>
      </c>
      <c r="AR35" s="16">
        <f t="shared" si="2"/>
        <v>0</v>
      </c>
      <c r="AS35" s="16">
        <f t="shared" si="3"/>
        <v>0</v>
      </c>
      <c r="AT35" s="16">
        <f t="shared" si="4"/>
        <v>0</v>
      </c>
      <c r="AU35" s="16">
        <f t="shared" si="5"/>
        <v>0</v>
      </c>
      <c r="AV35" s="16"/>
      <c r="AW35" s="16">
        <f t="shared" si="6"/>
        <v>0</v>
      </c>
      <c r="AX35" s="16">
        <f t="shared" si="7"/>
        <v>0</v>
      </c>
      <c r="AY35" s="16">
        <f t="shared" si="8"/>
        <v>0</v>
      </c>
      <c r="AZ35" s="16">
        <f t="shared" si="9"/>
        <v>0</v>
      </c>
      <c r="BA35" s="16">
        <f t="shared" si="10"/>
        <v>0</v>
      </c>
      <c r="BC35" s="16">
        <f t="shared" ref="BC35:BC55" si="25">B35-T35</f>
        <v>0</v>
      </c>
      <c r="BD35" s="16">
        <f t="shared" ref="BD35:BD55" si="26">C35-U35</f>
        <v>0</v>
      </c>
      <c r="BE35" s="16">
        <f t="shared" ref="BE35:BE55" si="27">D35-V35</f>
        <v>0</v>
      </c>
      <c r="BF35" s="16">
        <f t="shared" ref="BF35:BF55" si="28">E35-W35</f>
        <v>0</v>
      </c>
      <c r="BG35" s="16">
        <f t="shared" ref="BG35:BG55" si="29">F35-X35</f>
        <v>0</v>
      </c>
      <c r="BH35" s="16">
        <f t="shared" ref="BH35:BH55" si="30">G35-Y35</f>
        <v>0</v>
      </c>
      <c r="BI35" s="16">
        <f t="shared" ref="BI35:BI55" si="31">H35-Z35</f>
        <v>0</v>
      </c>
      <c r="BJ35" s="16">
        <f t="shared" ref="BJ35:BJ55" si="32">I35-AA35</f>
        <v>0</v>
      </c>
      <c r="BK35" s="16">
        <f t="shared" ref="BK35:BK55" si="33">J35-AB35</f>
        <v>0</v>
      </c>
      <c r="BL35" s="16">
        <f t="shared" ref="BL35:BL55" si="34">K35-AC35</f>
        <v>0</v>
      </c>
      <c r="BM35" s="16">
        <f t="shared" ref="BM35:BM55" si="35">L35-AD35</f>
        <v>0</v>
      </c>
    </row>
    <row r="36" spans="1:65" ht="1.5" customHeight="1">
      <c r="A36" s="117"/>
      <c r="B36" s="118"/>
      <c r="C36" s="118"/>
      <c r="D36" s="118"/>
      <c r="E36" s="118"/>
      <c r="F36" s="119"/>
      <c r="G36" s="118"/>
      <c r="H36" s="118"/>
      <c r="I36" s="118"/>
      <c r="J36" s="118"/>
      <c r="K36" s="118"/>
      <c r="L36" s="119"/>
      <c r="M36" s="118"/>
      <c r="N36" s="118"/>
      <c r="O36" s="118"/>
      <c r="P36" s="118"/>
      <c r="Q36" s="118"/>
      <c r="R36" s="119"/>
      <c r="T36" s="118"/>
      <c r="U36" s="118"/>
      <c r="V36" s="118"/>
      <c r="W36" s="118"/>
      <c r="X36" s="119"/>
      <c r="Y36" s="118"/>
      <c r="Z36" s="118"/>
      <c r="AA36" s="118"/>
      <c r="AB36" s="118"/>
      <c r="AC36" s="118"/>
      <c r="AD36" s="119"/>
      <c r="AE36" s="118"/>
      <c r="AF36" s="118"/>
      <c r="AG36" s="118"/>
      <c r="AH36" s="118"/>
      <c r="AI36" s="119"/>
      <c r="AJ36" s="118"/>
      <c r="AK36" s="118"/>
      <c r="AL36" s="118"/>
      <c r="AM36" s="118"/>
      <c r="AN36" s="118"/>
      <c r="AO36" s="119"/>
      <c r="AP36" s="16"/>
      <c r="AQ36" s="16">
        <f t="shared" si="1"/>
        <v>0</v>
      </c>
      <c r="AR36" s="16">
        <f t="shared" si="2"/>
        <v>0</v>
      </c>
      <c r="AS36" s="16">
        <f t="shared" si="3"/>
        <v>0</v>
      </c>
      <c r="AT36" s="16">
        <f t="shared" si="4"/>
        <v>0</v>
      </c>
      <c r="AU36" s="16">
        <f t="shared" si="5"/>
        <v>0</v>
      </c>
      <c r="AV36" s="16"/>
      <c r="AW36" s="16">
        <f t="shared" si="6"/>
        <v>0</v>
      </c>
      <c r="AX36" s="16">
        <f t="shared" si="7"/>
        <v>0</v>
      </c>
      <c r="AY36" s="16">
        <f t="shared" si="8"/>
        <v>0</v>
      </c>
      <c r="AZ36" s="16">
        <f t="shared" si="9"/>
        <v>0</v>
      </c>
      <c r="BA36" s="16">
        <f t="shared" si="10"/>
        <v>0</v>
      </c>
      <c r="BC36" s="16">
        <f t="shared" si="25"/>
        <v>0</v>
      </c>
      <c r="BD36" s="16">
        <f t="shared" si="26"/>
        <v>0</v>
      </c>
      <c r="BE36" s="16">
        <f t="shared" si="27"/>
        <v>0</v>
      </c>
      <c r="BF36" s="16">
        <f t="shared" si="28"/>
        <v>0</v>
      </c>
      <c r="BG36" s="16">
        <f t="shared" si="29"/>
        <v>0</v>
      </c>
      <c r="BH36" s="16">
        <f t="shared" si="30"/>
        <v>0</v>
      </c>
      <c r="BI36" s="16">
        <f t="shared" si="31"/>
        <v>0</v>
      </c>
      <c r="BJ36" s="16">
        <f t="shared" si="32"/>
        <v>0</v>
      </c>
      <c r="BK36" s="16">
        <f t="shared" si="33"/>
        <v>0</v>
      </c>
      <c r="BL36" s="16">
        <f t="shared" si="34"/>
        <v>0</v>
      </c>
      <c r="BM36" s="16">
        <f t="shared" si="35"/>
        <v>0</v>
      </c>
    </row>
    <row r="37" spans="1:65" ht="2.25" customHeight="1">
      <c r="B37" s="25"/>
      <c r="C37" s="25"/>
      <c r="D37" s="25"/>
      <c r="E37" s="25"/>
      <c r="F37" s="10"/>
      <c r="G37" s="25"/>
      <c r="H37" s="25"/>
      <c r="I37" s="25"/>
      <c r="J37" s="25"/>
      <c r="K37" s="25"/>
      <c r="L37" s="10"/>
      <c r="M37" s="25"/>
      <c r="N37" s="25"/>
      <c r="O37" s="25"/>
      <c r="P37" s="25"/>
      <c r="Q37" s="25"/>
      <c r="R37" s="10"/>
      <c r="T37" s="25"/>
      <c r="U37" s="25"/>
      <c r="V37" s="25"/>
      <c r="W37" s="25"/>
      <c r="X37" s="10"/>
      <c r="Y37" s="25"/>
      <c r="Z37" s="25"/>
      <c r="AA37" s="25"/>
      <c r="AB37" s="25"/>
      <c r="AC37" s="25"/>
      <c r="AD37" s="10"/>
      <c r="AE37" s="25"/>
      <c r="AF37" s="25"/>
      <c r="AG37" s="25"/>
      <c r="AH37" s="25"/>
      <c r="AI37" s="10"/>
      <c r="AJ37" s="25"/>
      <c r="AK37" s="25"/>
      <c r="AL37" s="25"/>
      <c r="AM37" s="25"/>
      <c r="AN37" s="25"/>
      <c r="AO37" s="10"/>
      <c r="AP37" s="16"/>
      <c r="AQ37" s="16">
        <f t="shared" si="1"/>
        <v>0</v>
      </c>
      <c r="AR37" s="16">
        <f t="shared" si="2"/>
        <v>0</v>
      </c>
      <c r="AS37" s="16">
        <f t="shared" si="3"/>
        <v>0</v>
      </c>
      <c r="AT37" s="16">
        <f t="shared" si="4"/>
        <v>0</v>
      </c>
      <c r="AU37" s="16">
        <f t="shared" si="5"/>
        <v>0</v>
      </c>
      <c r="AV37" s="16"/>
      <c r="AW37" s="16">
        <f t="shared" si="6"/>
        <v>0</v>
      </c>
      <c r="AX37" s="16">
        <f t="shared" si="7"/>
        <v>0</v>
      </c>
      <c r="AY37" s="16">
        <f t="shared" si="8"/>
        <v>0</v>
      </c>
      <c r="AZ37" s="16">
        <f t="shared" si="9"/>
        <v>0</v>
      </c>
      <c r="BA37" s="16">
        <f t="shared" si="10"/>
        <v>0</v>
      </c>
      <c r="BC37" s="16">
        <f t="shared" si="25"/>
        <v>0</v>
      </c>
      <c r="BD37" s="16">
        <f t="shared" si="26"/>
        <v>0</v>
      </c>
      <c r="BE37" s="16">
        <f t="shared" si="27"/>
        <v>0</v>
      </c>
      <c r="BF37" s="16">
        <f t="shared" si="28"/>
        <v>0</v>
      </c>
      <c r="BG37" s="16">
        <f t="shared" si="29"/>
        <v>0</v>
      </c>
      <c r="BH37" s="16">
        <f t="shared" si="30"/>
        <v>0</v>
      </c>
      <c r="BI37" s="16">
        <f t="shared" si="31"/>
        <v>0</v>
      </c>
      <c r="BJ37" s="16">
        <f t="shared" si="32"/>
        <v>0</v>
      </c>
      <c r="BK37" s="16">
        <f t="shared" si="33"/>
        <v>0</v>
      </c>
      <c r="BL37" s="16">
        <f t="shared" si="34"/>
        <v>0</v>
      </c>
      <c r="BM37" s="16">
        <f t="shared" si="35"/>
        <v>0</v>
      </c>
    </row>
    <row r="38" spans="1:65">
      <c r="A38" s="449" t="s">
        <v>27</v>
      </c>
      <c r="B38" s="416">
        <f>'HFM NGOperating Income Round'!F26</f>
        <v>0</v>
      </c>
      <c r="C38" s="416">
        <f>'HFM NGOperating Income Round'!G26</f>
        <v>0</v>
      </c>
      <c r="D38" s="416">
        <f>'HFM NGOperating Income Round'!H26</f>
        <v>0</v>
      </c>
      <c r="E38" s="416">
        <f>'HFM NGOperating Income Round'!I26</f>
        <v>0</v>
      </c>
      <c r="F38" s="415">
        <f>'HFM NGOperating Income Round'!J26</f>
        <v>0</v>
      </c>
      <c r="G38" s="416"/>
      <c r="H38" s="416">
        <f>'HFM NGOperating Income Round'!L26</f>
        <v>0</v>
      </c>
      <c r="I38" s="416">
        <f>'HFM NGOperating Income Round'!M26</f>
        <v>0</v>
      </c>
      <c r="J38" s="416">
        <f>'HFM NGOperating Income Round'!N26</f>
        <v>0</v>
      </c>
      <c r="K38" s="416">
        <f>'HFM NGOperating Income Round'!O26</f>
        <v>0</v>
      </c>
      <c r="L38" s="415">
        <f>'HFM NGOperating Income Round'!P26</f>
        <v>0</v>
      </c>
      <c r="M38" s="416"/>
      <c r="N38" s="416">
        <f>'HFM NGOperating Income Round'!R26</f>
        <v>0</v>
      </c>
      <c r="O38" s="416">
        <f>'HFM NGOperating Income Round'!S26</f>
        <v>0</v>
      </c>
      <c r="P38" s="416">
        <f>'HFM NGOperating Income Round'!T26</f>
        <v>0</v>
      </c>
      <c r="Q38" s="416">
        <f>'HFM NGOperating Income Round'!U26</f>
        <v>0</v>
      </c>
      <c r="R38" s="415">
        <f>'HFM NGOperating Income Round'!V26</f>
        <v>0</v>
      </c>
      <c r="T38" s="416">
        <v>894</v>
      </c>
      <c r="U38" s="416">
        <v>868</v>
      </c>
      <c r="V38" s="416">
        <v>720</v>
      </c>
      <c r="W38" s="416">
        <v>816</v>
      </c>
      <c r="X38" s="415">
        <v>3298</v>
      </c>
      <c r="Y38" s="416"/>
      <c r="Z38" s="416">
        <v>1066</v>
      </c>
      <c r="AA38" s="416">
        <v>995</v>
      </c>
      <c r="AB38" s="416">
        <v>779</v>
      </c>
      <c r="AC38" s="416">
        <v>851</v>
      </c>
      <c r="AD38" s="415">
        <v>3691</v>
      </c>
      <c r="AE38" s="416">
        <v>894</v>
      </c>
      <c r="AF38" s="416">
        <v>868</v>
      </c>
      <c r="AG38" s="416">
        <v>720</v>
      </c>
      <c r="AH38" s="416">
        <v>816</v>
      </c>
      <c r="AI38" s="415">
        <v>3298</v>
      </c>
      <c r="AJ38" s="416"/>
      <c r="AK38" s="416">
        <v>1066</v>
      </c>
      <c r="AL38" s="416">
        <v>995</v>
      </c>
      <c r="AM38" s="416">
        <v>779</v>
      </c>
      <c r="AN38" s="416">
        <v>851</v>
      </c>
      <c r="AO38" s="415">
        <v>3691</v>
      </c>
      <c r="AP38" s="16"/>
      <c r="AQ38" s="16">
        <f t="shared" si="1"/>
        <v>-894</v>
      </c>
      <c r="AR38" s="16">
        <f t="shared" si="2"/>
        <v>-868</v>
      </c>
      <c r="AS38" s="16">
        <f t="shared" si="3"/>
        <v>-720</v>
      </c>
      <c r="AT38" s="16">
        <f t="shared" si="4"/>
        <v>-816</v>
      </c>
      <c r="AU38" s="16">
        <f t="shared" si="5"/>
        <v>-3298</v>
      </c>
      <c r="AV38" s="16"/>
      <c r="AW38" s="16">
        <f t="shared" si="6"/>
        <v>-1066</v>
      </c>
      <c r="AX38" s="16">
        <f t="shared" si="7"/>
        <v>-995</v>
      </c>
      <c r="AY38" s="16">
        <f t="shared" si="8"/>
        <v>-779</v>
      </c>
      <c r="AZ38" s="16">
        <f t="shared" si="9"/>
        <v>-851</v>
      </c>
      <c r="BA38" s="16">
        <f t="shared" si="10"/>
        <v>-3691</v>
      </c>
      <c r="BC38" s="16">
        <f t="shared" si="25"/>
        <v>-894</v>
      </c>
      <c r="BD38" s="16">
        <f t="shared" si="26"/>
        <v>-868</v>
      </c>
      <c r="BE38" s="16">
        <f t="shared" si="27"/>
        <v>-720</v>
      </c>
      <c r="BF38" s="16">
        <f t="shared" si="28"/>
        <v>-816</v>
      </c>
      <c r="BG38" s="16">
        <f t="shared" si="29"/>
        <v>-3298</v>
      </c>
      <c r="BH38" s="16">
        <f t="shared" si="30"/>
        <v>0</v>
      </c>
      <c r="BI38" s="16">
        <f t="shared" si="31"/>
        <v>-1066</v>
      </c>
      <c r="BJ38" s="16">
        <f t="shared" si="32"/>
        <v>-995</v>
      </c>
      <c r="BK38" s="16">
        <f t="shared" si="33"/>
        <v>-779</v>
      </c>
      <c r="BL38" s="16">
        <f t="shared" si="34"/>
        <v>-851</v>
      </c>
      <c r="BM38" s="16">
        <f t="shared" si="35"/>
        <v>-3691</v>
      </c>
    </row>
    <row r="39" spans="1:65">
      <c r="A39" s="206" t="s">
        <v>28</v>
      </c>
      <c r="B39" s="416">
        <f>'HFM NGOperating Income Round'!F32</f>
        <v>0</v>
      </c>
      <c r="C39" s="416">
        <f>'HFM NGOperating Income Round'!G32</f>
        <v>0</v>
      </c>
      <c r="D39" s="416">
        <f>'HFM NGOperating Income Round'!H32</f>
        <v>0</v>
      </c>
      <c r="E39" s="416">
        <f>'HFM NGOperating Income Round'!I32</f>
        <v>0</v>
      </c>
      <c r="F39" s="415">
        <f>'HFM NGOperating Income Round'!J32</f>
        <v>0</v>
      </c>
      <c r="G39" s="193"/>
      <c r="H39" s="416">
        <f>'HFM NGOperating Income Round'!L32</f>
        <v>0</v>
      </c>
      <c r="I39" s="416">
        <f>'HFM NGOperating Income Round'!M32</f>
        <v>0</v>
      </c>
      <c r="J39" s="416">
        <f>'HFM NGOperating Income Round'!N32</f>
        <v>0</v>
      </c>
      <c r="K39" s="416">
        <f>'HFM NGOperating Income Round'!O32</f>
        <v>0</v>
      </c>
      <c r="L39" s="415">
        <f>'HFM NGOperating Income Round'!P32</f>
        <v>0</v>
      </c>
      <c r="M39" s="193"/>
      <c r="N39" s="416">
        <f>'HFM NGOperating Income Round'!R32</f>
        <v>0</v>
      </c>
      <c r="O39" s="416">
        <f>'HFM NGOperating Income Round'!S32</f>
        <v>0</v>
      </c>
      <c r="P39" s="416">
        <f>'HFM NGOperating Income Round'!T32</f>
        <v>0</v>
      </c>
      <c r="Q39" s="416">
        <f>'HFM NGOperating Income Round'!U32</f>
        <v>0</v>
      </c>
      <c r="R39" s="415">
        <f>'HFM NGOperating Income Round'!V32</f>
        <v>0</v>
      </c>
      <c r="T39" s="416">
        <v>290</v>
      </c>
      <c r="U39" s="416">
        <v>385</v>
      </c>
      <c r="V39" s="416">
        <v>620</v>
      </c>
      <c r="W39" s="416">
        <v>159</v>
      </c>
      <c r="X39" s="415">
        <v>1454</v>
      </c>
      <c r="Y39" s="193"/>
      <c r="Z39" s="416">
        <v>473</v>
      </c>
      <c r="AA39" s="416">
        <v>377</v>
      </c>
      <c r="AB39" s="416">
        <v>289</v>
      </c>
      <c r="AC39" s="416">
        <v>372</v>
      </c>
      <c r="AD39" s="415">
        <v>1511</v>
      </c>
      <c r="AE39" s="416">
        <v>290</v>
      </c>
      <c r="AF39" s="416">
        <v>385</v>
      </c>
      <c r="AG39" s="416">
        <v>620</v>
      </c>
      <c r="AH39" s="416">
        <v>159</v>
      </c>
      <c r="AI39" s="415">
        <v>1454</v>
      </c>
      <c r="AJ39" s="193"/>
      <c r="AK39" s="416">
        <v>473</v>
      </c>
      <c r="AL39" s="416">
        <v>377</v>
      </c>
      <c r="AM39" s="416">
        <v>289</v>
      </c>
      <c r="AN39" s="416">
        <v>372</v>
      </c>
      <c r="AO39" s="415">
        <v>1511</v>
      </c>
      <c r="AP39" s="16"/>
      <c r="AQ39" s="16">
        <f t="shared" si="1"/>
        <v>-290</v>
      </c>
      <c r="AR39" s="16">
        <f t="shared" si="2"/>
        <v>-385</v>
      </c>
      <c r="AS39" s="16">
        <f t="shared" si="3"/>
        <v>-620</v>
      </c>
      <c r="AT39" s="16">
        <f t="shared" si="4"/>
        <v>-159</v>
      </c>
      <c r="AU39" s="16">
        <f t="shared" si="5"/>
        <v>-1454</v>
      </c>
      <c r="AV39" s="16"/>
      <c r="AW39" s="16">
        <f t="shared" si="6"/>
        <v>-473</v>
      </c>
      <c r="AX39" s="16">
        <f t="shared" si="7"/>
        <v>-377</v>
      </c>
      <c r="AY39" s="16">
        <f t="shared" si="8"/>
        <v>-289</v>
      </c>
      <c r="AZ39" s="16">
        <f t="shared" si="9"/>
        <v>-372</v>
      </c>
      <c r="BA39" s="16">
        <f t="shared" si="10"/>
        <v>-1511</v>
      </c>
      <c r="BC39" s="16">
        <f t="shared" si="25"/>
        <v>-290</v>
      </c>
      <c r="BD39" s="16">
        <f t="shared" si="26"/>
        <v>-385</v>
      </c>
      <c r="BE39" s="16">
        <f t="shared" si="27"/>
        <v>-620</v>
      </c>
      <c r="BF39" s="16">
        <f t="shared" si="28"/>
        <v>-159</v>
      </c>
      <c r="BG39" s="16">
        <f t="shared" si="29"/>
        <v>-1454</v>
      </c>
      <c r="BH39" s="16">
        <f t="shared" si="30"/>
        <v>0</v>
      </c>
      <c r="BI39" s="16">
        <f t="shared" si="31"/>
        <v>-473</v>
      </c>
      <c r="BJ39" s="16">
        <f t="shared" si="32"/>
        <v>-377</v>
      </c>
      <c r="BK39" s="16">
        <f t="shared" si="33"/>
        <v>-289</v>
      </c>
      <c r="BL39" s="16">
        <f t="shared" si="34"/>
        <v>-372</v>
      </c>
      <c r="BM39" s="16">
        <f t="shared" si="35"/>
        <v>-1511</v>
      </c>
    </row>
    <row r="40" spans="1:65">
      <c r="A40" s="206" t="s">
        <v>29</v>
      </c>
      <c r="B40" s="416">
        <f>'HFM NGOperating Income Round'!F38</f>
        <v>354</v>
      </c>
      <c r="C40" s="416">
        <f>'HFM NGOperating Income Round'!G38</f>
        <v>176</v>
      </c>
      <c r="D40" s="416">
        <f>'HFM NGOperating Income Round'!H38</f>
        <v>192</v>
      </c>
      <c r="E40" s="416">
        <f>'HFM NGOperating Income Round'!I38</f>
        <v>80</v>
      </c>
      <c r="F40" s="415">
        <f>'HFM NGOperating Income Round'!J38</f>
        <v>802</v>
      </c>
      <c r="G40" s="193"/>
      <c r="H40" s="416">
        <f>'HFM NGOperating Income Round'!L38</f>
        <v>111</v>
      </c>
      <c r="I40" s="416">
        <f>'HFM NGOperating Income Round'!M38</f>
        <v>245</v>
      </c>
      <c r="J40" s="416">
        <f>'HFM NGOperating Income Round'!N38-1</f>
        <v>309</v>
      </c>
      <c r="K40" s="416">
        <f>'HFM NGOperating Income Round'!O38</f>
        <v>168</v>
      </c>
      <c r="L40" s="415">
        <f>'HFM NGOperating Income Round'!P38-1</f>
        <v>833</v>
      </c>
      <c r="M40" s="193"/>
      <c r="N40" s="416">
        <f>'HFM NGOperating Income Round'!R38</f>
        <v>261</v>
      </c>
      <c r="O40" s="416">
        <f>'HFM NGOperating Income Round'!S38</f>
        <v>172</v>
      </c>
      <c r="P40" s="416">
        <f>'HFM NGOperating Income Round'!T38</f>
        <v>168</v>
      </c>
      <c r="Q40" s="416">
        <f>'HFM NGOperating Income Round'!U38</f>
        <v>71</v>
      </c>
      <c r="R40" s="415">
        <f>'HFM NGOperating Income Round'!V38</f>
        <v>672</v>
      </c>
      <c r="T40" s="416">
        <v>349</v>
      </c>
      <c r="U40" s="416">
        <v>262</v>
      </c>
      <c r="V40" s="416">
        <v>351</v>
      </c>
      <c r="W40" s="416">
        <v>205</v>
      </c>
      <c r="X40" s="415">
        <v>1167</v>
      </c>
      <c r="Y40" s="193"/>
      <c r="Z40" s="416">
        <v>175</v>
      </c>
      <c r="AA40" s="416">
        <v>75</v>
      </c>
      <c r="AB40" s="416">
        <v>329</v>
      </c>
      <c r="AC40" s="416">
        <v>151</v>
      </c>
      <c r="AD40" s="415">
        <v>730</v>
      </c>
      <c r="AE40" s="416">
        <v>349</v>
      </c>
      <c r="AF40" s="416">
        <v>262</v>
      </c>
      <c r="AG40" s="416">
        <v>351</v>
      </c>
      <c r="AH40" s="416">
        <v>205</v>
      </c>
      <c r="AI40" s="415">
        <v>1167</v>
      </c>
      <c r="AJ40" s="193"/>
      <c r="AK40" s="416">
        <v>175</v>
      </c>
      <c r="AL40" s="416">
        <v>75</v>
      </c>
      <c r="AM40" s="416">
        <v>329</v>
      </c>
      <c r="AN40" s="416">
        <v>151</v>
      </c>
      <c r="AO40" s="415">
        <v>730</v>
      </c>
      <c r="AP40" s="16"/>
      <c r="AQ40" s="16">
        <f t="shared" si="1"/>
        <v>5</v>
      </c>
      <c r="AR40" s="16">
        <f t="shared" si="2"/>
        <v>-86</v>
      </c>
      <c r="AS40" s="16">
        <f t="shared" si="3"/>
        <v>-159</v>
      </c>
      <c r="AT40" s="16">
        <f t="shared" si="4"/>
        <v>-125</v>
      </c>
      <c r="AU40" s="16">
        <f t="shared" si="5"/>
        <v>-365</v>
      </c>
      <c r="AV40" s="16"/>
      <c r="AW40" s="16">
        <f t="shared" si="6"/>
        <v>-64</v>
      </c>
      <c r="AX40" s="16">
        <f t="shared" si="7"/>
        <v>170</v>
      </c>
      <c r="AY40" s="16">
        <f t="shared" si="8"/>
        <v>-20</v>
      </c>
      <c r="AZ40" s="16">
        <f t="shared" si="9"/>
        <v>17</v>
      </c>
      <c r="BA40" s="16">
        <f t="shared" si="10"/>
        <v>103</v>
      </c>
      <c r="BC40" s="16">
        <f t="shared" si="25"/>
        <v>5</v>
      </c>
      <c r="BD40" s="16">
        <f t="shared" si="26"/>
        <v>-86</v>
      </c>
      <c r="BE40" s="16">
        <f t="shared" si="27"/>
        <v>-159</v>
      </c>
      <c r="BF40" s="16">
        <f t="shared" si="28"/>
        <v>-125</v>
      </c>
      <c r="BG40" s="16">
        <f t="shared" si="29"/>
        <v>-365</v>
      </c>
      <c r="BH40" s="16">
        <f t="shared" si="30"/>
        <v>0</v>
      </c>
      <c r="BI40" s="16">
        <f t="shared" si="31"/>
        <v>-64</v>
      </c>
      <c r="BJ40" s="16">
        <f t="shared" si="32"/>
        <v>170</v>
      </c>
      <c r="BK40" s="16">
        <f t="shared" si="33"/>
        <v>-20</v>
      </c>
      <c r="BL40" s="16">
        <f t="shared" si="34"/>
        <v>17</v>
      </c>
      <c r="BM40" s="16">
        <f t="shared" si="35"/>
        <v>103</v>
      </c>
    </row>
    <row r="41" spans="1:65">
      <c r="A41" s="206" t="s">
        <v>13</v>
      </c>
      <c r="B41" s="193">
        <f>'HFM NGOperating Income Round'!F40</f>
        <v>338</v>
      </c>
      <c r="C41" s="193">
        <f>'HFM NGOperating Income Round'!G40</f>
        <v>423</v>
      </c>
      <c r="D41" s="193">
        <f>'HFM NGOperating Income Round'!H40</f>
        <v>552</v>
      </c>
      <c r="E41" s="193">
        <f>'HFM NGOperating Income Round'!I40</f>
        <v>457</v>
      </c>
      <c r="F41" s="415">
        <f>'HFM NGOperating Income Round'!J40</f>
        <v>1770</v>
      </c>
      <c r="G41" s="193"/>
      <c r="H41" s="193">
        <f>'HFM NGOperating Income Round'!L40</f>
        <v>-99</v>
      </c>
      <c r="I41" s="193">
        <f>'HFM NGOperating Income Round'!M40</f>
        <v>-600</v>
      </c>
      <c r="J41" s="193">
        <f>'HFM NGOperating Income Round'!N40</f>
        <v>-409</v>
      </c>
      <c r="K41" s="193">
        <f>'HFM NGOperating Income Round'!O40</f>
        <v>-193</v>
      </c>
      <c r="L41" s="415">
        <f>'HFM NGOperating Income Round'!P40</f>
        <v>-1301</v>
      </c>
      <c r="M41" s="193"/>
      <c r="N41" s="193">
        <f>'HFM NGOperating Income Round'!R40</f>
        <v>-295</v>
      </c>
      <c r="O41" s="193">
        <f>'HFM NGOperating Income Round'!S40</f>
        <v>-12</v>
      </c>
      <c r="P41" s="193">
        <f>'HFM NGOperating Income Round'!T40</f>
        <v>189</v>
      </c>
      <c r="Q41" s="193">
        <f>'HFM NGOperating Income Round'!U40</f>
        <v>366</v>
      </c>
      <c r="R41" s="415">
        <f>'HFM NGOperating Income Round'!V40</f>
        <v>248</v>
      </c>
      <c r="T41" s="193">
        <v>255</v>
      </c>
      <c r="U41" s="193">
        <v>365</v>
      </c>
      <c r="V41" s="193">
        <v>609</v>
      </c>
      <c r="W41" s="193">
        <v>507</v>
      </c>
      <c r="X41" s="415">
        <v>1736</v>
      </c>
      <c r="Y41" s="193"/>
      <c r="Z41" s="193">
        <v>340</v>
      </c>
      <c r="AA41" s="193">
        <v>402</v>
      </c>
      <c r="AB41" s="193">
        <v>555</v>
      </c>
      <c r="AC41" s="193">
        <v>498</v>
      </c>
      <c r="AD41" s="415">
        <v>1795</v>
      </c>
      <c r="AE41" s="193">
        <v>255</v>
      </c>
      <c r="AF41" s="193">
        <v>365</v>
      </c>
      <c r="AG41" s="193">
        <v>609</v>
      </c>
      <c r="AH41" s="193">
        <v>507</v>
      </c>
      <c r="AI41" s="415">
        <v>1736</v>
      </c>
      <c r="AJ41" s="193"/>
      <c r="AK41" s="193">
        <v>340</v>
      </c>
      <c r="AL41" s="193">
        <v>402</v>
      </c>
      <c r="AM41" s="193">
        <v>555</v>
      </c>
      <c r="AN41" s="193">
        <v>498</v>
      </c>
      <c r="AO41" s="415">
        <v>1795</v>
      </c>
      <c r="AP41" s="16"/>
      <c r="AQ41" s="16">
        <f t="shared" si="1"/>
        <v>83</v>
      </c>
      <c r="AR41" s="16">
        <f t="shared" si="2"/>
        <v>58</v>
      </c>
      <c r="AS41" s="16">
        <f t="shared" si="3"/>
        <v>-57</v>
      </c>
      <c r="AT41" s="16">
        <f t="shared" si="4"/>
        <v>-50</v>
      </c>
      <c r="AU41" s="16">
        <f t="shared" si="5"/>
        <v>34</v>
      </c>
      <c r="AV41" s="16"/>
      <c r="AW41" s="16">
        <f t="shared" si="6"/>
        <v>-439</v>
      </c>
      <c r="AX41" s="16">
        <f t="shared" si="7"/>
        <v>-1002</v>
      </c>
      <c r="AY41" s="16">
        <f t="shared" si="8"/>
        <v>-964</v>
      </c>
      <c r="AZ41" s="16">
        <f t="shared" si="9"/>
        <v>-691</v>
      </c>
      <c r="BA41" s="16">
        <f t="shared" si="10"/>
        <v>-3096</v>
      </c>
      <c r="BC41" s="16">
        <f t="shared" si="25"/>
        <v>83</v>
      </c>
      <c r="BD41" s="16">
        <f t="shared" si="26"/>
        <v>58</v>
      </c>
      <c r="BE41" s="16">
        <f t="shared" si="27"/>
        <v>-57</v>
      </c>
      <c r="BF41" s="16">
        <f t="shared" si="28"/>
        <v>-50</v>
      </c>
      <c r="BG41" s="16">
        <f t="shared" si="29"/>
        <v>34</v>
      </c>
      <c r="BH41" s="16">
        <f t="shared" si="30"/>
        <v>0</v>
      </c>
      <c r="BI41" s="16">
        <f t="shared" si="31"/>
        <v>-439</v>
      </c>
      <c r="BJ41" s="16">
        <f t="shared" si="32"/>
        <v>-1002</v>
      </c>
      <c r="BK41" s="16">
        <f t="shared" si="33"/>
        <v>-964</v>
      </c>
      <c r="BL41" s="16">
        <f t="shared" si="34"/>
        <v>-691</v>
      </c>
      <c r="BM41" s="16">
        <f t="shared" si="35"/>
        <v>-3096</v>
      </c>
    </row>
    <row r="42" spans="1:65">
      <c r="A42" s="19" t="s">
        <v>30</v>
      </c>
      <c r="B42" s="524">
        <f t="shared" ref="B42:F42" si="36">B43-B38-B39-B40-B41</f>
        <v>1128</v>
      </c>
      <c r="C42" s="524">
        <f t="shared" si="36"/>
        <v>1192</v>
      </c>
      <c r="D42" s="524">
        <f t="shared" si="36"/>
        <v>791</v>
      </c>
      <c r="E42" s="524">
        <f t="shared" si="36"/>
        <v>899</v>
      </c>
      <c r="F42" s="326">
        <f t="shared" si="36"/>
        <v>4010</v>
      </c>
      <c r="G42" s="28"/>
      <c r="H42" s="524">
        <f t="shared" ref="H42:L42" si="37">H43-H38-H39-H40-H41</f>
        <v>1111</v>
      </c>
      <c r="I42" s="524">
        <f t="shared" si="37"/>
        <v>1156</v>
      </c>
      <c r="J42" s="524">
        <f t="shared" si="37"/>
        <v>427</v>
      </c>
      <c r="K42" s="524">
        <f t="shared" si="37"/>
        <v>822</v>
      </c>
      <c r="L42" s="326">
        <f t="shared" si="37"/>
        <v>3516</v>
      </c>
      <c r="M42" s="28"/>
      <c r="N42" s="524">
        <f t="shared" ref="N42:R42" si="38">N43-N38-N39-N40-N41</f>
        <v>941</v>
      </c>
      <c r="O42" s="524">
        <f t="shared" si="38"/>
        <v>808</v>
      </c>
      <c r="P42" s="524">
        <f>P43-P38-P39-P40-P41</f>
        <v>401</v>
      </c>
      <c r="Q42" s="524">
        <f t="shared" si="38"/>
        <v>138</v>
      </c>
      <c r="R42" s="326">
        <f t="shared" si="38"/>
        <v>2288</v>
      </c>
      <c r="T42" s="524">
        <v>-284</v>
      </c>
      <c r="U42" s="524">
        <v>-332</v>
      </c>
      <c r="V42" s="524">
        <v>-220</v>
      </c>
      <c r="W42" s="524">
        <v>-305</v>
      </c>
      <c r="X42" s="326">
        <v>-1141</v>
      </c>
      <c r="Y42" s="28"/>
      <c r="Z42" s="524">
        <v>-293</v>
      </c>
      <c r="AA42" s="524">
        <v>-252</v>
      </c>
      <c r="AB42" s="524">
        <v>-269</v>
      </c>
      <c r="AC42" s="524">
        <v>-282</v>
      </c>
      <c r="AD42" s="326">
        <v>-1096</v>
      </c>
      <c r="AE42" s="524">
        <v>-284</v>
      </c>
      <c r="AF42" s="524">
        <v>-332</v>
      </c>
      <c r="AG42" s="524">
        <v>-220</v>
      </c>
      <c r="AH42" s="524">
        <v>-305</v>
      </c>
      <c r="AI42" s="326">
        <v>-1141</v>
      </c>
      <c r="AJ42" s="28"/>
      <c r="AK42" s="524">
        <v>-293</v>
      </c>
      <c r="AL42" s="524">
        <v>-252</v>
      </c>
      <c r="AM42" s="524">
        <v>-269</v>
      </c>
      <c r="AN42" s="524">
        <v>-282</v>
      </c>
      <c r="AO42" s="326">
        <v>-1096</v>
      </c>
      <c r="AP42" s="16"/>
      <c r="AQ42" s="16">
        <f t="shared" si="1"/>
        <v>1412</v>
      </c>
      <c r="AR42" s="16">
        <f t="shared" si="2"/>
        <v>1524</v>
      </c>
      <c r="AS42" s="16">
        <f t="shared" si="3"/>
        <v>1011</v>
      </c>
      <c r="AT42" s="16">
        <f t="shared" si="4"/>
        <v>1204</v>
      </c>
      <c r="AU42" s="16">
        <f t="shared" si="5"/>
        <v>5151</v>
      </c>
      <c r="AV42" s="16"/>
      <c r="AW42" s="16">
        <f t="shared" si="6"/>
        <v>1404</v>
      </c>
      <c r="AX42" s="16">
        <f t="shared" si="7"/>
        <v>1408</v>
      </c>
      <c r="AY42" s="16">
        <f t="shared" si="8"/>
        <v>696</v>
      </c>
      <c r="AZ42" s="16">
        <f t="shared" si="9"/>
        <v>1104</v>
      </c>
      <c r="BA42" s="16">
        <f t="shared" si="10"/>
        <v>4612</v>
      </c>
      <c r="BC42" s="16">
        <f t="shared" si="25"/>
        <v>1412</v>
      </c>
      <c r="BD42" s="16">
        <f t="shared" si="26"/>
        <v>1524</v>
      </c>
      <c r="BE42" s="16">
        <f t="shared" si="27"/>
        <v>1011</v>
      </c>
      <c r="BF42" s="16">
        <f t="shared" si="28"/>
        <v>1204</v>
      </c>
      <c r="BG42" s="16">
        <f t="shared" si="29"/>
        <v>5151</v>
      </c>
      <c r="BH42" s="16">
        <f t="shared" si="30"/>
        <v>0</v>
      </c>
      <c r="BI42" s="16">
        <f t="shared" si="31"/>
        <v>1404</v>
      </c>
      <c r="BJ42" s="16">
        <f t="shared" si="32"/>
        <v>1408</v>
      </c>
      <c r="BK42" s="16">
        <f t="shared" si="33"/>
        <v>696</v>
      </c>
      <c r="BL42" s="16">
        <f t="shared" si="34"/>
        <v>1104</v>
      </c>
      <c r="BM42" s="16">
        <f t="shared" si="35"/>
        <v>4612</v>
      </c>
    </row>
    <row r="43" spans="1:65">
      <c r="A43" s="4" t="s">
        <v>15</v>
      </c>
      <c r="B43" s="32">
        <f>'HFM NGOperating Income Round'!F47</f>
        <v>1820</v>
      </c>
      <c r="C43" s="32">
        <f>'HFM NGOperating Income Round'!G47</f>
        <v>1791</v>
      </c>
      <c r="D43" s="32">
        <f>'HFM NGOperating Income Round'!H47</f>
        <v>1535</v>
      </c>
      <c r="E43" s="32">
        <f>'HFM NGOperating Income Round'!I47</f>
        <v>1436</v>
      </c>
      <c r="F43" s="33">
        <f>'HFM NGOperating Income Round'!J47</f>
        <v>6582</v>
      </c>
      <c r="G43" s="11"/>
      <c r="H43" s="32">
        <f>'HFM NGOperating Income Round'!L47</f>
        <v>1123</v>
      </c>
      <c r="I43" s="32">
        <f>'HFM NGOperating Income Round'!M47</f>
        <v>801</v>
      </c>
      <c r="J43" s="32">
        <f>'HFM NGOperating Income Round'!N47</f>
        <v>327</v>
      </c>
      <c r="K43" s="32">
        <f>'HFM NGOperating Income Round'!O47</f>
        <v>797</v>
      </c>
      <c r="L43" s="33">
        <f>'HFM NGOperating Income Round'!P47</f>
        <v>3048</v>
      </c>
      <c r="M43" s="11"/>
      <c r="N43" s="32">
        <f>'HFM NGOperating Income Round'!R47</f>
        <v>907</v>
      </c>
      <c r="O43" s="32">
        <f>'HFM NGOperating Income Round'!S47</f>
        <v>968</v>
      </c>
      <c r="P43" s="32">
        <f>'HFM NGOperating Income Round'!T47</f>
        <v>758</v>
      </c>
      <c r="Q43" s="32">
        <f>'HFM NGOperating Income Round'!U47</f>
        <v>575</v>
      </c>
      <c r="R43" s="33">
        <f>'HFM NGOperating Income Round'!V47</f>
        <v>3208</v>
      </c>
      <c r="T43" s="32">
        <v>1504</v>
      </c>
      <c r="U43" s="32">
        <v>1548</v>
      </c>
      <c r="V43" s="32">
        <v>2080</v>
      </c>
      <c r="W43" s="32">
        <v>1382</v>
      </c>
      <c r="X43" s="33">
        <v>6514</v>
      </c>
      <c r="Y43" s="11"/>
      <c r="Z43" s="32">
        <v>1761</v>
      </c>
      <c r="AA43" s="32">
        <v>1597</v>
      </c>
      <c r="AB43" s="32">
        <v>1683</v>
      </c>
      <c r="AC43" s="32">
        <v>1590</v>
      </c>
      <c r="AD43" s="33">
        <v>6631</v>
      </c>
      <c r="AE43" s="32">
        <v>1504</v>
      </c>
      <c r="AF43" s="32">
        <v>1548</v>
      </c>
      <c r="AG43" s="32">
        <v>2080</v>
      </c>
      <c r="AH43" s="32">
        <v>1382</v>
      </c>
      <c r="AI43" s="33">
        <v>6514</v>
      </c>
      <c r="AJ43" s="11"/>
      <c r="AK43" s="32">
        <v>1761</v>
      </c>
      <c r="AL43" s="32">
        <v>1597</v>
      </c>
      <c r="AM43" s="32">
        <v>1683</v>
      </c>
      <c r="AN43" s="32">
        <v>1590</v>
      </c>
      <c r="AO43" s="33">
        <v>6631</v>
      </c>
      <c r="AP43" s="16"/>
      <c r="AQ43" s="16">
        <f t="shared" si="1"/>
        <v>316</v>
      </c>
      <c r="AR43" s="16">
        <f t="shared" si="2"/>
        <v>243</v>
      </c>
      <c r="AS43" s="16">
        <f t="shared" si="3"/>
        <v>-545</v>
      </c>
      <c r="AT43" s="16">
        <f t="shared" si="4"/>
        <v>54</v>
      </c>
      <c r="AU43" s="16">
        <f t="shared" si="5"/>
        <v>68</v>
      </c>
      <c r="AV43" s="16"/>
      <c r="AW43" s="16">
        <f t="shared" si="6"/>
        <v>-638</v>
      </c>
      <c r="AX43" s="16">
        <f t="shared" si="7"/>
        <v>-796</v>
      </c>
      <c r="AY43" s="16">
        <f t="shared" si="8"/>
        <v>-1356</v>
      </c>
      <c r="AZ43" s="16">
        <f t="shared" si="9"/>
        <v>-793</v>
      </c>
      <c r="BA43" s="16">
        <f t="shared" si="10"/>
        <v>-3583</v>
      </c>
      <c r="BC43" s="16">
        <f t="shared" si="25"/>
        <v>316</v>
      </c>
      <c r="BD43" s="16">
        <f t="shared" si="26"/>
        <v>243</v>
      </c>
      <c r="BE43" s="16">
        <f t="shared" si="27"/>
        <v>-545</v>
      </c>
      <c r="BF43" s="16">
        <f t="shared" si="28"/>
        <v>54</v>
      </c>
      <c r="BG43" s="16">
        <f t="shared" si="29"/>
        <v>68</v>
      </c>
      <c r="BH43" s="16">
        <f t="shared" si="30"/>
        <v>0</v>
      </c>
      <c r="BI43" s="16">
        <f t="shared" si="31"/>
        <v>-638</v>
      </c>
      <c r="BJ43" s="16">
        <f t="shared" si="32"/>
        <v>-796</v>
      </c>
      <c r="BK43" s="16">
        <f t="shared" si="33"/>
        <v>-1356</v>
      </c>
      <c r="BL43" s="16">
        <f t="shared" si="34"/>
        <v>-793</v>
      </c>
      <c r="BM43" s="16">
        <f t="shared" si="35"/>
        <v>-3583</v>
      </c>
    </row>
    <row r="44" spans="1:65" ht="2.25" customHeight="1">
      <c r="A44" s="2" t="s">
        <v>9</v>
      </c>
      <c r="B44" s="25"/>
      <c r="C44" s="25"/>
      <c r="D44" s="25"/>
      <c r="E44" s="25"/>
      <c r="F44" s="10"/>
      <c r="G44" s="25"/>
      <c r="H44" s="25"/>
      <c r="I44" s="25"/>
      <c r="J44" s="25"/>
      <c r="K44" s="25"/>
      <c r="L44" s="10"/>
      <c r="M44" s="25"/>
      <c r="N44" s="25"/>
      <c r="O44" s="25"/>
      <c r="P44" s="25"/>
      <c r="Q44" s="25"/>
      <c r="R44" s="10"/>
      <c r="T44" s="25"/>
      <c r="U44" s="25"/>
      <c r="V44" s="25"/>
      <c r="W44" s="25"/>
      <c r="X44" s="10"/>
      <c r="Y44" s="25"/>
      <c r="Z44" s="25"/>
      <c r="AA44" s="25"/>
      <c r="AB44" s="25"/>
      <c r="AC44" s="25"/>
      <c r="AD44" s="10"/>
      <c r="AE44" s="25"/>
      <c r="AF44" s="25"/>
      <c r="AG44" s="25"/>
      <c r="AH44" s="25"/>
      <c r="AI44" s="10"/>
      <c r="AJ44" s="25"/>
      <c r="AK44" s="25"/>
      <c r="AL44" s="25"/>
      <c r="AM44" s="25"/>
      <c r="AN44" s="25"/>
      <c r="AO44" s="10"/>
      <c r="AP44" s="16"/>
      <c r="AQ44" s="16">
        <f t="shared" si="1"/>
        <v>0</v>
      </c>
      <c r="AR44" s="16">
        <f t="shared" si="2"/>
        <v>0</v>
      </c>
      <c r="AS44" s="16">
        <f t="shared" si="3"/>
        <v>0</v>
      </c>
      <c r="AT44" s="16">
        <f t="shared" si="4"/>
        <v>0</v>
      </c>
      <c r="AU44" s="16">
        <f t="shared" si="5"/>
        <v>0</v>
      </c>
      <c r="AV44" s="16"/>
      <c r="AW44" s="16">
        <f t="shared" si="6"/>
        <v>0</v>
      </c>
      <c r="AX44" s="16">
        <f t="shared" si="7"/>
        <v>0</v>
      </c>
      <c r="AY44" s="16">
        <f t="shared" si="8"/>
        <v>0</v>
      </c>
      <c r="AZ44" s="16">
        <f t="shared" si="9"/>
        <v>0</v>
      </c>
      <c r="BA44" s="16">
        <f t="shared" si="10"/>
        <v>0</v>
      </c>
      <c r="BC44" s="16">
        <f t="shared" si="25"/>
        <v>0</v>
      </c>
      <c r="BD44" s="16">
        <f t="shared" si="26"/>
        <v>0</v>
      </c>
      <c r="BE44" s="16">
        <f t="shared" si="27"/>
        <v>0</v>
      </c>
      <c r="BF44" s="16">
        <f t="shared" si="28"/>
        <v>0</v>
      </c>
      <c r="BG44" s="16">
        <f t="shared" si="29"/>
        <v>0</v>
      </c>
      <c r="BH44" s="16">
        <f t="shared" si="30"/>
        <v>0</v>
      </c>
      <c r="BI44" s="16">
        <f t="shared" si="31"/>
        <v>0</v>
      </c>
      <c r="BJ44" s="16">
        <f t="shared" si="32"/>
        <v>0</v>
      </c>
      <c r="BK44" s="16">
        <f t="shared" si="33"/>
        <v>0</v>
      </c>
      <c r="BL44" s="16">
        <f t="shared" si="34"/>
        <v>0</v>
      </c>
      <c r="BM44" s="16">
        <f t="shared" si="35"/>
        <v>0</v>
      </c>
    </row>
    <row r="45" spans="1:65" ht="1.5" customHeight="1">
      <c r="A45" s="117"/>
      <c r="B45" s="118"/>
      <c r="C45" s="118"/>
      <c r="D45" s="118"/>
      <c r="E45" s="118"/>
      <c r="F45" s="119"/>
      <c r="G45" s="118"/>
      <c r="H45" s="118"/>
      <c r="I45" s="118"/>
      <c r="J45" s="118"/>
      <c r="K45" s="118"/>
      <c r="L45" s="119"/>
      <c r="M45" s="118"/>
      <c r="N45" s="118"/>
      <c r="O45" s="118"/>
      <c r="P45" s="118"/>
      <c r="Q45" s="118"/>
      <c r="R45" s="119"/>
      <c r="T45" s="118"/>
      <c r="U45" s="118"/>
      <c r="V45" s="118"/>
      <c r="W45" s="118"/>
      <c r="X45" s="119"/>
      <c r="Y45" s="118"/>
      <c r="Z45" s="118"/>
      <c r="AA45" s="118"/>
      <c r="AB45" s="118"/>
      <c r="AC45" s="118"/>
      <c r="AD45" s="119"/>
      <c r="AE45" s="118"/>
      <c r="AF45" s="118"/>
      <c r="AG45" s="118"/>
      <c r="AH45" s="118"/>
      <c r="AI45" s="119"/>
      <c r="AJ45" s="118"/>
      <c r="AK45" s="118"/>
      <c r="AL45" s="118"/>
      <c r="AM45" s="118"/>
      <c r="AN45" s="118"/>
      <c r="AO45" s="119"/>
      <c r="AP45" s="16"/>
      <c r="AQ45" s="16">
        <f t="shared" si="1"/>
        <v>0</v>
      </c>
      <c r="AR45" s="16">
        <f t="shared" si="2"/>
        <v>0</v>
      </c>
      <c r="AS45" s="16">
        <f t="shared" si="3"/>
        <v>0</v>
      </c>
      <c r="AT45" s="16">
        <f t="shared" si="4"/>
        <v>0</v>
      </c>
      <c r="AU45" s="16">
        <f t="shared" si="5"/>
        <v>0</v>
      </c>
      <c r="AV45" s="16"/>
      <c r="AW45" s="16">
        <f t="shared" si="6"/>
        <v>0</v>
      </c>
      <c r="AX45" s="16">
        <f t="shared" si="7"/>
        <v>0</v>
      </c>
      <c r="AY45" s="16">
        <f t="shared" si="8"/>
        <v>0</v>
      </c>
      <c r="AZ45" s="16">
        <f t="shared" si="9"/>
        <v>0</v>
      </c>
      <c r="BA45" s="16">
        <f t="shared" si="10"/>
        <v>0</v>
      </c>
      <c r="BC45" s="16">
        <f t="shared" si="25"/>
        <v>0</v>
      </c>
      <c r="BD45" s="16">
        <f t="shared" si="26"/>
        <v>0</v>
      </c>
      <c r="BE45" s="16">
        <f t="shared" si="27"/>
        <v>0</v>
      </c>
      <c r="BF45" s="16">
        <f t="shared" si="28"/>
        <v>0</v>
      </c>
      <c r="BG45" s="16">
        <f t="shared" si="29"/>
        <v>0</v>
      </c>
      <c r="BH45" s="16">
        <f t="shared" si="30"/>
        <v>0</v>
      </c>
      <c r="BI45" s="16">
        <f t="shared" si="31"/>
        <v>0</v>
      </c>
      <c r="BJ45" s="16">
        <f t="shared" si="32"/>
        <v>0</v>
      </c>
      <c r="BK45" s="16">
        <f t="shared" si="33"/>
        <v>0</v>
      </c>
      <c r="BL45" s="16">
        <f t="shared" si="34"/>
        <v>0</v>
      </c>
      <c r="BM45" s="16">
        <f t="shared" si="35"/>
        <v>0</v>
      </c>
    </row>
    <row r="46" spans="1:65" ht="2.25" customHeight="1">
      <c r="B46" s="25"/>
      <c r="C46" s="25"/>
      <c r="D46" s="25"/>
      <c r="E46" s="25"/>
      <c r="F46" s="10"/>
      <c r="G46" s="25"/>
      <c r="H46" s="25"/>
      <c r="I46" s="25"/>
      <c r="J46" s="25"/>
      <c r="K46" s="25"/>
      <c r="L46" s="10"/>
      <c r="M46" s="25"/>
      <c r="N46" s="25"/>
      <c r="O46" s="25"/>
      <c r="P46" s="25"/>
      <c r="Q46" s="25"/>
      <c r="R46" s="10"/>
      <c r="T46" s="25"/>
      <c r="U46" s="25"/>
      <c r="V46" s="25"/>
      <c r="W46" s="25"/>
      <c r="X46" s="10"/>
      <c r="Y46" s="25"/>
      <c r="Z46" s="25"/>
      <c r="AA46" s="25"/>
      <c r="AB46" s="25"/>
      <c r="AC46" s="25"/>
      <c r="AD46" s="10"/>
      <c r="AE46" s="25"/>
      <c r="AF46" s="25"/>
      <c r="AG46" s="25"/>
      <c r="AH46" s="25"/>
      <c r="AI46" s="10"/>
      <c r="AJ46" s="25"/>
      <c r="AK46" s="25"/>
      <c r="AL46" s="25"/>
      <c r="AM46" s="25"/>
      <c r="AN46" s="25"/>
      <c r="AO46" s="10"/>
      <c r="AP46" s="16"/>
      <c r="AQ46" s="16">
        <f t="shared" si="1"/>
        <v>0</v>
      </c>
      <c r="AR46" s="16">
        <f t="shared" si="2"/>
        <v>0</v>
      </c>
      <c r="AS46" s="16">
        <f t="shared" si="3"/>
        <v>0</v>
      </c>
      <c r="AT46" s="16">
        <f t="shared" si="4"/>
        <v>0</v>
      </c>
      <c r="AU46" s="16">
        <f t="shared" si="5"/>
        <v>0</v>
      </c>
      <c r="AV46" s="16"/>
      <c r="AW46" s="16">
        <f t="shared" si="6"/>
        <v>0</v>
      </c>
      <c r="AX46" s="16">
        <f t="shared" si="7"/>
        <v>0</v>
      </c>
      <c r="AY46" s="16">
        <f t="shared" si="8"/>
        <v>0</v>
      </c>
      <c r="AZ46" s="16">
        <f t="shared" si="9"/>
        <v>0</v>
      </c>
      <c r="BA46" s="16">
        <f t="shared" si="10"/>
        <v>0</v>
      </c>
      <c r="BC46" s="16">
        <f t="shared" si="25"/>
        <v>0</v>
      </c>
      <c r="BD46" s="16">
        <f t="shared" si="26"/>
        <v>0</v>
      </c>
      <c r="BE46" s="16">
        <f t="shared" si="27"/>
        <v>0</v>
      </c>
      <c r="BF46" s="16">
        <f t="shared" si="28"/>
        <v>0</v>
      </c>
      <c r="BG46" s="16">
        <f t="shared" si="29"/>
        <v>0</v>
      </c>
      <c r="BH46" s="16">
        <f t="shared" si="30"/>
        <v>0</v>
      </c>
      <c r="BI46" s="16">
        <f t="shared" si="31"/>
        <v>0</v>
      </c>
      <c r="BJ46" s="16">
        <f t="shared" si="32"/>
        <v>0</v>
      </c>
      <c r="BK46" s="16">
        <f t="shared" si="33"/>
        <v>0</v>
      </c>
      <c r="BL46" s="16">
        <f t="shared" si="34"/>
        <v>0</v>
      </c>
      <c r="BM46" s="16">
        <f t="shared" si="35"/>
        <v>0</v>
      </c>
    </row>
    <row r="47" spans="1:65">
      <c r="A47" s="4" t="s">
        <v>16</v>
      </c>
      <c r="B47" s="11">
        <f>'HFM NGOperating Income Round'!F51</f>
        <v>-78</v>
      </c>
      <c r="C47" s="11">
        <f>'HFM NGOperating Income Round'!G51</f>
        <v>99</v>
      </c>
      <c r="D47" s="11">
        <f>'HFM NGOperating Income Round'!H51</f>
        <v>255</v>
      </c>
      <c r="E47" s="11">
        <f>'HFM NGOperating Income Round'!I51</f>
        <v>124</v>
      </c>
      <c r="F47" s="12">
        <f>'HFM NGOperating Income Round'!J51</f>
        <v>400</v>
      </c>
      <c r="G47" s="34"/>
      <c r="H47" s="11">
        <f>'HFM NGOperating Income Round'!L51</f>
        <v>-167</v>
      </c>
      <c r="I47" s="11">
        <f>'HFM NGOperating Income Round'!M51</f>
        <v>29</v>
      </c>
      <c r="J47" s="11">
        <f>'HFM NGOperating Income Round'!N51</f>
        <v>-235</v>
      </c>
      <c r="K47" s="11">
        <f>'HFM NGOperating Income Round'!O51</f>
        <v>-707</v>
      </c>
      <c r="L47" s="12">
        <f>'HFM NGOperating Income Round'!P51</f>
        <v>-1080</v>
      </c>
      <c r="M47" s="34"/>
      <c r="N47" s="11">
        <f>'HFM NGOperating Income Round'!R51</f>
        <v>-450</v>
      </c>
      <c r="O47" s="11">
        <f>'HFM NGOperating Income Round'!S51</f>
        <v>-266</v>
      </c>
      <c r="P47" s="11">
        <f>'HFM NGOperating Income Round'!T51</f>
        <v>88</v>
      </c>
      <c r="Q47" s="11">
        <f>'HFM NGOperating Income Round'!U51</f>
        <v>-392</v>
      </c>
      <c r="R47" s="12">
        <f>'HFM NGOperating Income Round'!V51</f>
        <v>-1020</v>
      </c>
      <c r="S47" s="34"/>
      <c r="T47" s="11">
        <v>173</v>
      </c>
      <c r="U47" s="11">
        <v>260</v>
      </c>
      <c r="V47" s="11">
        <v>272</v>
      </c>
      <c r="W47" s="11">
        <v>163</v>
      </c>
      <c r="X47" s="12">
        <v>868</v>
      </c>
      <c r="Y47" s="34"/>
      <c r="Z47" s="11">
        <v>216</v>
      </c>
      <c r="AA47" s="11">
        <v>49</v>
      </c>
      <c r="AB47" s="11">
        <v>21.00536</v>
      </c>
      <c r="AC47" s="11">
        <v>202</v>
      </c>
      <c r="AD47" s="12">
        <v>488.00536</v>
      </c>
      <c r="AE47" s="11">
        <v>173</v>
      </c>
      <c r="AF47" s="11">
        <v>260</v>
      </c>
      <c r="AG47" s="11">
        <v>272</v>
      </c>
      <c r="AH47" s="11">
        <v>163</v>
      </c>
      <c r="AI47" s="12">
        <v>868</v>
      </c>
      <c r="AJ47" s="34"/>
      <c r="AK47" s="11">
        <v>216</v>
      </c>
      <c r="AL47" s="11">
        <v>49</v>
      </c>
      <c r="AM47" s="11">
        <v>21</v>
      </c>
      <c r="AN47" s="11">
        <v>202</v>
      </c>
      <c r="AO47" s="12">
        <v>488</v>
      </c>
      <c r="AP47" s="16"/>
      <c r="AQ47" s="16">
        <f t="shared" si="1"/>
        <v>-251</v>
      </c>
      <c r="AR47" s="16">
        <f t="shared" si="2"/>
        <v>-161</v>
      </c>
      <c r="AS47" s="16">
        <f t="shared" si="3"/>
        <v>-17</v>
      </c>
      <c r="AT47" s="16">
        <f t="shared" si="4"/>
        <v>-39</v>
      </c>
      <c r="AU47" s="16">
        <f t="shared" si="5"/>
        <v>-468</v>
      </c>
      <c r="AV47" s="16"/>
      <c r="AW47" s="16">
        <f t="shared" si="6"/>
        <v>-383</v>
      </c>
      <c r="AX47" s="16">
        <f t="shared" si="7"/>
        <v>-20</v>
      </c>
      <c r="AY47" s="16">
        <f t="shared" si="8"/>
        <v>-256</v>
      </c>
      <c r="AZ47" s="16">
        <f t="shared" si="9"/>
        <v>-909</v>
      </c>
      <c r="BA47" s="16">
        <f t="shared" si="10"/>
        <v>-1568</v>
      </c>
      <c r="BC47" s="16">
        <f t="shared" si="25"/>
        <v>-251</v>
      </c>
      <c r="BD47" s="16">
        <f t="shared" si="26"/>
        <v>-161</v>
      </c>
      <c r="BE47" s="16">
        <f t="shared" si="27"/>
        <v>-17</v>
      </c>
      <c r="BF47" s="16">
        <f t="shared" si="28"/>
        <v>-39</v>
      </c>
      <c r="BG47" s="16">
        <f t="shared" si="29"/>
        <v>-468</v>
      </c>
      <c r="BH47" s="16">
        <f t="shared" si="30"/>
        <v>0</v>
      </c>
      <c r="BI47" s="16">
        <f t="shared" si="31"/>
        <v>-383</v>
      </c>
      <c r="BJ47" s="16">
        <f t="shared" si="32"/>
        <v>-20</v>
      </c>
      <c r="BK47" s="16">
        <f t="shared" si="33"/>
        <v>-256.00536</v>
      </c>
      <c r="BL47" s="16">
        <f t="shared" si="34"/>
        <v>-909</v>
      </c>
      <c r="BM47" s="16">
        <f t="shared" si="35"/>
        <v>-1568.0053600000001</v>
      </c>
    </row>
    <row r="48" spans="1:65" ht="2.25" customHeight="1">
      <c r="A48" s="2" t="s">
        <v>9</v>
      </c>
      <c r="B48" s="25"/>
      <c r="C48" s="25"/>
      <c r="D48" s="25"/>
      <c r="E48" s="25"/>
      <c r="F48" s="10"/>
      <c r="G48" s="25"/>
      <c r="H48" s="25"/>
      <c r="I48" s="25"/>
      <c r="J48" s="25"/>
      <c r="K48" s="25"/>
      <c r="L48" s="10"/>
      <c r="M48" s="25"/>
      <c r="N48" s="25"/>
      <c r="O48" s="25"/>
      <c r="P48" s="25"/>
      <c r="Q48" s="25"/>
      <c r="R48" s="10"/>
      <c r="T48" s="25"/>
      <c r="U48" s="25"/>
      <c r="V48" s="25"/>
      <c r="W48" s="25"/>
      <c r="X48" s="10"/>
      <c r="Y48" s="25"/>
      <c r="Z48" s="25"/>
      <c r="AA48" s="25"/>
      <c r="AB48" s="25"/>
      <c r="AC48" s="25"/>
      <c r="AD48" s="10"/>
      <c r="AE48" s="25"/>
      <c r="AF48" s="25"/>
      <c r="AG48" s="25"/>
      <c r="AH48" s="25"/>
      <c r="AI48" s="10"/>
      <c r="AJ48" s="25"/>
      <c r="AK48" s="25"/>
      <c r="AL48" s="25"/>
      <c r="AM48" s="25"/>
      <c r="AN48" s="25"/>
      <c r="AO48" s="10"/>
      <c r="AP48" s="16"/>
      <c r="AQ48" s="16">
        <f t="shared" si="1"/>
        <v>0</v>
      </c>
      <c r="AR48" s="16">
        <f t="shared" si="2"/>
        <v>0</v>
      </c>
      <c r="AS48" s="16">
        <f t="shared" si="3"/>
        <v>0</v>
      </c>
      <c r="AT48" s="16">
        <f t="shared" si="4"/>
        <v>0</v>
      </c>
      <c r="AU48" s="16">
        <f t="shared" si="5"/>
        <v>0</v>
      </c>
      <c r="AV48" s="16"/>
      <c r="AW48" s="16">
        <f t="shared" si="6"/>
        <v>0</v>
      </c>
      <c r="AX48" s="16">
        <f t="shared" si="7"/>
        <v>0</v>
      </c>
      <c r="AY48" s="16">
        <f t="shared" si="8"/>
        <v>0</v>
      </c>
      <c r="AZ48" s="16">
        <f t="shared" si="9"/>
        <v>0</v>
      </c>
      <c r="BA48" s="16">
        <f t="shared" si="10"/>
        <v>0</v>
      </c>
      <c r="BC48" s="16">
        <f t="shared" si="25"/>
        <v>0</v>
      </c>
      <c r="BD48" s="16">
        <f t="shared" si="26"/>
        <v>0</v>
      </c>
      <c r="BE48" s="16">
        <f t="shared" si="27"/>
        <v>0</v>
      </c>
      <c r="BF48" s="16">
        <f t="shared" si="28"/>
        <v>0</v>
      </c>
      <c r="BG48" s="16">
        <f t="shared" si="29"/>
        <v>0</v>
      </c>
      <c r="BH48" s="16">
        <f t="shared" si="30"/>
        <v>0</v>
      </c>
      <c r="BI48" s="16">
        <f t="shared" si="31"/>
        <v>0</v>
      </c>
      <c r="BJ48" s="16">
        <f t="shared" si="32"/>
        <v>0</v>
      </c>
      <c r="BK48" s="16">
        <f t="shared" si="33"/>
        <v>0</v>
      </c>
      <c r="BL48" s="16">
        <f t="shared" si="34"/>
        <v>0</v>
      </c>
      <c r="BM48" s="16">
        <f t="shared" si="35"/>
        <v>0</v>
      </c>
    </row>
    <row r="49" spans="1:65" ht="1.5" customHeight="1">
      <c r="A49" s="117"/>
      <c r="B49" s="118"/>
      <c r="C49" s="118"/>
      <c r="D49" s="118"/>
      <c r="E49" s="118"/>
      <c r="F49" s="119"/>
      <c r="G49" s="118"/>
      <c r="H49" s="118"/>
      <c r="I49" s="118"/>
      <c r="J49" s="118"/>
      <c r="K49" s="118"/>
      <c r="L49" s="119"/>
      <c r="M49" s="118"/>
      <c r="N49" s="118"/>
      <c r="O49" s="118"/>
      <c r="P49" s="118"/>
      <c r="Q49" s="118"/>
      <c r="R49" s="119"/>
      <c r="T49" s="118"/>
      <c r="U49" s="118"/>
      <c r="V49" s="118"/>
      <c r="W49" s="118"/>
      <c r="X49" s="119"/>
      <c r="Y49" s="118"/>
      <c r="Z49" s="118"/>
      <c r="AA49" s="118"/>
      <c r="AB49" s="118"/>
      <c r="AC49" s="118"/>
      <c r="AD49" s="119"/>
      <c r="AE49" s="118"/>
      <c r="AF49" s="118"/>
      <c r="AG49" s="118"/>
      <c r="AH49" s="118"/>
      <c r="AI49" s="119"/>
      <c r="AJ49" s="118"/>
      <c r="AK49" s="118"/>
      <c r="AL49" s="118"/>
      <c r="AM49" s="118"/>
      <c r="AN49" s="118"/>
      <c r="AO49" s="119"/>
      <c r="AP49" s="16"/>
      <c r="AQ49" s="16">
        <f t="shared" si="1"/>
        <v>0</v>
      </c>
      <c r="AR49" s="16">
        <f t="shared" si="2"/>
        <v>0</v>
      </c>
      <c r="AS49" s="16">
        <f t="shared" si="3"/>
        <v>0</v>
      </c>
      <c r="AT49" s="16">
        <f t="shared" si="4"/>
        <v>0</v>
      </c>
      <c r="AU49" s="16">
        <f t="shared" si="5"/>
        <v>0</v>
      </c>
      <c r="AV49" s="16"/>
      <c r="AW49" s="16">
        <f t="shared" si="6"/>
        <v>0</v>
      </c>
      <c r="AX49" s="16">
        <f t="shared" si="7"/>
        <v>0</v>
      </c>
      <c r="AY49" s="16">
        <f t="shared" si="8"/>
        <v>0</v>
      </c>
      <c r="AZ49" s="16">
        <f t="shared" si="9"/>
        <v>0</v>
      </c>
      <c r="BA49" s="16">
        <f t="shared" si="10"/>
        <v>0</v>
      </c>
      <c r="BC49" s="16">
        <f t="shared" si="25"/>
        <v>0</v>
      </c>
      <c r="BD49" s="16">
        <f t="shared" si="26"/>
        <v>0</v>
      </c>
      <c r="BE49" s="16">
        <f t="shared" si="27"/>
        <v>0</v>
      </c>
      <c r="BF49" s="16">
        <f t="shared" si="28"/>
        <v>0</v>
      </c>
      <c r="BG49" s="16">
        <f t="shared" si="29"/>
        <v>0</v>
      </c>
      <c r="BH49" s="16">
        <f t="shared" si="30"/>
        <v>0</v>
      </c>
      <c r="BI49" s="16">
        <f t="shared" si="31"/>
        <v>0</v>
      </c>
      <c r="BJ49" s="16">
        <f t="shared" si="32"/>
        <v>0</v>
      </c>
      <c r="BK49" s="16">
        <f t="shared" si="33"/>
        <v>0</v>
      </c>
      <c r="BL49" s="16">
        <f t="shared" si="34"/>
        <v>0</v>
      </c>
      <c r="BM49" s="16">
        <f t="shared" si="35"/>
        <v>0</v>
      </c>
    </row>
    <row r="50" spans="1:65" ht="2.25" customHeight="1">
      <c r="B50" s="25"/>
      <c r="C50" s="25"/>
      <c r="D50" s="25"/>
      <c r="E50" s="25"/>
      <c r="F50" s="10"/>
      <c r="G50" s="25"/>
      <c r="H50" s="25"/>
      <c r="I50" s="25"/>
      <c r="J50" s="25"/>
      <c r="K50" s="25"/>
      <c r="L50" s="10"/>
      <c r="M50" s="25"/>
      <c r="N50" s="25"/>
      <c r="O50" s="25"/>
      <c r="P50" s="25"/>
      <c r="Q50" s="25"/>
      <c r="R50" s="10"/>
      <c r="T50" s="25"/>
      <c r="U50" s="25"/>
      <c r="V50" s="25"/>
      <c r="W50" s="25"/>
      <c r="X50" s="10"/>
      <c r="Y50" s="25"/>
      <c r="Z50" s="25"/>
      <c r="AA50" s="25"/>
      <c r="AB50" s="25"/>
      <c r="AC50" s="25"/>
      <c r="AD50" s="10"/>
      <c r="AE50" s="25"/>
      <c r="AF50" s="25"/>
      <c r="AG50" s="25"/>
      <c r="AH50" s="25"/>
      <c r="AI50" s="10"/>
      <c r="AJ50" s="25"/>
      <c r="AK50" s="25"/>
      <c r="AL50" s="25"/>
      <c r="AM50" s="25"/>
      <c r="AN50" s="25"/>
      <c r="AO50" s="10"/>
      <c r="AP50" s="16"/>
      <c r="AQ50" s="16">
        <f t="shared" si="1"/>
        <v>0</v>
      </c>
      <c r="AR50" s="16">
        <f t="shared" si="2"/>
        <v>0</v>
      </c>
      <c r="AS50" s="16">
        <f t="shared" si="3"/>
        <v>0</v>
      </c>
      <c r="AT50" s="16">
        <f t="shared" si="4"/>
        <v>0</v>
      </c>
      <c r="AU50" s="16">
        <f t="shared" si="5"/>
        <v>0</v>
      </c>
      <c r="AV50" s="16"/>
      <c r="AW50" s="16">
        <f t="shared" si="6"/>
        <v>0</v>
      </c>
      <c r="AX50" s="16">
        <f t="shared" si="7"/>
        <v>0</v>
      </c>
      <c r="AY50" s="16">
        <f t="shared" si="8"/>
        <v>0</v>
      </c>
      <c r="AZ50" s="16">
        <f t="shared" si="9"/>
        <v>0</v>
      </c>
      <c r="BA50" s="16">
        <f t="shared" si="10"/>
        <v>0</v>
      </c>
      <c r="BC50" s="16">
        <f t="shared" si="25"/>
        <v>0</v>
      </c>
      <c r="BD50" s="16">
        <f t="shared" si="26"/>
        <v>0</v>
      </c>
      <c r="BE50" s="16">
        <f t="shared" si="27"/>
        <v>0</v>
      </c>
      <c r="BF50" s="16">
        <f t="shared" si="28"/>
        <v>0</v>
      </c>
      <c r="BG50" s="16">
        <f t="shared" si="29"/>
        <v>0</v>
      </c>
      <c r="BH50" s="16">
        <f t="shared" si="30"/>
        <v>0</v>
      </c>
      <c r="BI50" s="16">
        <f t="shared" si="31"/>
        <v>0</v>
      </c>
      <c r="BJ50" s="16">
        <f t="shared" si="32"/>
        <v>0</v>
      </c>
      <c r="BK50" s="16">
        <f t="shared" si="33"/>
        <v>0</v>
      </c>
      <c r="BL50" s="16">
        <f t="shared" si="34"/>
        <v>0</v>
      </c>
      <c r="BM50" s="16">
        <f t="shared" si="35"/>
        <v>0</v>
      </c>
    </row>
    <row r="51" spans="1:65">
      <c r="A51" s="4" t="s">
        <v>18</v>
      </c>
      <c r="B51" s="11">
        <f>B55-B47-B43-B34</f>
        <v>-253</v>
      </c>
      <c r="C51" s="11">
        <f t="shared" ref="C51:R51" si="39">C55-C47-C43-C34</f>
        <v>-352</v>
      </c>
      <c r="D51" s="11">
        <f t="shared" si="39"/>
        <v>-284</v>
      </c>
      <c r="E51" s="11">
        <f t="shared" si="39"/>
        <v>-240</v>
      </c>
      <c r="F51" s="12">
        <f t="shared" si="39"/>
        <v>-1129</v>
      </c>
      <c r="G51" s="34"/>
      <c r="H51" s="11">
        <f t="shared" si="39"/>
        <v>-234</v>
      </c>
      <c r="I51" s="11">
        <f t="shared" si="39"/>
        <v>-421</v>
      </c>
      <c r="J51" s="11">
        <f t="shared" si="39"/>
        <v>-475</v>
      </c>
      <c r="K51" s="11">
        <f t="shared" si="39"/>
        <v>-861</v>
      </c>
      <c r="L51" s="12">
        <f t="shared" si="39"/>
        <v>-1991</v>
      </c>
      <c r="M51" s="34"/>
      <c r="N51" s="11">
        <f t="shared" si="39"/>
        <v>-319</v>
      </c>
      <c r="O51" s="11">
        <f t="shared" si="39"/>
        <v>-317</v>
      </c>
      <c r="P51" s="11">
        <f t="shared" si="39"/>
        <v>-501</v>
      </c>
      <c r="Q51" s="11">
        <f t="shared" si="39"/>
        <v>-520</v>
      </c>
      <c r="R51" s="12">
        <f t="shared" si="39"/>
        <v>-1657</v>
      </c>
      <c r="T51" s="11">
        <v>-139</v>
      </c>
      <c r="U51" s="11">
        <v>-206</v>
      </c>
      <c r="V51" s="11">
        <v>-339</v>
      </c>
      <c r="W51" s="11">
        <v>-371</v>
      </c>
      <c r="X51" s="12">
        <v>-1055</v>
      </c>
      <c r="Y51" s="34"/>
      <c r="Z51" s="11">
        <v>-273.46347121000002</v>
      </c>
      <c r="AA51" s="11">
        <v>-10.42772482</v>
      </c>
      <c r="AB51" s="11">
        <v>-206.22666224</v>
      </c>
      <c r="AC51" s="11">
        <v>-399.99172472000004</v>
      </c>
      <c r="AD51" s="12">
        <v>-889.10958299000004</v>
      </c>
      <c r="AE51" s="11">
        <v>-197</v>
      </c>
      <c r="AF51" s="11">
        <v>-313</v>
      </c>
      <c r="AG51" s="11">
        <v>-508</v>
      </c>
      <c r="AH51" s="11">
        <v>-563</v>
      </c>
      <c r="AI51" s="12">
        <v>-1581</v>
      </c>
      <c r="AJ51" s="34"/>
      <c r="AK51" s="11">
        <v>-479</v>
      </c>
      <c r="AL51" s="11">
        <v>-175</v>
      </c>
      <c r="AM51" s="11">
        <v>-393</v>
      </c>
      <c r="AN51" s="11">
        <v>-606</v>
      </c>
      <c r="AO51" s="12">
        <v>-1653</v>
      </c>
      <c r="AP51" s="16"/>
      <c r="AQ51" s="16">
        <f t="shared" si="1"/>
        <v>-56</v>
      </c>
      <c r="AR51" s="16">
        <f t="shared" si="2"/>
        <v>-39</v>
      </c>
      <c r="AS51" s="16">
        <f t="shared" si="3"/>
        <v>224</v>
      </c>
      <c r="AT51" s="16">
        <f t="shared" si="4"/>
        <v>323</v>
      </c>
      <c r="AU51" s="16">
        <f t="shared" si="5"/>
        <v>452</v>
      </c>
      <c r="AV51" s="16"/>
      <c r="AW51" s="16">
        <f t="shared" si="6"/>
        <v>245</v>
      </c>
      <c r="AX51" s="16">
        <f t="shared" si="7"/>
        <v>-246</v>
      </c>
      <c r="AY51" s="16">
        <f t="shared" si="8"/>
        <v>-82</v>
      </c>
      <c r="AZ51" s="16">
        <f t="shared" si="9"/>
        <v>-255</v>
      </c>
      <c r="BA51" s="16">
        <f t="shared" si="10"/>
        <v>-338</v>
      </c>
      <c r="BC51" s="16">
        <f t="shared" si="25"/>
        <v>-114</v>
      </c>
      <c r="BD51" s="16">
        <f t="shared" si="26"/>
        <v>-146</v>
      </c>
      <c r="BE51" s="16">
        <f t="shared" si="27"/>
        <v>55</v>
      </c>
      <c r="BF51" s="16">
        <f t="shared" si="28"/>
        <v>131</v>
      </c>
      <c r="BG51" s="16">
        <f t="shared" si="29"/>
        <v>-74</v>
      </c>
      <c r="BH51" s="16">
        <f t="shared" si="30"/>
        <v>0</v>
      </c>
      <c r="BI51" s="16">
        <f t="shared" si="31"/>
        <v>39.463471210000023</v>
      </c>
      <c r="BJ51" s="16">
        <f t="shared" si="32"/>
        <v>-410.57227518000002</v>
      </c>
      <c r="BK51" s="16">
        <f t="shared" si="33"/>
        <v>-268.77333776</v>
      </c>
      <c r="BL51" s="16">
        <f t="shared" si="34"/>
        <v>-461.00827527999996</v>
      </c>
      <c r="BM51" s="16">
        <f t="shared" si="35"/>
        <v>-1101.89041701</v>
      </c>
    </row>
    <row r="52" spans="1:65" ht="2.25" customHeight="1">
      <c r="A52" s="2" t="s">
        <v>9</v>
      </c>
      <c r="B52" s="25"/>
      <c r="C52" s="25"/>
      <c r="D52" s="25"/>
      <c r="E52" s="25"/>
      <c r="F52" s="10"/>
      <c r="G52" s="25"/>
      <c r="H52" s="25"/>
      <c r="I52" s="25"/>
      <c r="J52" s="25"/>
      <c r="K52" s="25"/>
      <c r="L52" s="10"/>
      <c r="M52" s="25"/>
      <c r="N52" s="25"/>
      <c r="O52" s="25"/>
      <c r="P52" s="25"/>
      <c r="Q52" s="25"/>
      <c r="R52" s="10"/>
      <c r="T52" s="25"/>
      <c r="U52" s="25"/>
      <c r="V52" s="25"/>
      <c r="W52" s="25"/>
      <c r="X52" s="10"/>
      <c r="Y52" s="25"/>
      <c r="Z52" s="25"/>
      <c r="AA52" s="25"/>
      <c r="AB52" s="25"/>
      <c r="AC52" s="25"/>
      <c r="AD52" s="10"/>
      <c r="AE52" s="25"/>
      <c r="AF52" s="25"/>
      <c r="AG52" s="25"/>
      <c r="AH52" s="25"/>
      <c r="AI52" s="10"/>
      <c r="AJ52" s="25"/>
      <c r="AK52" s="25"/>
      <c r="AL52" s="25"/>
      <c r="AM52" s="25"/>
      <c r="AN52" s="25"/>
      <c r="AO52" s="10"/>
      <c r="AP52" s="16"/>
      <c r="AQ52" s="16">
        <f t="shared" si="1"/>
        <v>0</v>
      </c>
      <c r="AR52" s="16">
        <f t="shared" si="2"/>
        <v>0</v>
      </c>
      <c r="AS52" s="16">
        <f t="shared" si="3"/>
        <v>0</v>
      </c>
      <c r="AT52" s="16">
        <f t="shared" si="4"/>
        <v>0</v>
      </c>
      <c r="AU52" s="16">
        <f t="shared" si="5"/>
        <v>0</v>
      </c>
      <c r="AV52" s="16"/>
      <c r="AW52" s="16">
        <f t="shared" si="6"/>
        <v>0</v>
      </c>
      <c r="AX52" s="16">
        <f t="shared" si="7"/>
        <v>0</v>
      </c>
      <c r="AY52" s="16">
        <f t="shared" si="8"/>
        <v>0</v>
      </c>
      <c r="AZ52" s="16">
        <f t="shared" si="9"/>
        <v>0</v>
      </c>
      <c r="BA52" s="16">
        <f t="shared" si="10"/>
        <v>0</v>
      </c>
      <c r="BC52" s="16">
        <f t="shared" si="25"/>
        <v>0</v>
      </c>
      <c r="BD52" s="16">
        <f t="shared" si="26"/>
        <v>0</v>
      </c>
      <c r="BE52" s="16">
        <f t="shared" si="27"/>
        <v>0</v>
      </c>
      <c r="BF52" s="16">
        <f t="shared" si="28"/>
        <v>0</v>
      </c>
      <c r="BG52" s="16">
        <f t="shared" si="29"/>
        <v>0</v>
      </c>
      <c r="BH52" s="16">
        <f t="shared" si="30"/>
        <v>0</v>
      </c>
      <c r="BI52" s="16">
        <f t="shared" si="31"/>
        <v>0</v>
      </c>
      <c r="BJ52" s="16">
        <f t="shared" si="32"/>
        <v>0</v>
      </c>
      <c r="BK52" s="16">
        <f t="shared" si="33"/>
        <v>0</v>
      </c>
      <c r="BL52" s="16">
        <f t="shared" si="34"/>
        <v>0</v>
      </c>
      <c r="BM52" s="16">
        <f t="shared" si="35"/>
        <v>0</v>
      </c>
    </row>
    <row r="53" spans="1:65" ht="1.5" customHeight="1">
      <c r="A53" s="117"/>
      <c r="B53" s="118"/>
      <c r="C53" s="118"/>
      <c r="D53" s="118"/>
      <c r="E53" s="118"/>
      <c r="F53" s="119"/>
      <c r="G53" s="118"/>
      <c r="H53" s="118"/>
      <c r="I53" s="118"/>
      <c r="J53" s="118"/>
      <c r="K53" s="118"/>
      <c r="L53" s="119"/>
      <c r="M53" s="118"/>
      <c r="N53" s="118"/>
      <c r="O53" s="118"/>
      <c r="P53" s="118"/>
      <c r="Q53" s="118"/>
      <c r="R53" s="119"/>
      <c r="T53" s="118"/>
      <c r="U53" s="118"/>
      <c r="V53" s="118"/>
      <c r="W53" s="118"/>
      <c r="X53" s="119"/>
      <c r="Y53" s="118"/>
      <c r="Z53" s="118"/>
      <c r="AA53" s="118"/>
      <c r="AB53" s="118"/>
      <c r="AC53" s="118"/>
      <c r="AD53" s="119"/>
      <c r="AE53" s="118"/>
      <c r="AF53" s="118"/>
      <c r="AG53" s="118"/>
      <c r="AH53" s="118"/>
      <c r="AI53" s="119"/>
      <c r="AJ53" s="118"/>
      <c r="AK53" s="118"/>
      <c r="AL53" s="118"/>
      <c r="AM53" s="118"/>
      <c r="AN53" s="118"/>
      <c r="AO53" s="119"/>
      <c r="AP53" s="16"/>
      <c r="AQ53" s="16">
        <f t="shared" si="1"/>
        <v>0</v>
      </c>
      <c r="AR53" s="16">
        <f t="shared" si="2"/>
        <v>0</v>
      </c>
      <c r="AS53" s="16">
        <f t="shared" si="3"/>
        <v>0</v>
      </c>
      <c r="AT53" s="16">
        <f t="shared" si="4"/>
        <v>0</v>
      </c>
      <c r="AU53" s="16">
        <f t="shared" si="5"/>
        <v>0</v>
      </c>
      <c r="AV53" s="16"/>
      <c r="AW53" s="16">
        <f t="shared" si="6"/>
        <v>0</v>
      </c>
      <c r="AX53" s="16">
        <f t="shared" si="7"/>
        <v>0</v>
      </c>
      <c r="AY53" s="16">
        <f t="shared" si="8"/>
        <v>0</v>
      </c>
      <c r="AZ53" s="16">
        <f t="shared" si="9"/>
        <v>0</v>
      </c>
      <c r="BA53" s="16">
        <f t="shared" si="10"/>
        <v>0</v>
      </c>
      <c r="BC53" s="16">
        <f t="shared" si="25"/>
        <v>0</v>
      </c>
      <c r="BD53" s="16">
        <f t="shared" si="26"/>
        <v>0</v>
      </c>
      <c r="BE53" s="16">
        <f t="shared" si="27"/>
        <v>0</v>
      </c>
      <c r="BF53" s="16">
        <f t="shared" si="28"/>
        <v>0</v>
      </c>
      <c r="BG53" s="16">
        <f t="shared" si="29"/>
        <v>0</v>
      </c>
      <c r="BH53" s="16">
        <f t="shared" si="30"/>
        <v>0</v>
      </c>
      <c r="BI53" s="16">
        <f t="shared" si="31"/>
        <v>0</v>
      </c>
      <c r="BJ53" s="16">
        <f t="shared" si="32"/>
        <v>0</v>
      </c>
      <c r="BK53" s="16">
        <f t="shared" si="33"/>
        <v>0</v>
      </c>
      <c r="BL53" s="16">
        <f t="shared" si="34"/>
        <v>0</v>
      </c>
      <c r="BM53" s="16">
        <f t="shared" si="35"/>
        <v>0</v>
      </c>
    </row>
    <row r="54" spans="1:65" ht="2.25" customHeight="1">
      <c r="B54" s="25"/>
      <c r="C54" s="25"/>
      <c r="D54" s="25"/>
      <c r="E54" s="25"/>
      <c r="F54" s="10"/>
      <c r="G54" s="25"/>
      <c r="H54" s="25"/>
      <c r="I54" s="25"/>
      <c r="J54" s="25"/>
      <c r="K54" s="25"/>
      <c r="L54" s="10"/>
      <c r="M54" s="25"/>
      <c r="N54" s="25"/>
      <c r="O54" s="25"/>
      <c r="P54" s="25"/>
      <c r="Q54" s="25"/>
      <c r="R54" s="10"/>
      <c r="T54" s="25"/>
      <c r="U54" s="25"/>
      <c r="V54" s="25"/>
      <c r="W54" s="25"/>
      <c r="X54" s="10"/>
      <c r="Y54" s="25"/>
      <c r="Z54" s="25"/>
      <c r="AA54" s="25"/>
      <c r="AB54" s="25"/>
      <c r="AC54" s="25"/>
      <c r="AD54" s="10"/>
      <c r="AE54" s="25"/>
      <c r="AF54" s="25"/>
      <c r="AG54" s="25"/>
      <c r="AH54" s="25"/>
      <c r="AI54" s="10"/>
      <c r="AJ54" s="25"/>
      <c r="AK54" s="25"/>
      <c r="AL54" s="25"/>
      <c r="AM54" s="25"/>
      <c r="AN54" s="25"/>
      <c r="AO54" s="10"/>
      <c r="AP54" s="16"/>
      <c r="AQ54" s="16">
        <f t="shared" si="1"/>
        <v>0</v>
      </c>
      <c r="AR54" s="16">
        <f t="shared" si="2"/>
        <v>0</v>
      </c>
      <c r="AS54" s="16">
        <f t="shared" si="3"/>
        <v>0</v>
      </c>
      <c r="AT54" s="16">
        <f t="shared" si="4"/>
        <v>0</v>
      </c>
      <c r="AU54" s="16">
        <f t="shared" si="5"/>
        <v>0</v>
      </c>
      <c r="AV54" s="16"/>
      <c r="AW54" s="16">
        <f t="shared" si="6"/>
        <v>0</v>
      </c>
      <c r="AX54" s="16">
        <f t="shared" si="7"/>
        <v>0</v>
      </c>
      <c r="AY54" s="16">
        <f t="shared" si="8"/>
        <v>0</v>
      </c>
      <c r="AZ54" s="16">
        <f t="shared" si="9"/>
        <v>0</v>
      </c>
      <c r="BA54" s="16">
        <f t="shared" si="10"/>
        <v>0</v>
      </c>
      <c r="BC54" s="16">
        <f t="shared" si="25"/>
        <v>0</v>
      </c>
      <c r="BD54" s="16">
        <f t="shared" si="26"/>
        <v>0</v>
      </c>
      <c r="BE54" s="16">
        <f t="shared" si="27"/>
        <v>0</v>
      </c>
      <c r="BF54" s="16">
        <f t="shared" si="28"/>
        <v>0</v>
      </c>
      <c r="BG54" s="16">
        <f t="shared" si="29"/>
        <v>0</v>
      </c>
      <c r="BH54" s="16">
        <f t="shared" si="30"/>
        <v>0</v>
      </c>
      <c r="BI54" s="16">
        <f t="shared" si="31"/>
        <v>0</v>
      </c>
      <c r="BJ54" s="16">
        <f t="shared" si="32"/>
        <v>0</v>
      </c>
      <c r="BK54" s="16">
        <f t="shared" si="33"/>
        <v>0</v>
      </c>
      <c r="BL54" s="16">
        <f t="shared" si="34"/>
        <v>0</v>
      </c>
      <c r="BM54" s="16">
        <f t="shared" si="35"/>
        <v>0</v>
      </c>
    </row>
    <row r="55" spans="1:65" s="1" customFormat="1">
      <c r="A55" s="1" t="s">
        <v>33</v>
      </c>
      <c r="B55" s="13">
        <f>'HFM NGOperating Income Round'!F69</f>
        <v>5182</v>
      </c>
      <c r="C55" s="13">
        <f>'HFM NGOperating Income Round'!G69</f>
        <v>5356</v>
      </c>
      <c r="D55" s="13">
        <f>'HFM NGOperating Income Round'!H69</f>
        <v>5340</v>
      </c>
      <c r="E55" s="13">
        <f>'HFM NGOperating Income Round'!I69</f>
        <v>5247</v>
      </c>
      <c r="F55" s="14">
        <f>'HFM NGOperating Income Round'!J69</f>
        <v>21125</v>
      </c>
      <c r="G55" s="13"/>
      <c r="H55" s="13">
        <f>'HFM NGOperating Income Round'!L69</f>
        <v>4852</v>
      </c>
      <c r="I55" s="13">
        <f>'HFM NGOperating Income Round'!M69+1</f>
        <v>4648</v>
      </c>
      <c r="J55" s="13">
        <f>'HFM NGOperating Income Round'!N69</f>
        <v>4076</v>
      </c>
      <c r="K55" s="13">
        <f>'HFM NGOperating Income Round'!O69</f>
        <v>3918</v>
      </c>
      <c r="L55" s="14">
        <f>'HFM NGOperating Income Round'!P69+1</f>
        <v>17494</v>
      </c>
      <c r="M55" s="13"/>
      <c r="N55" s="13">
        <f>'HFM NGOperating Income Round'!R69</f>
        <v>5039</v>
      </c>
      <c r="O55" s="13">
        <f>'HFM NGOperating Income Round'!S69</f>
        <v>5507</v>
      </c>
      <c r="P55" s="13">
        <f>'HFM NGOperating Income Round'!T69</f>
        <v>5450</v>
      </c>
      <c r="Q55" s="13">
        <f>'HFM NGOperating Income Round'!U69</f>
        <v>4821</v>
      </c>
      <c r="R55" s="14">
        <f>'HFM NGOperating Income Round'!V69</f>
        <v>20817</v>
      </c>
      <c r="S55" s="2"/>
      <c r="T55" s="13">
        <v>4708</v>
      </c>
      <c r="U55" s="13">
        <v>4821</v>
      </c>
      <c r="V55" s="13">
        <v>5045</v>
      </c>
      <c r="W55" s="13">
        <v>4289</v>
      </c>
      <c r="X55" s="14">
        <v>18863</v>
      </c>
      <c r="Y55" s="13"/>
      <c r="Z55" s="13">
        <v>4859.5365287900004</v>
      </c>
      <c r="AA55" s="13">
        <v>5061.5722751800004</v>
      </c>
      <c r="AB55" s="13">
        <v>4854.7786977599999</v>
      </c>
      <c r="AC55" s="13">
        <v>4872.0082752799999</v>
      </c>
      <c r="AD55" s="14">
        <v>19648.895777009999</v>
      </c>
      <c r="AE55" s="13">
        <v>4708</v>
      </c>
      <c r="AF55" s="13">
        <v>4821</v>
      </c>
      <c r="AG55" s="13">
        <v>5045</v>
      </c>
      <c r="AH55" s="13">
        <v>4289</v>
      </c>
      <c r="AI55" s="14">
        <v>18863</v>
      </c>
      <c r="AJ55" s="13"/>
      <c r="AK55" s="13">
        <v>4860</v>
      </c>
      <c r="AL55" s="13">
        <v>5062</v>
      </c>
      <c r="AM55" s="13">
        <v>4855</v>
      </c>
      <c r="AN55" s="13">
        <v>4872</v>
      </c>
      <c r="AO55" s="14">
        <v>19649</v>
      </c>
      <c r="AP55" s="16"/>
      <c r="AQ55" s="16">
        <f t="shared" si="1"/>
        <v>474</v>
      </c>
      <c r="AR55" s="16">
        <f t="shared" si="2"/>
        <v>535</v>
      </c>
      <c r="AS55" s="16">
        <f t="shared" si="3"/>
        <v>295</v>
      </c>
      <c r="AT55" s="16">
        <f t="shared" si="4"/>
        <v>958</v>
      </c>
      <c r="AU55" s="16">
        <f t="shared" si="5"/>
        <v>2262</v>
      </c>
      <c r="AV55" s="16"/>
      <c r="AW55" s="16">
        <f t="shared" si="6"/>
        <v>-8</v>
      </c>
      <c r="AX55" s="16">
        <f t="shared" si="7"/>
        <v>-414</v>
      </c>
      <c r="AY55" s="16">
        <f t="shared" si="8"/>
        <v>-779</v>
      </c>
      <c r="AZ55" s="16">
        <f t="shared" si="9"/>
        <v>-954</v>
      </c>
      <c r="BA55" s="16">
        <f t="shared" si="10"/>
        <v>-2155</v>
      </c>
      <c r="BC55" s="16">
        <f t="shared" si="25"/>
        <v>474</v>
      </c>
      <c r="BD55" s="16">
        <f t="shared" si="26"/>
        <v>535</v>
      </c>
      <c r="BE55" s="16">
        <f t="shared" si="27"/>
        <v>295</v>
      </c>
      <c r="BF55" s="16">
        <f t="shared" si="28"/>
        <v>958</v>
      </c>
      <c r="BG55" s="16">
        <f t="shared" si="29"/>
        <v>2262</v>
      </c>
      <c r="BH55" s="16">
        <f t="shared" si="30"/>
        <v>0</v>
      </c>
      <c r="BI55" s="16">
        <f t="shared" si="31"/>
        <v>-7.536528790000375</v>
      </c>
      <c r="BJ55" s="16">
        <f t="shared" si="32"/>
        <v>-413.57227518000036</v>
      </c>
      <c r="BK55" s="16">
        <f t="shared" si="33"/>
        <v>-778.77869775999989</v>
      </c>
      <c r="BL55" s="16">
        <f t="shared" si="34"/>
        <v>-954.00827527999991</v>
      </c>
      <c r="BM55" s="16">
        <f t="shared" si="35"/>
        <v>-2154.8957770099987</v>
      </c>
    </row>
    <row r="56" spans="1:65" s="1" customFormat="1" ht="3.75" customHeight="1">
      <c r="A56" s="5"/>
      <c r="B56" s="15"/>
      <c r="C56" s="15"/>
      <c r="D56" s="15"/>
      <c r="E56" s="15"/>
      <c r="F56" s="24"/>
      <c r="H56" s="15"/>
      <c r="I56" s="15"/>
      <c r="J56" s="15"/>
      <c r="K56" s="15"/>
      <c r="L56" s="24"/>
      <c r="N56" s="15"/>
      <c r="R56" s="24"/>
      <c r="S56" s="2"/>
      <c r="T56" s="2"/>
      <c r="U56" s="2"/>
      <c r="V56" s="2"/>
      <c r="W56" s="2"/>
      <c r="X56" s="2"/>
      <c r="Y56" s="2"/>
      <c r="Z56" s="2"/>
      <c r="AA56" s="2"/>
      <c r="AB56" s="2"/>
      <c r="AC56" s="2"/>
      <c r="AD56" s="2"/>
      <c r="AE56" s="2"/>
      <c r="AF56" s="2"/>
      <c r="AG56" s="2"/>
      <c r="AH56" s="2"/>
      <c r="AI56" s="2"/>
      <c r="AJ56" s="2"/>
      <c r="AK56" s="2"/>
      <c r="AL56" s="2"/>
      <c r="AM56" s="2"/>
      <c r="AN56" s="2"/>
      <c r="AQ56" s="16">
        <f t="shared" si="1"/>
        <v>0</v>
      </c>
      <c r="AR56" s="16">
        <f t="shared" si="2"/>
        <v>0</v>
      </c>
      <c r="AS56" s="16">
        <f t="shared" si="3"/>
        <v>0</v>
      </c>
      <c r="AT56" s="16">
        <f t="shared" si="4"/>
        <v>0</v>
      </c>
      <c r="AU56" s="16">
        <f t="shared" si="5"/>
        <v>0</v>
      </c>
      <c r="AV56" s="16"/>
      <c r="AW56" s="16">
        <f t="shared" si="6"/>
        <v>0</v>
      </c>
      <c r="AX56" s="16">
        <f t="shared" si="7"/>
        <v>0</v>
      </c>
      <c r="AY56" s="16">
        <f t="shared" si="8"/>
        <v>0</v>
      </c>
      <c r="AZ56" s="16">
        <f t="shared" si="9"/>
        <v>0</v>
      </c>
      <c r="BA56" s="16">
        <f t="shared" si="10"/>
        <v>0</v>
      </c>
    </row>
    <row r="57" spans="1:65" s="1" customFormat="1" ht="23.25" customHeight="1">
      <c r="B57" s="15"/>
      <c r="C57" s="15"/>
      <c r="D57" s="15"/>
      <c r="E57" s="15"/>
      <c r="F57" s="15"/>
      <c r="H57" s="15"/>
      <c r="I57" s="15"/>
      <c r="J57" s="15"/>
      <c r="K57" s="15"/>
      <c r="L57" s="15"/>
      <c r="N57" s="15"/>
      <c r="S57" s="2"/>
      <c r="T57" s="2"/>
      <c r="U57" s="2"/>
      <c r="V57" s="2"/>
      <c r="W57" s="2"/>
      <c r="X57" s="2"/>
      <c r="Y57" s="2"/>
      <c r="Z57" s="2"/>
      <c r="AA57" s="2"/>
      <c r="AB57" s="2"/>
      <c r="AC57" s="2"/>
      <c r="AD57" s="2"/>
      <c r="AE57" s="2"/>
      <c r="AF57" s="2"/>
      <c r="AG57" s="2"/>
      <c r="AH57" s="2"/>
      <c r="AI57" s="2"/>
      <c r="AJ57" s="2"/>
      <c r="AK57" s="2"/>
      <c r="AL57" s="2"/>
      <c r="AM57" s="2"/>
      <c r="AN57" s="2"/>
    </row>
    <row r="58" spans="1:65" s="1" customFormat="1" ht="16.8">
      <c r="A58" s="301"/>
      <c r="C58" s="302"/>
      <c r="D58" s="307"/>
      <c r="E58" s="307"/>
      <c r="F58" s="307"/>
      <c r="G58" s="307"/>
      <c r="H58" s="307"/>
      <c r="I58" s="307"/>
      <c r="J58" s="307"/>
      <c r="K58" s="307"/>
      <c r="L58" s="307"/>
      <c r="M58" s="307"/>
      <c r="N58" s="307"/>
      <c r="O58" s="307"/>
      <c r="P58" s="307"/>
      <c r="Q58" s="307"/>
      <c r="R58" s="307"/>
      <c r="AQ58" s="150"/>
      <c r="AR58" s="150"/>
      <c r="AS58" s="150"/>
      <c r="AT58" s="150"/>
      <c r="AU58" s="150"/>
      <c r="AV58" s="150"/>
      <c r="AW58" s="150"/>
      <c r="AX58" s="150"/>
      <c r="AY58" s="150"/>
      <c r="AZ58" s="150"/>
      <c r="BA58" s="150"/>
    </row>
    <row r="59" spans="1:65" ht="15.6">
      <c r="A59" s="308"/>
      <c r="B59" s="60"/>
      <c r="D59" s="308"/>
      <c r="E59" s="308"/>
      <c r="F59" s="308"/>
      <c r="G59" s="308"/>
      <c r="H59" s="391"/>
      <c r="I59" s="391"/>
      <c r="J59" s="391"/>
      <c r="K59" s="391"/>
      <c r="L59" s="391"/>
      <c r="M59" s="391"/>
      <c r="N59" s="391"/>
      <c r="O59" s="391"/>
      <c r="P59" s="391"/>
      <c r="Q59" s="391"/>
      <c r="R59" s="391"/>
    </row>
    <row r="60" spans="1:65">
      <c r="Q60" s="16"/>
      <c r="R60" s="16"/>
    </row>
    <row r="62" spans="1:65">
      <c r="B62" s="16"/>
      <c r="C62" s="16"/>
      <c r="D62" s="16"/>
      <c r="E62" s="16"/>
      <c r="F62" s="16"/>
      <c r="G62" s="16"/>
      <c r="H62" s="16"/>
      <c r="I62" s="16"/>
      <c r="J62" s="16"/>
      <c r="K62" s="16"/>
      <c r="L62" s="16"/>
      <c r="M62" s="16"/>
      <c r="N62" s="16"/>
      <c r="O62" s="16" t="e">
        <f>Opex!#REF!-'Consol Breakdown - Dep and Amor'!O10-'Consol Breakdown - Dep and Amor'!O34</f>
        <v>#REF!</v>
      </c>
      <c r="P62" s="16" t="e">
        <f>Opex!#REF!-'Consol Breakdown - Dep and Amor'!P10-'Consol Breakdown - Dep and Amor'!P34</f>
        <v>#REF!</v>
      </c>
      <c r="Q62" s="16" t="e">
        <f>Opex!#REF!-'Consol Breakdown - Dep and Amor'!Q10-'Consol Breakdown - Dep and Amor'!Q34</f>
        <v>#REF!</v>
      </c>
      <c r="R62" s="16" t="e">
        <f>Opex!#REF!-'Consol Breakdown - Dep and Amor'!R10-'Consol Breakdown - Dep and Amor'!R34</f>
        <v>#REF!</v>
      </c>
    </row>
    <row r="63" spans="1:65">
      <c r="H63" s="16"/>
      <c r="I63" s="16"/>
      <c r="J63" s="16"/>
      <c r="K63" s="16"/>
      <c r="L63" s="16"/>
      <c r="M63" s="16"/>
      <c r="N63" s="16"/>
      <c r="O63" s="16"/>
      <c r="P63" s="16"/>
      <c r="Q63" s="16"/>
      <c r="R63" s="16"/>
    </row>
    <row r="64" spans="1:65">
      <c r="H64" s="16"/>
      <c r="I64" s="16"/>
      <c r="J64" s="16"/>
      <c r="K64" s="16"/>
      <c r="L64" s="16"/>
      <c r="M64" s="16"/>
      <c r="N64" s="16"/>
      <c r="O64" s="16"/>
      <c r="P64" s="16"/>
      <c r="Q64" s="16"/>
      <c r="R64" s="16"/>
    </row>
    <row r="65" spans="1:18">
      <c r="H65" s="16"/>
      <c r="I65" s="16"/>
      <c r="J65" s="16"/>
      <c r="K65" s="16"/>
      <c r="L65" s="16"/>
      <c r="M65" s="16"/>
      <c r="N65" s="16"/>
      <c r="O65" s="16"/>
      <c r="P65" s="16"/>
      <c r="Q65" s="16"/>
      <c r="R65" s="16"/>
    </row>
    <row r="66" spans="1:18">
      <c r="H66" s="16"/>
      <c r="I66" s="16"/>
      <c r="J66" s="16"/>
      <c r="K66" s="16"/>
      <c r="L66" s="16"/>
      <c r="M66" s="16"/>
      <c r="N66" s="16"/>
      <c r="O66" s="16"/>
      <c r="P66" s="16"/>
      <c r="Q66" s="16"/>
      <c r="R66" s="16"/>
    </row>
    <row r="67" spans="1:18" ht="75" customHeight="1">
      <c r="H67" s="16"/>
      <c r="I67" s="16"/>
      <c r="J67" s="16"/>
      <c r="K67" s="16"/>
      <c r="L67" s="16"/>
      <c r="M67" s="16"/>
      <c r="N67" s="16"/>
      <c r="O67" s="16"/>
      <c r="P67" s="16"/>
      <c r="Q67" s="16"/>
      <c r="R67" s="16"/>
    </row>
    <row r="68" spans="1:18">
      <c r="H68" s="16"/>
      <c r="I68" s="16"/>
      <c r="J68" s="16"/>
      <c r="K68" s="16"/>
      <c r="L68" s="16"/>
      <c r="M68" s="16"/>
      <c r="N68" s="16"/>
      <c r="O68" s="16"/>
      <c r="P68" s="16"/>
      <c r="Q68" s="16"/>
      <c r="R68" s="16"/>
    </row>
    <row r="69" spans="1:18">
      <c r="H69" s="16"/>
      <c r="I69" s="16"/>
      <c r="J69" s="16"/>
      <c r="K69" s="16"/>
      <c r="L69" s="16"/>
      <c r="M69" s="16"/>
      <c r="N69" s="16"/>
      <c r="O69" s="16"/>
      <c r="P69" s="16"/>
      <c r="Q69" s="16"/>
      <c r="R69" s="16"/>
    </row>
    <row r="70" spans="1:18">
      <c r="H70" s="16"/>
      <c r="I70" s="16"/>
      <c r="J70" s="16"/>
      <c r="K70" s="16"/>
      <c r="L70" s="16"/>
      <c r="M70" s="16"/>
      <c r="N70" s="16"/>
      <c r="O70" s="16"/>
      <c r="P70" s="16"/>
      <c r="Q70" s="16"/>
      <c r="R70" s="16"/>
    </row>
    <row r="71" spans="1:18">
      <c r="H71" s="16"/>
      <c r="I71" s="16"/>
      <c r="J71" s="16"/>
      <c r="K71" s="16"/>
      <c r="L71" s="16"/>
      <c r="M71" s="16"/>
      <c r="N71" s="16"/>
      <c r="O71" s="16"/>
      <c r="P71" s="16"/>
      <c r="Q71" s="16"/>
      <c r="R71" s="16"/>
    </row>
    <row r="74" spans="1:18">
      <c r="C74" s="2" t="s">
        <v>34</v>
      </c>
    </row>
    <row r="77" spans="1:18" ht="17.25" customHeight="1">
      <c r="A77" s="589"/>
      <c r="B77" s="589"/>
      <c r="C77" s="589"/>
      <c r="D77" s="589"/>
      <c r="E77" s="589"/>
      <c r="F77" s="589"/>
      <c r="G77" s="589"/>
      <c r="H77" s="589"/>
      <c r="I77" s="589"/>
      <c r="J77" s="589"/>
      <c r="K77" s="589"/>
      <c r="L77" s="589"/>
      <c r="M77" s="589"/>
      <c r="N77" s="589"/>
      <c r="O77" s="589"/>
      <c r="P77" s="589"/>
      <c r="Q77" s="589"/>
      <c r="R77" s="589"/>
    </row>
    <row r="78" spans="1:18" ht="15" customHeight="1">
      <c r="A78" s="589"/>
      <c r="B78" s="589"/>
      <c r="C78" s="589"/>
      <c r="D78" s="589"/>
      <c r="E78" s="589"/>
      <c r="F78" s="589"/>
      <c r="G78" s="589"/>
      <c r="H78" s="589"/>
      <c r="I78" s="589"/>
      <c r="J78" s="589"/>
      <c r="K78" s="589"/>
      <c r="L78" s="589"/>
      <c r="M78" s="589"/>
      <c r="N78" s="589"/>
      <c r="O78" s="589"/>
      <c r="P78" s="589"/>
      <c r="Q78" s="589"/>
      <c r="R78" s="589"/>
    </row>
  </sheetData>
  <customSheetViews>
    <customSheetView guid="{3CC9A9B0-8C32-47E6-8EC4-3AB51E827079}" scale="115" showPageBreaks="1" showGridLines="0" printArea="1" hiddenRows="1" view="pageBreakPreview" topLeftCell="F1">
      <selection activeCell="I48" sqref="I48"/>
      <pageMargins left="0" right="0" top="0" bottom="0" header="0" footer="0"/>
      <printOptions horizontalCentered="1"/>
      <pageSetup scale="79" orientation="landscape" r:id="rId1"/>
      <headerFooter alignWithMargins="0">
        <oddFooter>&amp;L&amp;"Arial Narrow,Regular"&amp;8See additional notes on page 7. Minor differences may exist due to rounding.&amp;R&amp;"Arial Narrow,Regular"&amp;8Page 3</oddFooter>
      </headerFooter>
    </customSheetView>
    <customSheetView guid="{7DB216E5-3E9A-45C8-95BA-08FAF5984042}" showPageBreaks="1" printArea="1">
      <pageMargins left="0" right="0" top="0" bottom="0" header="0" footer="0"/>
      <printOptions horizontalCentered="1"/>
      <pageSetup scale="80" orientation="landscape" r:id="rId2"/>
      <headerFooter alignWithMargins="0">
        <oddFooter>&amp;L&amp;"Arial Narrow,Regular"&amp;8See additional notes on page 7. Minor differences may exist due to rounding.&amp;R&amp;"Arial Narrow,Regular"&amp;8 3</oddFooter>
      </headerFooter>
    </customSheetView>
  </customSheetViews>
  <mergeCells count="7">
    <mergeCell ref="A77:R77"/>
    <mergeCell ref="A78:R78"/>
    <mergeCell ref="AQ6:AU6"/>
    <mergeCell ref="AW6:BA6"/>
    <mergeCell ref="A1:P1"/>
    <mergeCell ref="B6:F6"/>
    <mergeCell ref="H6:L6"/>
  </mergeCells>
  <printOptions horizontalCentered="1"/>
  <pageMargins left="0.5" right="0.5" top="0.25" bottom="0.5" header="0.25" footer="0.25"/>
  <pageSetup scale="81" orientation="landscape" r:id="rId3"/>
  <headerFooter alignWithMargins="0">
    <oddFooter>&amp;L&amp;"Arial Narrow,Regular"&amp;8See notes on pages 8, 9 and 10. Minor differences may exist due to rounding.&amp;R&amp;"Arial Narrow,Regular"&amp;8&amp;P</oddFooter>
  </headerFooter>
  <customProperties>
    <customPr name="ConnName" r:id="rId4"/>
  </customProperties>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BM128"/>
  <sheetViews>
    <sheetView workbookViewId="0">
      <selection sqref="A1:K1"/>
    </sheetView>
  </sheetViews>
  <sheetFormatPr defaultColWidth="9.109375" defaultRowHeight="13.8"/>
  <cols>
    <col min="1" max="1" width="53.6640625" style="2" customWidth="1"/>
    <col min="2" max="6" width="9.33203125" style="2" customWidth="1"/>
    <col min="7" max="7" width="1.5546875" style="2" customWidth="1"/>
    <col min="8" max="12" width="9.33203125" style="2" customWidth="1"/>
    <col min="13" max="13" width="1.5546875" style="2" customWidth="1"/>
    <col min="14" max="14" width="9.33203125" style="2" customWidth="1"/>
    <col min="15" max="18" width="9.33203125" style="2" hidden="1" customWidth="1"/>
    <col min="19" max="42" width="9.109375" style="2" customWidth="1"/>
    <col min="43" max="16384" width="9.109375" style="2"/>
  </cols>
  <sheetData>
    <row r="1" spans="1:53" ht="24.9" customHeight="1">
      <c r="A1" s="590" t="s">
        <v>235</v>
      </c>
      <c r="B1" s="590"/>
      <c r="C1" s="590"/>
      <c r="D1" s="590"/>
      <c r="E1" s="590"/>
      <c r="F1" s="590"/>
      <c r="G1" s="590"/>
      <c r="H1" s="590"/>
      <c r="I1" s="590"/>
      <c r="J1" s="590"/>
      <c r="K1" s="590"/>
      <c r="L1" s="309"/>
      <c r="M1" s="309"/>
      <c r="N1" s="309"/>
      <c r="O1" s="309"/>
      <c r="P1" s="309"/>
    </row>
    <row r="2" spans="1:53" ht="13.5" customHeight="1">
      <c r="A2" s="99" t="s">
        <v>1</v>
      </c>
      <c r="B2" s="309"/>
      <c r="C2" s="309"/>
      <c r="D2" s="309"/>
      <c r="E2" s="309"/>
      <c r="F2" s="309"/>
      <c r="G2" s="309"/>
      <c r="H2" s="309"/>
      <c r="I2" s="309"/>
      <c r="J2" s="309"/>
      <c r="K2" s="309"/>
      <c r="L2" s="309"/>
      <c r="M2" s="309"/>
      <c r="N2" s="309"/>
    </row>
    <row r="3" spans="1:53" ht="13.5" customHeight="1"/>
    <row r="4" spans="1:53" ht="13.5" customHeight="1">
      <c r="A4" s="115"/>
      <c r="B4" s="192"/>
      <c r="C4" s="116"/>
      <c r="D4" s="116"/>
      <c r="E4" s="116"/>
      <c r="F4" s="116"/>
      <c r="G4" s="116"/>
      <c r="H4" s="116"/>
      <c r="I4" s="116"/>
      <c r="J4" s="116"/>
      <c r="K4" s="116"/>
      <c r="L4" s="116"/>
      <c r="M4" s="116"/>
      <c r="N4" s="116"/>
      <c r="O4" s="116"/>
      <c r="P4" s="116"/>
      <c r="Q4" s="116"/>
      <c r="R4" s="116"/>
    </row>
    <row r="5" spans="1:53" ht="3.75" customHeight="1"/>
    <row r="6" spans="1:53" ht="12.75" customHeight="1">
      <c r="B6" s="591" t="e">
        <f>#REF!</f>
        <v>#REF!</v>
      </c>
      <c r="C6" s="591"/>
      <c r="D6" s="591"/>
      <c r="E6" s="591"/>
      <c r="F6" s="591"/>
      <c r="H6" s="591" t="e">
        <f>#REF!</f>
        <v>#REF!</v>
      </c>
      <c r="I6" s="591"/>
      <c r="J6" s="591"/>
      <c r="K6" s="591"/>
      <c r="L6" s="591"/>
      <c r="N6" s="521" t="e">
        <f>#REF!</f>
        <v>#REF!</v>
      </c>
      <c r="O6" s="522"/>
      <c r="P6" s="522"/>
      <c r="Q6" s="522"/>
      <c r="R6" s="522"/>
      <c r="AQ6" s="588">
        <v>2017</v>
      </c>
      <c r="AR6" s="588"/>
      <c r="AS6" s="588"/>
      <c r="AT6" s="588"/>
      <c r="AU6" s="588"/>
      <c r="AW6" s="588">
        <v>2018</v>
      </c>
      <c r="AX6" s="588"/>
      <c r="AY6" s="588"/>
      <c r="AZ6" s="588"/>
      <c r="BA6" s="588"/>
    </row>
    <row r="7" spans="1:53" ht="12.75" customHeight="1">
      <c r="A7" s="523"/>
      <c r="B7" s="21" t="s">
        <v>2</v>
      </c>
      <c r="C7" s="22" t="s">
        <v>3</v>
      </c>
      <c r="D7" s="22" t="s">
        <v>4</v>
      </c>
      <c r="E7" s="22" t="s">
        <v>5</v>
      </c>
      <c r="F7" s="23" t="s">
        <v>6</v>
      </c>
      <c r="G7" s="1"/>
      <c r="H7" s="21" t="s">
        <v>2</v>
      </c>
      <c r="I7" s="22" t="s">
        <v>3</v>
      </c>
      <c r="J7" s="22" t="s">
        <v>4</v>
      </c>
      <c r="K7" s="22" t="s">
        <v>5</v>
      </c>
      <c r="L7" s="23" t="s">
        <v>6</v>
      </c>
      <c r="M7" s="1"/>
      <c r="N7" s="427" t="s">
        <v>2</v>
      </c>
      <c r="O7" s="22" t="s">
        <v>3</v>
      </c>
      <c r="P7" s="22" t="s">
        <v>4</v>
      </c>
      <c r="Q7" s="22" t="s">
        <v>5</v>
      </c>
      <c r="R7" s="23" t="s">
        <v>6</v>
      </c>
      <c r="AQ7" s="1" t="s">
        <v>2</v>
      </c>
      <c r="AR7" s="1" t="s">
        <v>3</v>
      </c>
      <c r="AS7" s="1" t="s">
        <v>4</v>
      </c>
      <c r="AT7" s="1" t="s">
        <v>5</v>
      </c>
      <c r="AU7" s="1" t="s">
        <v>6</v>
      </c>
      <c r="AW7" s="1" t="s">
        <v>2</v>
      </c>
      <c r="AX7" s="1" t="s">
        <v>3</v>
      </c>
      <c r="AY7" s="1" t="s">
        <v>4</v>
      </c>
      <c r="AZ7" s="1" t="s">
        <v>5</v>
      </c>
      <c r="BA7" s="1" t="s">
        <v>6</v>
      </c>
    </row>
    <row r="8" spans="1:53" ht="6.75" customHeight="1" thickBot="1">
      <c r="B8" s="8"/>
      <c r="F8" s="85"/>
      <c r="G8" s="8"/>
      <c r="H8" s="8"/>
      <c r="L8" s="85"/>
      <c r="M8" s="8"/>
      <c r="N8" s="8"/>
      <c r="R8" s="85"/>
    </row>
    <row r="9" spans="1:53" ht="19.5" customHeight="1" thickBot="1">
      <c r="A9" s="123" t="s">
        <v>7</v>
      </c>
      <c r="B9" s="120"/>
      <c r="C9" s="120"/>
      <c r="D9" s="120"/>
      <c r="E9" s="120"/>
      <c r="F9" s="121"/>
      <c r="G9" s="120"/>
      <c r="H9" s="122"/>
      <c r="I9" s="122"/>
      <c r="J9" s="122"/>
      <c r="K9" s="124"/>
      <c r="L9" s="121"/>
      <c r="M9" s="122"/>
      <c r="N9" s="122"/>
      <c r="O9" s="122"/>
      <c r="P9" s="122"/>
      <c r="Q9" s="122"/>
      <c r="R9" s="121"/>
      <c r="T9" s="122"/>
      <c r="U9" s="122"/>
      <c r="V9" s="122"/>
      <c r="W9" s="124"/>
      <c r="X9" s="121"/>
      <c r="Y9" s="122"/>
      <c r="Z9" s="122"/>
      <c r="AA9" s="122"/>
      <c r="AB9" s="122"/>
      <c r="AC9" s="122"/>
      <c r="AD9" s="121"/>
      <c r="AF9" s="16"/>
      <c r="AG9" s="16"/>
      <c r="AH9" s="16"/>
      <c r="AI9" s="16"/>
      <c r="AJ9" s="16"/>
      <c r="AK9" s="16"/>
      <c r="AL9" s="16"/>
      <c r="AM9" s="16"/>
      <c r="AN9" s="16"/>
      <c r="AO9" s="16"/>
      <c r="AP9" s="16"/>
    </row>
    <row r="10" spans="1:53" ht="15" customHeight="1">
      <c r="A10" s="4" t="s">
        <v>8</v>
      </c>
      <c r="B10" s="11">
        <v>5117</v>
      </c>
      <c r="C10" s="11">
        <v>5190</v>
      </c>
      <c r="D10" s="11">
        <v>5050</v>
      </c>
      <c r="E10" s="11">
        <v>5198</v>
      </c>
      <c r="F10" s="12">
        <v>20555</v>
      </c>
      <c r="G10" s="4"/>
      <c r="H10" s="11">
        <v>5217</v>
      </c>
      <c r="I10" s="11">
        <v>5449</v>
      </c>
      <c r="J10" s="11">
        <v>5434</v>
      </c>
      <c r="K10" s="11">
        <v>5581</v>
      </c>
      <c r="L10" s="12">
        <v>21681</v>
      </c>
      <c r="M10" s="11"/>
      <c r="N10" s="11">
        <v>5728</v>
      </c>
      <c r="O10" s="11"/>
      <c r="P10" s="11"/>
      <c r="Q10" s="11"/>
      <c r="R10" s="12"/>
      <c r="T10" s="11"/>
      <c r="U10" s="11"/>
      <c r="V10" s="11"/>
      <c r="W10" s="11"/>
      <c r="X10" s="12"/>
      <c r="Y10" s="11"/>
      <c r="Z10" s="11"/>
      <c r="AA10" s="11"/>
      <c r="AB10" s="11"/>
      <c r="AC10" s="11"/>
      <c r="AD10" s="12"/>
      <c r="AF10" s="16"/>
      <c r="AG10" s="407"/>
      <c r="AH10" s="407"/>
      <c r="AI10" s="16"/>
      <c r="AJ10" s="16"/>
      <c r="AK10" s="16"/>
      <c r="AL10" s="407"/>
      <c r="AM10" s="407"/>
      <c r="AN10" s="16"/>
      <c r="AO10" s="407"/>
      <c r="AP10" s="407"/>
    </row>
    <row r="11" spans="1:53" ht="2.25" customHeight="1">
      <c r="A11" s="2" t="s">
        <v>9</v>
      </c>
      <c r="B11" s="25"/>
      <c r="C11" s="25"/>
      <c r="D11" s="25"/>
      <c r="E11" s="25"/>
      <c r="F11" s="10"/>
      <c r="H11" s="25"/>
      <c r="I11" s="25"/>
      <c r="J11" s="25"/>
      <c r="K11" s="25"/>
      <c r="L11" s="10"/>
      <c r="M11" s="25"/>
      <c r="N11" s="25"/>
      <c r="O11" s="25"/>
      <c r="P11" s="25"/>
      <c r="Q11" s="25"/>
      <c r="R11" s="10"/>
      <c r="T11" s="25"/>
      <c r="U11" s="25"/>
      <c r="V11" s="25"/>
      <c r="W11" s="25"/>
      <c r="X11" s="10"/>
      <c r="Y11" s="25"/>
      <c r="Z11" s="25"/>
      <c r="AA11" s="25"/>
      <c r="AB11" s="25"/>
      <c r="AC11" s="25"/>
      <c r="AD11" s="10"/>
      <c r="AF11" s="16"/>
      <c r="AG11" s="16"/>
      <c r="AH11" s="16"/>
      <c r="AI11" s="16"/>
      <c r="AJ11" s="16"/>
      <c r="AK11" s="16"/>
      <c r="AL11" s="16"/>
      <c r="AM11" s="16"/>
      <c r="AN11" s="16"/>
      <c r="AO11" s="16"/>
      <c r="AP11" s="16"/>
    </row>
    <row r="12" spans="1:53" ht="1.5" customHeight="1">
      <c r="A12" s="117"/>
      <c r="B12" s="118"/>
      <c r="C12" s="118"/>
      <c r="D12" s="118"/>
      <c r="E12" s="118"/>
      <c r="F12" s="119"/>
      <c r="G12" s="117"/>
      <c r="H12" s="118"/>
      <c r="I12" s="118"/>
      <c r="J12" s="118"/>
      <c r="K12" s="118"/>
      <c r="L12" s="119"/>
      <c r="M12" s="118"/>
      <c r="N12" s="118"/>
      <c r="O12" s="118"/>
      <c r="P12" s="118"/>
      <c r="Q12" s="118"/>
      <c r="R12" s="119"/>
      <c r="T12" s="118"/>
      <c r="U12" s="118"/>
      <c r="V12" s="118"/>
      <c r="W12" s="118"/>
      <c r="X12" s="119"/>
      <c r="Y12" s="118"/>
      <c r="Z12" s="118"/>
      <c r="AA12" s="118"/>
      <c r="AB12" s="118"/>
      <c r="AC12" s="118"/>
      <c r="AD12" s="119"/>
      <c r="AF12" s="16"/>
      <c r="AG12" s="16"/>
      <c r="AH12" s="16"/>
      <c r="AI12" s="16"/>
      <c r="AJ12" s="16"/>
      <c r="AK12" s="16"/>
      <c r="AL12" s="16"/>
      <c r="AM12" s="16"/>
      <c r="AN12" s="16"/>
      <c r="AO12" s="16"/>
      <c r="AP12" s="16"/>
    </row>
    <row r="13" spans="1:53" ht="2.25" customHeight="1">
      <c r="B13" s="25"/>
      <c r="C13" s="25"/>
      <c r="D13" s="25"/>
      <c r="E13" s="25"/>
      <c r="F13" s="10"/>
      <c r="H13" s="25"/>
      <c r="I13" s="25"/>
      <c r="J13" s="25"/>
      <c r="K13" s="25"/>
      <c r="L13" s="10"/>
      <c r="M13" s="25"/>
      <c r="N13" s="25"/>
      <c r="O13" s="25"/>
      <c r="P13" s="25"/>
      <c r="Q13" s="25"/>
      <c r="R13" s="10"/>
      <c r="T13" s="25"/>
      <c r="U13" s="25"/>
      <c r="V13" s="25"/>
      <c r="W13" s="25"/>
      <c r="X13" s="10"/>
      <c r="Y13" s="25"/>
      <c r="Z13" s="25"/>
      <c r="AA13" s="25"/>
      <c r="AB13" s="25"/>
      <c r="AC13" s="25"/>
      <c r="AD13" s="10"/>
      <c r="AF13" s="16"/>
      <c r="AG13" s="16"/>
      <c r="AH13" s="16"/>
      <c r="AI13" s="16"/>
      <c r="AJ13" s="16"/>
      <c r="AK13" s="16"/>
      <c r="AL13" s="16"/>
      <c r="AM13" s="16"/>
      <c r="AN13" s="16"/>
      <c r="AO13" s="16"/>
      <c r="AP13" s="16"/>
    </row>
    <row r="14" spans="1:53" ht="15.6">
      <c r="A14" s="449" t="s">
        <v>10</v>
      </c>
      <c r="B14" s="416">
        <v>1109</v>
      </c>
      <c r="C14" s="416">
        <v>1048</v>
      </c>
      <c r="D14" s="416">
        <v>899</v>
      </c>
      <c r="E14" s="416">
        <v>997</v>
      </c>
      <c r="F14" s="415">
        <v>4053</v>
      </c>
      <c r="G14" s="449"/>
      <c r="H14" s="416">
        <v>1254</v>
      </c>
      <c r="I14" s="416">
        <v>1176</v>
      </c>
      <c r="J14" s="416">
        <v>959</v>
      </c>
      <c r="K14" s="416">
        <v>1039</v>
      </c>
      <c r="L14" s="415">
        <v>4428</v>
      </c>
      <c r="M14" s="416"/>
      <c r="N14" s="416">
        <v>1262</v>
      </c>
      <c r="O14" s="416"/>
      <c r="P14" s="416"/>
      <c r="Q14" s="416"/>
      <c r="R14" s="415"/>
      <c r="T14" s="416"/>
      <c r="U14" s="416"/>
      <c r="V14" s="416"/>
      <c r="W14" s="416"/>
      <c r="X14" s="415"/>
      <c r="Y14" s="416"/>
      <c r="Z14" s="416"/>
      <c r="AA14" s="416"/>
      <c r="AB14" s="416"/>
      <c r="AC14" s="416"/>
      <c r="AD14" s="415"/>
      <c r="AF14" s="16"/>
      <c r="AG14" s="16"/>
      <c r="AH14" s="16"/>
      <c r="AI14" s="16"/>
      <c r="AJ14" s="16"/>
      <c r="AK14" s="16"/>
      <c r="AL14" s="16"/>
      <c r="AM14" s="16"/>
      <c r="AN14" s="16"/>
      <c r="AO14" s="16"/>
      <c r="AP14" s="16"/>
    </row>
    <row r="15" spans="1:53" ht="15.9" customHeight="1">
      <c r="A15" s="206" t="s">
        <v>11</v>
      </c>
      <c r="B15" s="193">
        <v>322</v>
      </c>
      <c r="C15" s="193">
        <v>416</v>
      </c>
      <c r="D15" s="193">
        <v>316</v>
      </c>
      <c r="E15" s="193">
        <v>197</v>
      </c>
      <c r="F15" s="415">
        <v>1251</v>
      </c>
      <c r="G15" s="206"/>
      <c r="H15" s="193">
        <v>507</v>
      </c>
      <c r="I15" s="193">
        <v>417</v>
      </c>
      <c r="J15" s="193">
        <v>321</v>
      </c>
      <c r="K15" s="193">
        <v>412</v>
      </c>
      <c r="L15" s="415">
        <v>1657</v>
      </c>
      <c r="M15" s="193"/>
      <c r="N15" s="193">
        <v>387</v>
      </c>
      <c r="O15" s="193"/>
      <c r="P15" s="193"/>
      <c r="Q15" s="193"/>
      <c r="R15" s="415"/>
      <c r="T15" s="193"/>
      <c r="U15" s="193"/>
      <c r="V15" s="193"/>
      <c r="W15" s="193"/>
      <c r="X15" s="415"/>
      <c r="Y15" s="193"/>
      <c r="Z15" s="193"/>
      <c r="AA15" s="193"/>
      <c r="AB15" s="193"/>
      <c r="AC15" s="193"/>
      <c r="AD15" s="415"/>
      <c r="AF15" s="16"/>
      <c r="AG15" s="16"/>
      <c r="AH15" s="16"/>
      <c r="AI15" s="16"/>
      <c r="AJ15" s="16"/>
      <c r="AK15" s="16"/>
      <c r="AL15" s="16"/>
      <c r="AM15" s="16"/>
      <c r="AN15" s="16"/>
      <c r="AO15" s="16"/>
      <c r="AP15" s="16"/>
    </row>
    <row r="16" spans="1:53" ht="14.25" customHeight="1">
      <c r="A16" s="206" t="s">
        <v>12</v>
      </c>
      <c r="B16" s="193">
        <v>371</v>
      </c>
      <c r="C16" s="193">
        <v>287</v>
      </c>
      <c r="D16" s="193">
        <v>383</v>
      </c>
      <c r="E16" s="193">
        <v>235</v>
      </c>
      <c r="F16" s="415">
        <v>1276</v>
      </c>
      <c r="G16" s="206"/>
      <c r="H16" s="193">
        <v>203</v>
      </c>
      <c r="I16" s="193">
        <v>138</v>
      </c>
      <c r="J16" s="193">
        <v>214</v>
      </c>
      <c r="K16" s="193">
        <v>179</v>
      </c>
      <c r="L16" s="415">
        <v>734</v>
      </c>
      <c r="M16" s="193"/>
      <c r="N16" s="193">
        <v>364</v>
      </c>
      <c r="O16" s="193"/>
      <c r="P16" s="193"/>
      <c r="Q16" s="193"/>
      <c r="R16" s="415"/>
      <c r="T16" s="193"/>
      <c r="U16" s="193"/>
      <c r="V16" s="193"/>
      <c r="W16" s="193"/>
      <c r="X16" s="415"/>
      <c r="Y16" s="193"/>
      <c r="Z16" s="193"/>
      <c r="AA16" s="193"/>
      <c r="AB16" s="193"/>
      <c r="AC16" s="193"/>
      <c r="AD16" s="415"/>
      <c r="AF16" s="16"/>
      <c r="AG16" s="16"/>
      <c r="AH16" s="16"/>
      <c r="AI16" s="16"/>
      <c r="AJ16" s="16"/>
      <c r="AK16" s="16"/>
      <c r="AL16" s="16"/>
      <c r="AM16" s="16"/>
      <c r="AN16" s="16"/>
      <c r="AO16" s="16"/>
      <c r="AP16" s="16"/>
    </row>
    <row r="17" spans="1:42" ht="15" customHeight="1">
      <c r="A17" s="206" t="s">
        <v>13</v>
      </c>
      <c r="B17" s="193">
        <v>397</v>
      </c>
      <c r="C17" s="193">
        <v>551</v>
      </c>
      <c r="D17" s="193">
        <v>775</v>
      </c>
      <c r="E17" s="193">
        <v>661</v>
      </c>
      <c r="F17" s="415">
        <v>2384</v>
      </c>
      <c r="G17" s="206"/>
      <c r="H17" s="193">
        <v>495</v>
      </c>
      <c r="I17" s="193">
        <v>569</v>
      </c>
      <c r="J17" s="193">
        <v>725</v>
      </c>
      <c r="K17" s="193">
        <v>666</v>
      </c>
      <c r="L17" s="415">
        <v>2455</v>
      </c>
      <c r="M17" s="193"/>
      <c r="N17" s="193">
        <v>498</v>
      </c>
      <c r="O17" s="193"/>
      <c r="P17" s="193"/>
      <c r="Q17" s="193"/>
      <c r="R17" s="415"/>
      <c r="T17" s="193"/>
      <c r="U17" s="193"/>
      <c r="V17" s="193"/>
      <c r="W17" s="193"/>
      <c r="X17" s="415"/>
      <c r="Y17" s="193"/>
      <c r="Z17" s="193"/>
      <c r="AA17" s="193"/>
      <c r="AB17" s="193"/>
      <c r="AC17" s="193"/>
      <c r="AD17" s="415"/>
      <c r="AF17" s="16"/>
      <c r="AG17" s="16"/>
      <c r="AH17" s="16"/>
      <c r="AI17" s="16"/>
      <c r="AJ17" s="16"/>
      <c r="AK17" s="16"/>
      <c r="AL17" s="16"/>
      <c r="AM17" s="16"/>
      <c r="AN17" s="16"/>
      <c r="AO17" s="16"/>
      <c r="AP17" s="16"/>
    </row>
    <row r="18" spans="1:42" ht="15.9" customHeight="1">
      <c r="A18" s="19" t="s">
        <v>14</v>
      </c>
      <c r="B18" s="524">
        <v>-186</v>
      </c>
      <c r="C18" s="524">
        <v>-235</v>
      </c>
      <c r="D18" s="524">
        <v>-124</v>
      </c>
      <c r="E18" s="524">
        <v>-201</v>
      </c>
      <c r="F18" s="326">
        <v>-746</v>
      </c>
      <c r="G18" s="3"/>
      <c r="H18" s="524">
        <v>-188</v>
      </c>
      <c r="I18" s="524">
        <v>-150</v>
      </c>
      <c r="J18" s="524">
        <v>-162</v>
      </c>
      <c r="K18" s="524">
        <v>-176</v>
      </c>
      <c r="L18" s="326">
        <v>-676</v>
      </c>
      <c r="M18" s="28"/>
      <c r="N18" s="524">
        <v>-174</v>
      </c>
      <c r="O18" s="524"/>
      <c r="P18" s="524"/>
      <c r="Q18" s="524"/>
      <c r="R18" s="326"/>
      <c r="T18" s="524"/>
      <c r="U18" s="524"/>
      <c r="V18" s="524"/>
      <c r="W18" s="524"/>
      <c r="X18" s="326"/>
      <c r="Y18" s="28"/>
      <c r="Z18" s="524"/>
      <c r="AA18" s="524"/>
      <c r="AB18" s="524"/>
      <c r="AC18" s="524"/>
      <c r="AD18" s="326"/>
      <c r="AF18" s="16"/>
      <c r="AG18" s="16"/>
      <c r="AH18" s="16"/>
      <c r="AI18" s="16"/>
      <c r="AJ18" s="16"/>
      <c r="AK18" s="16"/>
      <c r="AL18" s="16"/>
      <c r="AM18" s="16"/>
      <c r="AN18" s="16"/>
      <c r="AO18" s="16"/>
      <c r="AP18" s="16"/>
    </row>
    <row r="19" spans="1:42" ht="15" customHeight="1">
      <c r="A19" s="4" t="s">
        <v>15</v>
      </c>
      <c r="B19" s="32">
        <v>2013</v>
      </c>
      <c r="C19" s="32">
        <v>2067</v>
      </c>
      <c r="D19" s="32">
        <v>2249</v>
      </c>
      <c r="E19" s="32">
        <v>1889</v>
      </c>
      <c r="F19" s="33">
        <v>8218</v>
      </c>
      <c r="G19" s="4"/>
      <c r="H19" s="32">
        <v>2271</v>
      </c>
      <c r="I19" s="32">
        <v>2150</v>
      </c>
      <c r="J19" s="32">
        <v>2057</v>
      </c>
      <c r="K19" s="32">
        <v>2120</v>
      </c>
      <c r="L19" s="33">
        <v>8598</v>
      </c>
      <c r="M19" s="11"/>
      <c r="N19" s="32">
        <v>2337</v>
      </c>
      <c r="O19" s="32"/>
      <c r="P19" s="32"/>
      <c r="Q19" s="32"/>
      <c r="R19" s="33"/>
      <c r="T19" s="32"/>
      <c r="U19" s="32"/>
      <c r="V19" s="32"/>
      <c r="W19" s="32"/>
      <c r="X19" s="33"/>
      <c r="Y19" s="11"/>
      <c r="Z19" s="32"/>
      <c r="AA19" s="32"/>
      <c r="AB19" s="32"/>
      <c r="AC19" s="32"/>
      <c r="AD19" s="33"/>
      <c r="AF19" s="16"/>
      <c r="AG19" s="16"/>
      <c r="AH19" s="16"/>
      <c r="AI19" s="16"/>
      <c r="AJ19" s="16"/>
      <c r="AK19" s="16"/>
      <c r="AL19" s="16"/>
      <c r="AM19" s="16"/>
      <c r="AN19" s="16"/>
      <c r="AO19" s="16"/>
      <c r="AP19" s="16"/>
    </row>
    <row r="20" spans="1:42" ht="2.25" customHeight="1">
      <c r="A20" s="2" t="s">
        <v>9</v>
      </c>
      <c r="B20" s="25"/>
      <c r="C20" s="25"/>
      <c r="D20" s="25"/>
      <c r="E20" s="25"/>
      <c r="F20" s="10"/>
      <c r="H20" s="25"/>
      <c r="I20" s="25"/>
      <c r="J20" s="25"/>
      <c r="K20" s="25"/>
      <c r="L20" s="10"/>
      <c r="M20" s="25"/>
      <c r="N20" s="25"/>
      <c r="O20" s="25"/>
      <c r="P20" s="25"/>
      <c r="Q20" s="25"/>
      <c r="R20" s="10"/>
      <c r="T20" s="25"/>
      <c r="U20" s="25"/>
      <c r="V20" s="25"/>
      <c r="W20" s="25"/>
      <c r="X20" s="10"/>
      <c r="Y20" s="25"/>
      <c r="Z20" s="25"/>
      <c r="AA20" s="25"/>
      <c r="AB20" s="25"/>
      <c r="AC20" s="25"/>
      <c r="AD20" s="10"/>
      <c r="AF20" s="16"/>
      <c r="AG20" s="16"/>
      <c r="AH20" s="16"/>
      <c r="AI20" s="16"/>
      <c r="AJ20" s="16"/>
      <c r="AK20" s="16"/>
      <c r="AL20" s="16"/>
      <c r="AM20" s="16"/>
      <c r="AN20" s="16"/>
      <c r="AO20" s="16"/>
      <c r="AP20" s="16"/>
    </row>
    <row r="21" spans="1:42" ht="1.5" customHeight="1">
      <c r="A21" s="117"/>
      <c r="B21" s="118"/>
      <c r="C21" s="118"/>
      <c r="D21" s="118"/>
      <c r="E21" s="118"/>
      <c r="F21" s="119"/>
      <c r="G21" s="117"/>
      <c r="H21" s="118"/>
      <c r="I21" s="118"/>
      <c r="J21" s="118"/>
      <c r="K21" s="118"/>
      <c r="L21" s="119"/>
      <c r="M21" s="118"/>
      <c r="N21" s="118"/>
      <c r="O21" s="118"/>
      <c r="P21" s="118"/>
      <c r="Q21" s="118"/>
      <c r="R21" s="119"/>
      <c r="T21" s="118"/>
      <c r="U21" s="118"/>
      <c r="V21" s="118"/>
      <c r="W21" s="118"/>
      <c r="X21" s="119"/>
      <c r="Y21" s="118"/>
      <c r="Z21" s="118"/>
      <c r="AA21" s="118"/>
      <c r="AB21" s="118"/>
      <c r="AC21" s="118"/>
      <c r="AD21" s="119"/>
      <c r="AF21" s="16"/>
      <c r="AG21" s="16"/>
      <c r="AH21" s="16"/>
      <c r="AI21" s="16"/>
      <c r="AJ21" s="16"/>
      <c r="AK21" s="16"/>
      <c r="AL21" s="16"/>
      <c r="AM21" s="16"/>
      <c r="AN21" s="16"/>
      <c r="AO21" s="16"/>
      <c r="AP21" s="16"/>
    </row>
    <row r="22" spans="1:42" ht="2.25" customHeight="1">
      <c r="B22" s="25"/>
      <c r="C22" s="25"/>
      <c r="D22" s="25"/>
      <c r="E22" s="25"/>
      <c r="F22" s="10"/>
      <c r="H22" s="25"/>
      <c r="I22" s="25"/>
      <c r="J22" s="25"/>
      <c r="K22" s="25"/>
      <c r="L22" s="10"/>
      <c r="M22" s="25"/>
      <c r="N22" s="25"/>
      <c r="O22" s="25"/>
      <c r="P22" s="25"/>
      <c r="Q22" s="25"/>
      <c r="R22" s="10"/>
      <c r="T22" s="25"/>
      <c r="U22" s="25"/>
      <c r="V22" s="25"/>
      <c r="W22" s="25"/>
      <c r="X22" s="10"/>
      <c r="Y22" s="25"/>
      <c r="Z22" s="25"/>
      <c r="AA22" s="25"/>
      <c r="AB22" s="25"/>
      <c r="AC22" s="25"/>
      <c r="AD22" s="10"/>
      <c r="AF22" s="16"/>
      <c r="AG22" s="16"/>
      <c r="AH22" s="16"/>
      <c r="AI22" s="16"/>
      <c r="AJ22" s="16"/>
      <c r="AK22" s="16"/>
      <c r="AL22" s="16"/>
      <c r="AM22" s="16"/>
      <c r="AN22" s="16"/>
      <c r="AO22" s="16"/>
      <c r="AP22" s="16"/>
    </row>
    <row r="23" spans="1:42">
      <c r="A23" s="525" t="s">
        <v>16</v>
      </c>
      <c r="B23" s="416">
        <v>669</v>
      </c>
      <c r="C23" s="416">
        <v>770</v>
      </c>
      <c r="D23" s="416">
        <v>807</v>
      </c>
      <c r="E23" s="416">
        <v>702</v>
      </c>
      <c r="F23" s="415">
        <v>2948</v>
      </c>
      <c r="G23" s="416"/>
      <c r="H23" s="416">
        <v>799</v>
      </c>
      <c r="I23" s="416">
        <v>680</v>
      </c>
      <c r="J23" s="416">
        <v>650</v>
      </c>
      <c r="K23" s="416">
        <v>765</v>
      </c>
      <c r="L23" s="415">
        <v>2894</v>
      </c>
      <c r="M23" s="416"/>
      <c r="N23" s="416">
        <v>663</v>
      </c>
      <c r="O23" s="416"/>
      <c r="P23" s="416"/>
      <c r="Q23" s="416"/>
      <c r="R23" s="415"/>
      <c r="T23" s="416"/>
      <c r="U23" s="416"/>
      <c r="V23" s="416"/>
      <c r="W23" s="416"/>
      <c r="X23" s="415"/>
      <c r="Y23" s="416"/>
      <c r="Z23" s="416"/>
      <c r="AA23" s="416"/>
      <c r="AB23" s="416"/>
      <c r="AC23" s="416"/>
      <c r="AD23" s="415"/>
      <c r="AF23" s="16"/>
      <c r="AG23" s="16"/>
      <c r="AH23" s="16"/>
      <c r="AI23" s="16"/>
      <c r="AJ23" s="16"/>
      <c r="AK23" s="16"/>
      <c r="AL23" s="16"/>
      <c r="AM23" s="16"/>
      <c r="AN23" s="16"/>
      <c r="AO23" s="16"/>
      <c r="AP23" s="16"/>
    </row>
    <row r="24" spans="1:42" ht="15.75" customHeight="1">
      <c r="A24" s="361" t="s">
        <v>17</v>
      </c>
      <c r="B24" s="11"/>
      <c r="C24" s="11"/>
      <c r="D24" s="11"/>
      <c r="E24" s="297"/>
      <c r="F24" s="12"/>
      <c r="G24" s="4"/>
      <c r="H24" s="409">
        <v>0.06</v>
      </c>
      <c r="I24" s="409">
        <v>-0.17</v>
      </c>
      <c r="J24" s="409">
        <v>-0.19</v>
      </c>
      <c r="K24" s="409">
        <v>0.124</v>
      </c>
      <c r="L24" s="410">
        <v>-5.2999999999999999E-2</v>
      </c>
      <c r="M24" s="411"/>
      <c r="N24" s="409">
        <f>Notes!N48</f>
        <v>-0.39600000000000002</v>
      </c>
      <c r="O24" s="409"/>
      <c r="P24" s="409"/>
      <c r="Q24" s="409"/>
      <c r="R24" s="410"/>
      <c r="T24" s="409"/>
      <c r="U24" s="409"/>
      <c r="V24" s="409"/>
      <c r="W24" s="409"/>
      <c r="X24" s="410"/>
      <c r="Y24" s="411"/>
      <c r="Z24" s="409"/>
      <c r="AA24" s="409"/>
      <c r="AB24" s="409"/>
      <c r="AC24" s="409"/>
      <c r="AD24" s="410"/>
      <c r="AF24" s="16"/>
      <c r="AG24" s="16"/>
      <c r="AH24" s="16"/>
      <c r="AI24" s="16"/>
      <c r="AJ24" s="16"/>
      <c r="AK24" s="16"/>
      <c r="AL24" s="16"/>
      <c r="AM24" s="16"/>
      <c r="AN24" s="16"/>
      <c r="AO24" s="16"/>
      <c r="AP24" s="16"/>
    </row>
    <row r="25" spans="1:42" ht="2.25" customHeight="1">
      <c r="A25" s="2" t="s">
        <v>9</v>
      </c>
      <c r="B25" s="25"/>
      <c r="C25" s="25"/>
      <c r="D25" s="25"/>
      <c r="E25" s="25"/>
      <c r="F25" s="10"/>
      <c r="H25" s="25"/>
      <c r="I25" s="25"/>
      <c r="J25" s="25"/>
      <c r="K25" s="25"/>
      <c r="L25" s="10"/>
      <c r="M25" s="25"/>
      <c r="N25" s="25"/>
      <c r="O25" s="25"/>
      <c r="P25" s="25"/>
      <c r="Q25" s="25"/>
      <c r="R25" s="10"/>
      <c r="T25" s="25"/>
      <c r="U25" s="25"/>
      <c r="V25" s="25"/>
      <c r="W25" s="25"/>
      <c r="X25" s="10"/>
      <c r="Y25" s="25"/>
      <c r="Z25" s="25"/>
      <c r="AA25" s="25"/>
      <c r="AB25" s="25"/>
      <c r="AC25" s="25"/>
      <c r="AD25" s="10"/>
      <c r="AF25" s="16"/>
      <c r="AG25" s="16"/>
      <c r="AH25" s="16"/>
      <c r="AI25" s="16"/>
      <c r="AJ25" s="16"/>
      <c r="AK25" s="16"/>
      <c r="AL25" s="16"/>
      <c r="AM25" s="16"/>
      <c r="AN25" s="16"/>
      <c r="AO25" s="16"/>
      <c r="AP25" s="16"/>
    </row>
    <row r="26" spans="1:42" ht="1.5" customHeight="1">
      <c r="A26" s="117"/>
      <c r="B26" s="118"/>
      <c r="C26" s="118"/>
      <c r="D26" s="118"/>
      <c r="E26" s="118"/>
      <c r="F26" s="119"/>
      <c r="G26" s="117"/>
      <c r="H26" s="118"/>
      <c r="I26" s="118"/>
      <c r="J26" s="118"/>
      <c r="K26" s="118"/>
      <c r="L26" s="119"/>
      <c r="M26" s="118"/>
      <c r="N26" s="118"/>
      <c r="O26" s="118"/>
      <c r="P26" s="118"/>
      <c r="Q26" s="118"/>
      <c r="R26" s="119"/>
      <c r="T26" s="118"/>
      <c r="U26" s="118"/>
      <c r="V26" s="118"/>
      <c r="W26" s="118"/>
      <c r="X26" s="119"/>
      <c r="Y26" s="118"/>
      <c r="Z26" s="118"/>
      <c r="AA26" s="118"/>
      <c r="AB26" s="118"/>
      <c r="AC26" s="118"/>
      <c r="AD26" s="119"/>
      <c r="AF26" s="16"/>
      <c r="AG26" s="16"/>
      <c r="AH26" s="16"/>
      <c r="AI26" s="16"/>
      <c r="AJ26" s="16"/>
      <c r="AK26" s="16"/>
      <c r="AL26" s="16"/>
      <c r="AM26" s="16"/>
      <c r="AN26" s="16"/>
      <c r="AO26" s="16"/>
      <c r="AP26" s="16"/>
    </row>
    <row r="27" spans="1:42" ht="2.25" customHeight="1">
      <c r="B27" s="25"/>
      <c r="C27" s="25"/>
      <c r="D27" s="25"/>
      <c r="E27" s="25"/>
      <c r="F27" s="10"/>
      <c r="H27" s="25"/>
      <c r="I27" s="25"/>
      <c r="J27" s="25"/>
      <c r="K27" s="25"/>
      <c r="L27" s="10"/>
      <c r="M27" s="25"/>
      <c r="N27" s="25"/>
      <c r="O27" s="25"/>
      <c r="P27" s="25"/>
      <c r="Q27" s="25"/>
      <c r="R27" s="10"/>
      <c r="T27" s="25"/>
      <c r="U27" s="25"/>
      <c r="V27" s="25"/>
      <c r="W27" s="25"/>
      <c r="X27" s="10"/>
      <c r="Y27" s="25"/>
      <c r="Z27" s="25"/>
      <c r="AA27" s="25"/>
      <c r="AB27" s="25"/>
      <c r="AC27" s="25"/>
      <c r="AD27" s="10"/>
      <c r="AF27" s="16"/>
      <c r="AG27" s="16"/>
      <c r="AH27" s="16"/>
      <c r="AI27" s="16"/>
      <c r="AJ27" s="16"/>
      <c r="AK27" s="16"/>
      <c r="AL27" s="16"/>
      <c r="AM27" s="16"/>
      <c r="AN27" s="16"/>
      <c r="AO27" s="16"/>
      <c r="AP27" s="16"/>
    </row>
    <row r="28" spans="1:42">
      <c r="A28" s="4" t="s">
        <v>18</v>
      </c>
      <c r="B28" s="412">
        <v>-127</v>
      </c>
      <c r="C28" s="412">
        <v>-188</v>
      </c>
      <c r="D28" s="412">
        <v>-173</v>
      </c>
      <c r="E28" s="412">
        <v>-352</v>
      </c>
      <c r="F28" s="413">
        <v>-840</v>
      </c>
      <c r="G28" s="347"/>
      <c r="H28" s="412">
        <v>-248</v>
      </c>
      <c r="I28" s="412">
        <v>-181</v>
      </c>
      <c r="J28" s="412">
        <v>-179</v>
      </c>
      <c r="K28" s="412">
        <v>-203</v>
      </c>
      <c r="L28" s="413">
        <v>-811</v>
      </c>
      <c r="M28" s="414"/>
      <c r="N28" s="412">
        <v>-175</v>
      </c>
      <c r="O28" s="412"/>
      <c r="P28" s="412"/>
      <c r="Q28" s="11"/>
      <c r="R28" s="12"/>
      <c r="T28" s="412"/>
      <c r="U28" s="412"/>
      <c r="V28" s="412"/>
      <c r="W28" s="412"/>
      <c r="X28" s="413"/>
      <c r="Y28" s="414"/>
      <c r="Z28" s="412"/>
      <c r="AA28" s="412"/>
      <c r="AB28" s="412"/>
      <c r="AC28" s="11"/>
      <c r="AD28" s="12"/>
      <c r="AF28" s="16"/>
      <c r="AG28" s="407"/>
      <c r="AH28" s="407"/>
      <c r="AI28" s="16"/>
      <c r="AJ28" s="16"/>
      <c r="AK28" s="16"/>
      <c r="AL28" s="407"/>
      <c r="AM28" s="407"/>
      <c r="AN28" s="16"/>
      <c r="AO28" s="407"/>
      <c r="AP28" s="407"/>
    </row>
    <row r="29" spans="1:42" ht="2.25" customHeight="1">
      <c r="A29" s="2" t="s">
        <v>9</v>
      </c>
      <c r="B29" s="25"/>
      <c r="C29" s="25"/>
      <c r="D29" s="25"/>
      <c r="E29" s="25"/>
      <c r="F29" s="10"/>
      <c r="H29" s="25"/>
      <c r="I29" s="25"/>
      <c r="J29" s="25"/>
      <c r="K29" s="25"/>
      <c r="L29" s="10"/>
      <c r="M29" s="25"/>
      <c r="N29" s="25"/>
      <c r="O29" s="25"/>
      <c r="P29" s="25"/>
      <c r="Q29" s="25"/>
      <c r="R29" s="10"/>
      <c r="T29" s="25"/>
      <c r="U29" s="25"/>
      <c r="V29" s="25"/>
      <c r="W29" s="25"/>
      <c r="X29" s="10"/>
      <c r="Y29" s="25"/>
      <c r="Z29" s="25"/>
      <c r="AA29" s="25"/>
      <c r="AB29" s="25"/>
      <c r="AC29" s="25"/>
      <c r="AD29" s="10"/>
      <c r="AF29" s="16"/>
      <c r="AG29" s="16"/>
      <c r="AH29" s="16"/>
      <c r="AI29" s="16"/>
      <c r="AJ29" s="16"/>
      <c r="AK29" s="16"/>
      <c r="AL29" s="16"/>
      <c r="AM29" s="16"/>
      <c r="AN29" s="16"/>
      <c r="AO29" s="16"/>
      <c r="AP29" s="16"/>
    </row>
    <row r="30" spans="1:42" ht="1.5" customHeight="1">
      <c r="A30" s="117"/>
      <c r="B30" s="118"/>
      <c r="C30" s="118"/>
      <c r="D30" s="118"/>
      <c r="E30" s="118"/>
      <c r="F30" s="119"/>
      <c r="G30" s="117"/>
      <c r="H30" s="118"/>
      <c r="I30" s="118"/>
      <c r="J30" s="118"/>
      <c r="K30" s="118"/>
      <c r="L30" s="119"/>
      <c r="M30" s="118"/>
      <c r="N30" s="118"/>
      <c r="O30" s="118"/>
      <c r="P30" s="118"/>
      <c r="Q30" s="118"/>
      <c r="R30" s="119"/>
      <c r="T30" s="118"/>
      <c r="U30" s="118"/>
      <c r="V30" s="118"/>
      <c r="W30" s="118"/>
      <c r="X30" s="119"/>
      <c r="Y30" s="118"/>
      <c r="Z30" s="118"/>
      <c r="AA30" s="118"/>
      <c r="AB30" s="118"/>
      <c r="AC30" s="118"/>
      <c r="AD30" s="119"/>
      <c r="AF30" s="16"/>
      <c r="AG30" s="16"/>
      <c r="AH30" s="16"/>
      <c r="AI30" s="16"/>
      <c r="AJ30" s="16"/>
      <c r="AK30" s="16"/>
      <c r="AL30" s="16"/>
      <c r="AM30" s="16"/>
      <c r="AN30" s="16"/>
      <c r="AO30" s="16"/>
      <c r="AP30" s="16"/>
    </row>
    <row r="31" spans="1:42" ht="2.25" customHeight="1">
      <c r="B31" s="25"/>
      <c r="C31" s="25"/>
      <c r="D31" s="25"/>
      <c r="E31" s="25"/>
      <c r="F31" s="10"/>
      <c r="H31" s="25"/>
      <c r="I31" s="25"/>
      <c r="J31" s="25"/>
      <c r="K31" s="25"/>
      <c r="L31" s="10"/>
      <c r="M31" s="25"/>
      <c r="N31" s="25"/>
      <c r="O31" s="25"/>
      <c r="P31" s="25"/>
      <c r="Q31" s="25"/>
      <c r="R31" s="10"/>
      <c r="T31" s="25"/>
      <c r="U31" s="25"/>
      <c r="V31" s="25"/>
      <c r="W31" s="25"/>
      <c r="X31" s="10"/>
      <c r="Y31" s="25"/>
      <c r="Z31" s="25"/>
      <c r="AA31" s="25"/>
      <c r="AB31" s="25"/>
      <c r="AC31" s="25"/>
      <c r="AD31" s="10"/>
      <c r="AF31" s="16"/>
      <c r="AG31" s="16"/>
      <c r="AH31" s="16"/>
      <c r="AI31" s="16"/>
      <c r="AJ31" s="16"/>
      <c r="AK31" s="16"/>
      <c r="AL31" s="16"/>
      <c r="AM31" s="16"/>
      <c r="AN31" s="16"/>
      <c r="AO31" s="16"/>
      <c r="AP31" s="16"/>
    </row>
    <row r="32" spans="1:42" s="1" customFormat="1">
      <c r="A32" s="203" t="s">
        <v>19</v>
      </c>
      <c r="B32" s="201">
        <v>7672</v>
      </c>
      <c r="C32" s="201">
        <v>7839</v>
      </c>
      <c r="D32" s="201">
        <v>7933</v>
      </c>
      <c r="E32" s="201">
        <v>7437</v>
      </c>
      <c r="F32" s="202">
        <v>30881</v>
      </c>
      <c r="G32" s="203"/>
      <c r="H32" s="201">
        <v>8039</v>
      </c>
      <c r="I32" s="201">
        <v>8098</v>
      </c>
      <c r="J32" s="201">
        <v>7962</v>
      </c>
      <c r="K32" s="201">
        <v>8263</v>
      </c>
      <c r="L32" s="202">
        <v>32362</v>
      </c>
      <c r="M32" s="201"/>
      <c r="N32" s="201">
        <v>8553</v>
      </c>
      <c r="O32" s="201"/>
      <c r="P32" s="201"/>
      <c r="Q32" s="201"/>
      <c r="R32" s="202"/>
      <c r="S32" s="2"/>
      <c r="T32" s="201"/>
      <c r="U32" s="201"/>
      <c r="V32" s="201"/>
      <c r="W32" s="201"/>
      <c r="X32" s="202"/>
      <c r="Y32" s="201"/>
      <c r="Z32" s="201"/>
      <c r="AA32" s="201"/>
      <c r="AB32" s="201"/>
      <c r="AC32" s="201"/>
      <c r="AD32" s="202"/>
      <c r="AE32" s="2"/>
      <c r="AF32" s="16"/>
      <c r="AG32" s="16"/>
      <c r="AH32" s="16"/>
      <c r="AI32" s="16"/>
      <c r="AJ32" s="16"/>
      <c r="AK32" s="16"/>
      <c r="AL32" s="16"/>
      <c r="AM32" s="16"/>
      <c r="AN32" s="16"/>
      <c r="AO32" s="16"/>
      <c r="AP32" s="16"/>
    </row>
    <row r="33" spans="1:65" ht="6.75" customHeight="1">
      <c r="A33" s="203"/>
      <c r="B33" s="203"/>
      <c r="C33" s="203"/>
      <c r="D33" s="203"/>
      <c r="E33" s="203"/>
      <c r="F33" s="442"/>
      <c r="G33" s="203"/>
      <c r="H33" s="205"/>
      <c r="I33" s="205"/>
      <c r="J33" s="205"/>
      <c r="K33" s="205"/>
      <c r="L33" s="442"/>
      <c r="M33" s="203"/>
      <c r="N33" s="205"/>
      <c r="R33" s="85"/>
    </row>
    <row r="34" spans="1:65" ht="6.75" customHeight="1" thickBot="1">
      <c r="B34" s="8"/>
      <c r="F34" s="85"/>
      <c r="G34" s="8"/>
      <c r="H34" s="8"/>
      <c r="L34" s="85"/>
      <c r="M34" s="8"/>
      <c r="N34" s="8"/>
      <c r="R34" s="85"/>
    </row>
    <row r="35" spans="1:65" ht="19.5" customHeight="1" thickBot="1">
      <c r="A35" s="123" t="s">
        <v>80</v>
      </c>
      <c r="B35" s="122"/>
      <c r="C35" s="122"/>
      <c r="D35" s="122"/>
      <c r="E35" s="124"/>
      <c r="F35" s="121"/>
      <c r="G35" s="122"/>
      <c r="H35" s="122"/>
      <c r="I35" s="122"/>
      <c r="J35" s="122"/>
      <c r="K35" s="124"/>
      <c r="L35" s="121"/>
      <c r="M35" s="122"/>
      <c r="N35" s="122"/>
      <c r="O35" s="122"/>
      <c r="P35" s="122"/>
      <c r="Q35" s="122"/>
      <c r="R35" s="121"/>
    </row>
    <row r="36" spans="1:65" ht="14.4" customHeight="1">
      <c r="A36" s="4" t="s">
        <v>8</v>
      </c>
      <c r="B36" s="32" t="e">
        <f>#REF!</f>
        <v>#REF!</v>
      </c>
      <c r="C36" s="32" t="e">
        <f>#REF!</f>
        <v>#REF!</v>
      </c>
      <c r="D36" s="32" t="e">
        <f>#REF!</f>
        <v>#REF!</v>
      </c>
      <c r="E36" s="32" t="e">
        <f>#REF!</f>
        <v>#REF!</v>
      </c>
      <c r="F36" s="12" t="e">
        <f>#REF!</f>
        <v>#REF!</v>
      </c>
      <c r="G36" s="19"/>
      <c r="H36" s="32" t="e">
        <f>#REF!</f>
        <v>#REF!</v>
      </c>
      <c r="I36" s="32" t="e">
        <f>#REF!</f>
        <v>#REF!</v>
      </c>
      <c r="J36" s="32" t="e">
        <f>#REF!</f>
        <v>#REF!</v>
      </c>
      <c r="K36" s="32" t="e">
        <f>#REF!</f>
        <v>#REF!</v>
      </c>
      <c r="L36" s="12" t="e">
        <f>#REF!</f>
        <v>#REF!</v>
      </c>
      <c r="M36" s="32"/>
      <c r="N36" s="32" t="e">
        <f>#REF!</f>
        <v>#REF!</v>
      </c>
      <c r="O36" s="11" t="e">
        <f>Opex!#REF!-'Consol Breakdown- AE DA opt 1'!O83</f>
        <v>#REF!</v>
      </c>
      <c r="P36" s="11" t="e">
        <f>Opex!#REF!-'Consol Breakdown- AE DA opt 1'!P83</f>
        <v>#REF!</v>
      </c>
      <c r="Q36" s="11" t="e">
        <f>Opex!#REF!-'Consol Breakdown- AE DA opt 1'!Q83</f>
        <v>#REF!</v>
      </c>
      <c r="R36" s="12" t="e">
        <f>Opex!#REF!-'Consol Breakdown- AE DA opt 1'!R83</f>
        <v>#REF!</v>
      </c>
      <c r="T36" s="11">
        <v>1947</v>
      </c>
      <c r="U36" s="11">
        <v>1971</v>
      </c>
      <c r="V36" s="11">
        <v>2018</v>
      </c>
      <c r="W36" s="11">
        <v>2083</v>
      </c>
      <c r="X36" s="12">
        <v>8019</v>
      </c>
      <c r="Y36" s="11"/>
      <c r="Z36" s="11">
        <v>2061</v>
      </c>
      <c r="AA36" s="11">
        <v>2023</v>
      </c>
      <c r="AB36" s="11">
        <v>2077</v>
      </c>
      <c r="AC36" s="11">
        <v>2101</v>
      </c>
      <c r="AD36" s="12">
        <v>8262</v>
      </c>
      <c r="AE36" s="2">
        <v>1946</v>
      </c>
      <c r="AF36" s="16">
        <v>1967</v>
      </c>
      <c r="AG36" s="16">
        <v>2015</v>
      </c>
      <c r="AH36" s="16">
        <v>2078</v>
      </c>
      <c r="AI36" s="16">
        <v>8006</v>
      </c>
      <c r="AJ36" s="16"/>
      <c r="AK36" s="16">
        <v>2053</v>
      </c>
      <c r="AL36" s="16">
        <v>2047</v>
      </c>
      <c r="AM36" s="16">
        <v>2071</v>
      </c>
      <c r="AN36" s="16">
        <v>2093</v>
      </c>
      <c r="AO36" s="16">
        <v>8264</v>
      </c>
      <c r="AP36" s="16"/>
      <c r="AQ36" s="2" t="e">
        <f>B36-AE36</f>
        <v>#REF!</v>
      </c>
      <c r="AR36" s="2" t="e">
        <f>C36-AF36</f>
        <v>#REF!</v>
      </c>
      <c r="AS36" s="2" t="e">
        <f>D36-AG36</f>
        <v>#REF!</v>
      </c>
      <c r="AT36" s="2" t="e">
        <f>E36-AH36</f>
        <v>#REF!</v>
      </c>
      <c r="AU36" s="2" t="e">
        <f>F36-AI36</f>
        <v>#REF!</v>
      </c>
      <c r="AW36" s="2" t="e">
        <f>H36-AK36</f>
        <v>#REF!</v>
      </c>
      <c r="AX36" s="2" t="e">
        <f>I36-AL36</f>
        <v>#REF!</v>
      </c>
      <c r="AY36" s="2" t="e">
        <f>J36-AM36</f>
        <v>#REF!</v>
      </c>
      <c r="AZ36" s="2" t="e">
        <f>K36-AN36</f>
        <v>#REF!</v>
      </c>
      <c r="BA36" s="2" t="e">
        <f>L36-AO36</f>
        <v>#REF!</v>
      </c>
      <c r="BC36" s="2" t="e">
        <f>B36-T36</f>
        <v>#REF!</v>
      </c>
      <c r="BD36" s="2" t="e">
        <f t="shared" ref="BD36:BM49" si="0">C36-U36</f>
        <v>#REF!</v>
      </c>
      <c r="BE36" s="2" t="e">
        <f t="shared" si="0"/>
        <v>#REF!</v>
      </c>
      <c r="BF36" s="2" t="e">
        <f t="shared" si="0"/>
        <v>#REF!</v>
      </c>
      <c r="BG36" s="2" t="e">
        <f t="shared" si="0"/>
        <v>#REF!</v>
      </c>
      <c r="BH36" s="2">
        <f t="shared" si="0"/>
        <v>0</v>
      </c>
      <c r="BI36" s="2" t="e">
        <f t="shared" si="0"/>
        <v>#REF!</v>
      </c>
      <c r="BJ36" s="2" t="e">
        <f t="shared" si="0"/>
        <v>#REF!</v>
      </c>
      <c r="BK36" s="2" t="e">
        <f t="shared" si="0"/>
        <v>#REF!</v>
      </c>
      <c r="BL36" s="2" t="e">
        <f t="shared" si="0"/>
        <v>#REF!</v>
      </c>
      <c r="BM36" s="2" t="e">
        <f t="shared" si="0"/>
        <v>#REF!</v>
      </c>
    </row>
    <row r="37" spans="1:65" ht="2.25" customHeight="1">
      <c r="B37" s="25"/>
      <c r="C37" s="25"/>
      <c r="D37" s="25"/>
      <c r="E37" s="25"/>
      <c r="F37" s="10"/>
      <c r="G37" s="25"/>
      <c r="H37" s="25"/>
      <c r="I37" s="25"/>
      <c r="J37" s="25"/>
      <c r="K37" s="25"/>
      <c r="L37" s="10"/>
      <c r="M37" s="25"/>
      <c r="N37" s="25"/>
      <c r="O37" s="25"/>
      <c r="P37" s="25"/>
      <c r="Q37" s="25"/>
      <c r="R37" s="10"/>
      <c r="T37" s="25"/>
      <c r="U37" s="25"/>
      <c r="V37" s="25"/>
      <c r="W37" s="25"/>
      <c r="X37" s="10"/>
      <c r="Y37" s="25"/>
      <c r="Z37" s="25"/>
      <c r="AA37" s="25"/>
      <c r="AB37" s="25"/>
      <c r="AC37" s="25"/>
      <c r="AD37" s="10"/>
      <c r="AE37" s="25"/>
      <c r="AF37" s="25"/>
      <c r="AG37" s="25"/>
      <c r="AH37" s="25"/>
      <c r="AI37" s="10"/>
      <c r="AJ37" s="25"/>
      <c r="AK37" s="25"/>
      <c r="AL37" s="25"/>
      <c r="AM37" s="25"/>
      <c r="AN37" s="25"/>
      <c r="AO37" s="10"/>
      <c r="AP37" s="16"/>
      <c r="AQ37" s="16"/>
      <c r="AR37" s="16"/>
      <c r="AS37" s="16"/>
      <c r="AT37" s="16"/>
      <c r="AU37" s="16"/>
      <c r="AV37" s="16"/>
      <c r="AW37" s="16"/>
      <c r="AX37" s="16"/>
      <c r="AY37" s="16"/>
      <c r="AZ37" s="16"/>
      <c r="BA37" s="16"/>
      <c r="BC37" s="16"/>
      <c r="BD37" s="16"/>
      <c r="BE37" s="16"/>
      <c r="BF37" s="16"/>
      <c r="BG37" s="16"/>
      <c r="BH37" s="16"/>
      <c r="BI37" s="16"/>
      <c r="BJ37" s="16"/>
      <c r="BK37" s="16"/>
      <c r="BL37" s="16"/>
      <c r="BM37" s="16"/>
    </row>
    <row r="38" spans="1:65" ht="1.5" customHeight="1">
      <c r="A38" s="117"/>
      <c r="B38" s="118"/>
      <c r="C38" s="118"/>
      <c r="D38" s="118"/>
      <c r="E38" s="118"/>
      <c r="F38" s="119"/>
      <c r="G38" s="118"/>
      <c r="H38" s="118"/>
      <c r="I38" s="118"/>
      <c r="J38" s="118"/>
      <c r="K38" s="118"/>
      <c r="L38" s="119"/>
      <c r="M38" s="118"/>
      <c r="N38" s="118"/>
      <c r="O38" s="118"/>
      <c r="P38" s="118"/>
      <c r="Q38" s="118"/>
      <c r="R38" s="119"/>
      <c r="T38" s="118"/>
      <c r="U38" s="118"/>
      <c r="V38" s="118"/>
      <c r="W38" s="118"/>
      <c r="X38" s="119"/>
      <c r="Y38" s="118"/>
      <c r="Z38" s="118"/>
      <c r="AA38" s="118"/>
      <c r="AB38" s="118"/>
      <c r="AC38" s="118"/>
      <c r="AD38" s="119"/>
      <c r="AE38" s="118"/>
      <c r="AF38" s="118"/>
      <c r="AG38" s="118"/>
      <c r="AH38" s="118"/>
      <c r="AI38" s="119"/>
      <c r="AJ38" s="118"/>
      <c r="AK38" s="118"/>
      <c r="AL38" s="118"/>
      <c r="AM38" s="118"/>
      <c r="AN38" s="118"/>
      <c r="AO38" s="119"/>
      <c r="AP38" s="16"/>
      <c r="AQ38" s="16"/>
      <c r="AR38" s="16"/>
      <c r="AS38" s="16"/>
      <c r="AT38" s="16"/>
      <c r="AU38" s="16"/>
      <c r="AV38" s="16"/>
      <c r="AW38" s="16"/>
      <c r="AX38" s="16"/>
      <c r="AY38" s="16"/>
      <c r="AZ38" s="16"/>
      <c r="BA38" s="16"/>
      <c r="BC38" s="16"/>
      <c r="BD38" s="16"/>
      <c r="BE38" s="16"/>
      <c r="BF38" s="16"/>
      <c r="BG38" s="16"/>
      <c r="BH38" s="16"/>
      <c r="BI38" s="16"/>
      <c r="BJ38" s="16"/>
      <c r="BK38" s="16"/>
      <c r="BL38" s="16"/>
      <c r="BM38" s="16"/>
    </row>
    <row r="39" spans="1:65" ht="2.25" customHeight="1">
      <c r="B39" s="25"/>
      <c r="C39" s="25"/>
      <c r="D39" s="25"/>
      <c r="E39" s="25"/>
      <c r="F39" s="10"/>
      <c r="G39" s="25"/>
      <c r="H39" s="25"/>
      <c r="I39" s="25"/>
      <c r="J39" s="25"/>
      <c r="K39" s="25"/>
      <c r="L39" s="10"/>
      <c r="M39" s="25"/>
      <c r="N39" s="25"/>
      <c r="O39" s="25"/>
      <c r="P39" s="25"/>
      <c r="Q39" s="25"/>
      <c r="R39" s="10"/>
      <c r="T39" s="25"/>
      <c r="U39" s="25"/>
      <c r="V39" s="25"/>
      <c r="W39" s="25"/>
      <c r="X39" s="10"/>
      <c r="Y39" s="25"/>
      <c r="Z39" s="25"/>
      <c r="AA39" s="25"/>
      <c r="AB39" s="25"/>
      <c r="AC39" s="25"/>
      <c r="AD39" s="10"/>
      <c r="AE39" s="25"/>
      <c r="AF39" s="25"/>
      <c r="AG39" s="25"/>
      <c r="AH39" s="25"/>
      <c r="AI39" s="10"/>
      <c r="AJ39" s="25"/>
      <c r="AK39" s="25"/>
      <c r="AL39" s="25"/>
      <c r="AM39" s="25"/>
      <c r="AN39" s="25"/>
      <c r="AO39" s="10"/>
      <c r="AP39" s="16"/>
      <c r="AQ39" s="16"/>
      <c r="AR39" s="16"/>
      <c r="AS39" s="16"/>
      <c r="AT39" s="16"/>
      <c r="AU39" s="16"/>
      <c r="AV39" s="16"/>
      <c r="AW39" s="16"/>
      <c r="AX39" s="16"/>
      <c r="AY39" s="16"/>
      <c r="AZ39" s="16"/>
      <c r="BA39" s="16"/>
      <c r="BC39" s="16"/>
      <c r="BD39" s="16"/>
      <c r="BE39" s="16"/>
      <c r="BF39" s="16"/>
      <c r="BG39" s="16"/>
      <c r="BH39" s="16"/>
      <c r="BI39" s="16"/>
      <c r="BJ39" s="16"/>
      <c r="BK39" s="16"/>
      <c r="BL39" s="16"/>
      <c r="BM39" s="16"/>
    </row>
    <row r="40" spans="1:65" ht="14.4" customHeight="1">
      <c r="A40" s="449" t="s">
        <v>27</v>
      </c>
      <c r="B40" s="416" t="e">
        <f>#REF!</f>
        <v>#REF!</v>
      </c>
      <c r="C40" s="416" t="e">
        <f>#REF!</f>
        <v>#REF!</v>
      </c>
      <c r="D40" s="416" t="e">
        <f>#REF!</f>
        <v>#REF!</v>
      </c>
      <c r="E40" s="416" t="e">
        <f>#REF!</f>
        <v>#REF!</v>
      </c>
      <c r="F40" s="415" t="e">
        <f>#REF!</f>
        <v>#REF!</v>
      </c>
      <c r="G40" s="449"/>
      <c r="H40" s="416" t="e">
        <f>#REF!</f>
        <v>#REF!</v>
      </c>
      <c r="I40" s="416" t="e">
        <f>#REF!</f>
        <v>#REF!</v>
      </c>
      <c r="J40" s="416" t="e">
        <f>#REF!</f>
        <v>#REF!</v>
      </c>
      <c r="K40" s="416" t="e">
        <f>#REF!</f>
        <v>#REF!</v>
      </c>
      <c r="L40" s="415" t="e">
        <f>#REF!</f>
        <v>#REF!</v>
      </c>
      <c r="M40" s="416"/>
      <c r="N40" s="416" t="e">
        <f>#REF!</f>
        <v>#REF!</v>
      </c>
      <c r="O40" s="416"/>
      <c r="P40" s="416"/>
      <c r="Q40" s="416"/>
      <c r="R40" s="415"/>
      <c r="T40" s="416"/>
      <c r="U40" s="416"/>
      <c r="V40" s="416"/>
      <c r="W40" s="416"/>
      <c r="X40" s="415"/>
      <c r="Y40" s="416"/>
      <c r="Z40" s="416"/>
      <c r="AA40" s="416"/>
      <c r="AB40" s="416"/>
      <c r="AC40" s="416"/>
      <c r="AD40" s="415"/>
      <c r="AF40" s="16"/>
      <c r="AG40" s="16"/>
      <c r="AH40" s="16"/>
      <c r="AI40" s="16"/>
      <c r="AJ40" s="16"/>
      <c r="AK40" s="16"/>
      <c r="AL40" s="16"/>
      <c r="AM40" s="16"/>
      <c r="AN40" s="16"/>
      <c r="AO40" s="16"/>
      <c r="AP40" s="16"/>
    </row>
    <row r="41" spans="1:65" ht="14.4" customHeight="1">
      <c r="A41" s="539" t="s">
        <v>28</v>
      </c>
      <c r="B41" s="193" t="e">
        <f>#REF!</f>
        <v>#REF!</v>
      </c>
      <c r="C41" s="193" t="e">
        <f>#REF!</f>
        <v>#REF!</v>
      </c>
      <c r="D41" s="193" t="e">
        <f>#REF!</f>
        <v>#REF!</v>
      </c>
      <c r="E41" s="193" t="e">
        <f>#REF!</f>
        <v>#REF!</v>
      </c>
      <c r="F41" s="415" t="e">
        <f>#REF!</f>
        <v>#REF!</v>
      </c>
      <c r="G41" s="206"/>
      <c r="H41" s="193" t="e">
        <f>#REF!</f>
        <v>#REF!</v>
      </c>
      <c r="I41" s="193" t="e">
        <f>#REF!</f>
        <v>#REF!</v>
      </c>
      <c r="J41" s="193" t="e">
        <f>#REF!</f>
        <v>#REF!</v>
      </c>
      <c r="K41" s="193" t="e">
        <f>#REF!</f>
        <v>#REF!</v>
      </c>
      <c r="L41" s="415" t="e">
        <f>#REF!</f>
        <v>#REF!</v>
      </c>
      <c r="M41" s="193"/>
      <c r="N41" s="193" t="e">
        <f>#REF!</f>
        <v>#REF!</v>
      </c>
      <c r="O41" s="416"/>
      <c r="P41" s="416"/>
      <c r="Q41" s="416"/>
      <c r="R41" s="415"/>
      <c r="T41" s="416"/>
      <c r="U41" s="416"/>
      <c r="V41" s="416"/>
      <c r="W41" s="416"/>
      <c r="X41" s="415"/>
      <c r="Y41" s="416"/>
      <c r="Z41" s="416"/>
      <c r="AA41" s="416"/>
      <c r="AB41" s="416"/>
      <c r="AC41" s="416"/>
      <c r="AD41" s="415"/>
      <c r="AF41" s="16"/>
      <c r="AG41" s="16"/>
      <c r="AH41" s="16"/>
      <c r="AI41" s="16"/>
      <c r="AJ41" s="16"/>
      <c r="AK41" s="16"/>
      <c r="AL41" s="16"/>
      <c r="AM41" s="16"/>
      <c r="AN41" s="16"/>
      <c r="AO41" s="16"/>
      <c r="AP41" s="16"/>
    </row>
    <row r="42" spans="1:65" ht="14.4" customHeight="1">
      <c r="A42" s="206" t="s">
        <v>29</v>
      </c>
      <c r="B42" s="193" t="e">
        <f>#REF!</f>
        <v>#REF!</v>
      </c>
      <c r="C42" s="193" t="e">
        <f>#REF!</f>
        <v>#REF!</v>
      </c>
      <c r="D42" s="193" t="e">
        <f>#REF!</f>
        <v>#REF!</v>
      </c>
      <c r="E42" s="193" t="e">
        <f>#REF!</f>
        <v>#REF!</v>
      </c>
      <c r="F42" s="415" t="e">
        <f>#REF!</f>
        <v>#REF!</v>
      </c>
      <c r="G42" s="206"/>
      <c r="H42" s="193" t="e">
        <f>#REF!</f>
        <v>#REF!</v>
      </c>
      <c r="I42" s="193" t="e">
        <f>#REF!</f>
        <v>#REF!</v>
      </c>
      <c r="J42" s="193" t="e">
        <f>#REF!</f>
        <v>#REF!</v>
      </c>
      <c r="K42" s="193" t="e">
        <f>#REF!</f>
        <v>#REF!</v>
      </c>
      <c r="L42" s="415" t="e">
        <f>#REF!</f>
        <v>#REF!</v>
      </c>
      <c r="M42" s="193"/>
      <c r="N42" s="193" t="e">
        <f>#REF!</f>
        <v>#REF!</v>
      </c>
      <c r="O42" s="416"/>
      <c r="P42" s="416"/>
      <c r="Q42" s="416"/>
      <c r="R42" s="415"/>
      <c r="T42" s="416"/>
      <c r="U42" s="416"/>
      <c r="V42" s="416"/>
      <c r="W42" s="416"/>
      <c r="X42" s="415"/>
      <c r="Y42" s="416"/>
      <c r="Z42" s="416"/>
      <c r="AA42" s="416"/>
      <c r="AB42" s="416"/>
      <c r="AC42" s="416"/>
      <c r="AD42" s="415"/>
      <c r="AF42" s="16"/>
      <c r="AG42" s="16"/>
      <c r="AH42" s="16"/>
      <c r="AI42" s="16"/>
      <c r="AJ42" s="16"/>
      <c r="AK42" s="16"/>
      <c r="AL42" s="16"/>
      <c r="AM42" s="16"/>
      <c r="AN42" s="16"/>
      <c r="AO42" s="16"/>
      <c r="AP42" s="16"/>
    </row>
    <row r="43" spans="1:65" ht="14.4" customHeight="1">
      <c r="A43" s="206" t="s">
        <v>51</v>
      </c>
      <c r="B43" s="193" t="e">
        <f>#REF!</f>
        <v>#REF!</v>
      </c>
      <c r="C43" s="193" t="e">
        <f>#REF!</f>
        <v>#REF!</v>
      </c>
      <c r="D43" s="193" t="e">
        <f>#REF!</f>
        <v>#REF!</v>
      </c>
      <c r="E43" s="193" t="e">
        <f>#REF!</f>
        <v>#REF!</v>
      </c>
      <c r="F43" s="415" t="e">
        <f>#REF!</f>
        <v>#REF!</v>
      </c>
      <c r="G43" s="206"/>
      <c r="H43" s="193" t="e">
        <f>#REF!</f>
        <v>#REF!</v>
      </c>
      <c r="I43" s="193" t="e">
        <f>#REF!</f>
        <v>#REF!</v>
      </c>
      <c r="J43" s="193" t="e">
        <f>#REF!</f>
        <v>#REF!</v>
      </c>
      <c r="K43" s="193" t="e">
        <f>#REF!</f>
        <v>#REF!</v>
      </c>
      <c r="L43" s="415" t="e">
        <f>#REF!</f>
        <v>#REF!</v>
      </c>
      <c r="M43" s="193"/>
      <c r="N43" s="193" t="e">
        <f>#REF!</f>
        <v>#REF!</v>
      </c>
      <c r="O43" s="416"/>
      <c r="P43" s="416"/>
      <c r="Q43" s="416"/>
      <c r="R43" s="415"/>
      <c r="T43" s="416"/>
      <c r="U43" s="416"/>
      <c r="V43" s="416"/>
      <c r="W43" s="416"/>
      <c r="X43" s="415"/>
      <c r="Y43" s="416"/>
      <c r="Z43" s="416"/>
      <c r="AA43" s="416"/>
      <c r="AB43" s="416"/>
      <c r="AC43" s="416"/>
      <c r="AD43" s="415"/>
      <c r="AF43" s="16"/>
      <c r="AG43" s="16"/>
      <c r="AH43" s="16"/>
      <c r="AI43" s="16"/>
      <c r="AJ43" s="16"/>
      <c r="AK43" s="16"/>
      <c r="AL43" s="16"/>
      <c r="AM43" s="16"/>
      <c r="AN43" s="16"/>
      <c r="AO43" s="16"/>
      <c r="AP43" s="16"/>
    </row>
    <row r="44" spans="1:65" ht="14.4" customHeight="1">
      <c r="A44" s="19" t="s">
        <v>30</v>
      </c>
      <c r="B44" s="417" t="e">
        <f>B45-B40-B41-B42-B43</f>
        <v>#REF!</v>
      </c>
      <c r="C44" s="417" t="e">
        <f t="shared" ref="C44:N44" si="1">C45-C40-C41-C42-C43</f>
        <v>#REF!</v>
      </c>
      <c r="D44" s="417" t="e">
        <f t="shared" si="1"/>
        <v>#REF!</v>
      </c>
      <c r="E44" s="417" t="e">
        <f t="shared" si="1"/>
        <v>#REF!</v>
      </c>
      <c r="F44" s="326" t="e">
        <f t="shared" si="1"/>
        <v>#REF!</v>
      </c>
      <c r="G44" s="28"/>
      <c r="H44" s="417" t="e">
        <f t="shared" si="1"/>
        <v>#REF!</v>
      </c>
      <c r="I44" s="417" t="e">
        <f t="shared" si="1"/>
        <v>#REF!</v>
      </c>
      <c r="J44" s="417" t="e">
        <f t="shared" si="1"/>
        <v>#REF!</v>
      </c>
      <c r="K44" s="417" t="e">
        <f t="shared" si="1"/>
        <v>#REF!</v>
      </c>
      <c r="L44" s="326" t="e">
        <f t="shared" si="1"/>
        <v>#REF!</v>
      </c>
      <c r="M44" s="28"/>
      <c r="N44" s="417" t="e">
        <f t="shared" si="1"/>
        <v>#REF!</v>
      </c>
      <c r="O44" s="416"/>
      <c r="P44" s="416"/>
      <c r="Q44" s="416"/>
      <c r="R44" s="415"/>
      <c r="T44" s="416"/>
      <c r="U44" s="416"/>
      <c r="V44" s="416"/>
      <c r="W44" s="416"/>
      <c r="X44" s="415"/>
      <c r="Y44" s="416"/>
      <c r="Z44" s="416"/>
      <c r="AA44" s="416"/>
      <c r="AB44" s="416"/>
      <c r="AC44" s="416"/>
      <c r="AD44" s="415"/>
      <c r="AF44" s="16"/>
      <c r="AG44" s="16"/>
      <c r="AH44" s="16"/>
      <c r="AI44" s="16"/>
      <c r="AJ44" s="16"/>
      <c r="AK44" s="16"/>
      <c r="AL44" s="16"/>
      <c r="AM44" s="16"/>
      <c r="AN44" s="16"/>
      <c r="AO44" s="16"/>
      <c r="AP44" s="16"/>
    </row>
    <row r="45" spans="1:65" ht="14.4" customHeight="1">
      <c r="A45" s="4" t="s">
        <v>15</v>
      </c>
      <c r="B45" s="32" t="e">
        <f>#REF!</f>
        <v>#REF!</v>
      </c>
      <c r="C45" s="32" t="e">
        <f>#REF!</f>
        <v>#REF!</v>
      </c>
      <c r="D45" s="32" t="e">
        <f>#REF!</f>
        <v>#REF!</v>
      </c>
      <c r="E45" s="32" t="e">
        <f>#REF!</f>
        <v>#REF!</v>
      </c>
      <c r="F45" s="12" t="e">
        <f>#REF!</f>
        <v>#REF!</v>
      </c>
      <c r="G45" s="3"/>
      <c r="H45" s="32" t="e">
        <f>#REF!</f>
        <v>#REF!</v>
      </c>
      <c r="I45" s="32" t="e">
        <f>#REF!</f>
        <v>#REF!</v>
      </c>
      <c r="J45" s="32" t="e">
        <f>#REF!-1</f>
        <v>#REF!</v>
      </c>
      <c r="K45" s="32" t="e">
        <f>#REF!</f>
        <v>#REF!</v>
      </c>
      <c r="L45" s="12" t="e">
        <f>#REF!-1</f>
        <v>#REF!</v>
      </c>
      <c r="M45" s="11"/>
      <c r="N45" s="32" t="e">
        <f>#REF!</f>
        <v>#REF!</v>
      </c>
      <c r="O45" s="32" t="e">
        <f>SUM(#REF!)</f>
        <v>#REF!</v>
      </c>
      <c r="P45" s="32" t="e">
        <f>SUM(#REF!)</f>
        <v>#REF!</v>
      </c>
      <c r="Q45" s="32" t="e">
        <f>SUM(#REF!)</f>
        <v>#REF!</v>
      </c>
      <c r="R45" s="12" t="e">
        <f>Opex!#REF!-'Consol Breakdown- AE DA opt 1'!R92</f>
        <v>#REF!</v>
      </c>
      <c r="T45" s="32">
        <v>509</v>
      </c>
      <c r="U45" s="32">
        <v>519</v>
      </c>
      <c r="V45" s="32">
        <v>169</v>
      </c>
      <c r="W45" s="32">
        <v>507</v>
      </c>
      <c r="X45" s="12">
        <v>1704</v>
      </c>
      <c r="Y45" s="32"/>
      <c r="Z45" s="32">
        <v>510</v>
      </c>
      <c r="AA45" s="32">
        <v>553</v>
      </c>
      <c r="AB45" s="32">
        <v>374</v>
      </c>
      <c r="AC45" s="32">
        <v>530</v>
      </c>
      <c r="AD45" s="12">
        <v>1967</v>
      </c>
      <c r="AE45" s="2">
        <v>509</v>
      </c>
      <c r="AF45" s="16">
        <v>519</v>
      </c>
      <c r="AG45" s="16">
        <v>169</v>
      </c>
      <c r="AH45" s="16">
        <v>507</v>
      </c>
      <c r="AI45" s="16">
        <v>1704</v>
      </c>
      <c r="AJ45" s="16"/>
      <c r="AK45" s="16">
        <v>510</v>
      </c>
      <c r="AL45" s="16">
        <v>553</v>
      </c>
      <c r="AM45" s="16">
        <v>374</v>
      </c>
      <c r="AN45" s="16">
        <v>530</v>
      </c>
      <c r="AO45" s="16">
        <v>1967</v>
      </c>
      <c r="AP45" s="16"/>
      <c r="AQ45" s="2" t="e">
        <f t="shared" ref="AQ45:AU105" si="2">B45-AE45</f>
        <v>#REF!</v>
      </c>
      <c r="AR45" s="2" t="e">
        <f t="shared" si="2"/>
        <v>#REF!</v>
      </c>
      <c r="AS45" s="2" t="e">
        <f t="shared" si="2"/>
        <v>#REF!</v>
      </c>
      <c r="AT45" s="2" t="e">
        <f t="shared" si="2"/>
        <v>#REF!</v>
      </c>
      <c r="AU45" s="2" t="e">
        <f t="shared" si="2"/>
        <v>#REF!</v>
      </c>
      <c r="AW45" s="2" t="e">
        <f t="shared" ref="AW45:BA105" si="3">H45-AK45</f>
        <v>#REF!</v>
      </c>
      <c r="AX45" s="2" t="e">
        <f t="shared" si="3"/>
        <v>#REF!</v>
      </c>
      <c r="AY45" s="2" t="e">
        <f t="shared" si="3"/>
        <v>#REF!</v>
      </c>
      <c r="AZ45" s="2" t="e">
        <f t="shared" si="3"/>
        <v>#REF!</v>
      </c>
      <c r="BA45" s="2" t="e">
        <f t="shared" si="3"/>
        <v>#REF!</v>
      </c>
      <c r="BC45" s="2" t="e">
        <f t="shared" ref="BC45:BM57" si="4">B45-T45</f>
        <v>#REF!</v>
      </c>
      <c r="BD45" s="2" t="e">
        <f t="shared" si="0"/>
        <v>#REF!</v>
      </c>
      <c r="BE45" s="2" t="e">
        <f t="shared" si="0"/>
        <v>#REF!</v>
      </c>
      <c r="BF45" s="2" t="e">
        <f t="shared" si="0"/>
        <v>#REF!</v>
      </c>
      <c r="BG45" s="2" t="e">
        <f t="shared" si="0"/>
        <v>#REF!</v>
      </c>
      <c r="BH45" s="2">
        <f t="shared" si="0"/>
        <v>0</v>
      </c>
      <c r="BI45" s="2" t="e">
        <f t="shared" si="0"/>
        <v>#REF!</v>
      </c>
      <c r="BJ45" s="2" t="e">
        <f t="shared" si="0"/>
        <v>#REF!</v>
      </c>
      <c r="BK45" s="2" t="e">
        <f t="shared" si="0"/>
        <v>#REF!</v>
      </c>
      <c r="BL45" s="2" t="e">
        <f t="shared" si="0"/>
        <v>#REF!</v>
      </c>
      <c r="BM45" s="2" t="e">
        <f t="shared" si="0"/>
        <v>#REF!</v>
      </c>
    </row>
    <row r="46" spans="1:65" ht="2.25" customHeight="1">
      <c r="B46" s="25"/>
      <c r="C46" s="25"/>
      <c r="D46" s="25"/>
      <c r="E46" s="25"/>
      <c r="F46" s="10"/>
      <c r="G46" s="25"/>
      <c r="H46" s="25"/>
      <c r="I46" s="25"/>
      <c r="J46" s="25"/>
      <c r="K46" s="25"/>
      <c r="L46" s="10"/>
      <c r="M46" s="25"/>
      <c r="N46" s="25"/>
      <c r="O46" s="25"/>
      <c r="P46" s="25"/>
      <c r="Q46" s="25"/>
      <c r="R46" s="10"/>
      <c r="T46" s="25"/>
      <c r="U46" s="25"/>
      <c r="V46" s="25"/>
      <c r="W46" s="25"/>
      <c r="X46" s="10"/>
      <c r="Y46" s="25"/>
      <c r="Z46" s="25"/>
      <c r="AA46" s="25"/>
      <c r="AB46" s="25"/>
      <c r="AC46" s="25"/>
      <c r="AD46" s="10"/>
      <c r="AE46" s="25"/>
      <c r="AF46" s="25"/>
      <c r="AG46" s="25"/>
      <c r="AH46" s="25"/>
      <c r="AI46" s="10"/>
      <c r="AJ46" s="25"/>
      <c r="AK46" s="25"/>
      <c r="AL46" s="25"/>
      <c r="AM46" s="25"/>
      <c r="AN46" s="25"/>
      <c r="AO46" s="10"/>
      <c r="AP46" s="16"/>
      <c r="AQ46" s="16"/>
      <c r="AR46" s="16"/>
      <c r="AS46" s="16"/>
      <c r="AT46" s="16"/>
      <c r="AU46" s="16"/>
      <c r="AV46" s="16"/>
      <c r="AW46" s="16"/>
      <c r="AX46" s="16"/>
      <c r="AY46" s="16"/>
      <c r="AZ46" s="16"/>
      <c r="BA46" s="16"/>
      <c r="BC46" s="16"/>
      <c r="BD46" s="16"/>
      <c r="BE46" s="16"/>
      <c r="BF46" s="16"/>
      <c r="BG46" s="16"/>
      <c r="BH46" s="16"/>
      <c r="BI46" s="16"/>
      <c r="BJ46" s="16"/>
      <c r="BK46" s="16"/>
      <c r="BL46" s="16"/>
      <c r="BM46" s="16"/>
    </row>
    <row r="47" spans="1:65" ht="1.5" customHeight="1">
      <c r="A47" s="117"/>
      <c r="B47" s="118"/>
      <c r="C47" s="118"/>
      <c r="D47" s="118"/>
      <c r="E47" s="118"/>
      <c r="F47" s="119"/>
      <c r="G47" s="118"/>
      <c r="H47" s="118"/>
      <c r="I47" s="118"/>
      <c r="J47" s="118"/>
      <c r="K47" s="118"/>
      <c r="L47" s="119"/>
      <c r="M47" s="118"/>
      <c r="N47" s="118"/>
      <c r="O47" s="118"/>
      <c r="P47" s="118"/>
      <c r="Q47" s="118"/>
      <c r="R47" s="119"/>
      <c r="T47" s="118"/>
      <c r="U47" s="118"/>
      <c r="V47" s="118"/>
      <c r="W47" s="118"/>
      <c r="X47" s="119"/>
      <c r="Y47" s="118"/>
      <c r="Z47" s="118"/>
      <c r="AA47" s="118"/>
      <c r="AB47" s="118"/>
      <c r="AC47" s="118"/>
      <c r="AD47" s="119"/>
      <c r="AE47" s="118"/>
      <c r="AF47" s="118"/>
      <c r="AG47" s="118"/>
      <c r="AH47" s="118"/>
      <c r="AI47" s="119"/>
      <c r="AJ47" s="118"/>
      <c r="AK47" s="118"/>
      <c r="AL47" s="118"/>
      <c r="AM47" s="118"/>
      <c r="AN47" s="118"/>
      <c r="AO47" s="119"/>
      <c r="AP47" s="16"/>
      <c r="AQ47" s="16"/>
      <c r="AR47" s="16"/>
      <c r="AS47" s="16"/>
      <c r="AT47" s="16"/>
      <c r="AU47" s="16"/>
      <c r="AV47" s="16"/>
      <c r="AW47" s="16"/>
      <c r="AX47" s="16"/>
      <c r="AY47" s="16"/>
      <c r="AZ47" s="16"/>
      <c r="BA47" s="16"/>
      <c r="BC47" s="16"/>
      <c r="BD47" s="16"/>
      <c r="BE47" s="16"/>
      <c r="BF47" s="16"/>
      <c r="BG47" s="16"/>
      <c r="BH47" s="16"/>
      <c r="BI47" s="16"/>
      <c r="BJ47" s="16"/>
      <c r="BK47" s="16"/>
      <c r="BL47" s="16"/>
      <c r="BM47" s="16"/>
    </row>
    <row r="48" spans="1:65" ht="2.25" customHeight="1">
      <c r="B48" s="25"/>
      <c r="C48" s="25"/>
      <c r="D48" s="25"/>
      <c r="E48" s="25"/>
      <c r="F48" s="10"/>
      <c r="G48" s="25"/>
      <c r="H48" s="25"/>
      <c r="I48" s="25"/>
      <c r="J48" s="25"/>
      <c r="K48" s="25"/>
      <c r="L48" s="10"/>
      <c r="M48" s="25"/>
      <c r="N48" s="25"/>
      <c r="O48" s="25"/>
      <c r="P48" s="25"/>
      <c r="Q48" s="25"/>
      <c r="R48" s="10"/>
      <c r="T48" s="25"/>
      <c r="U48" s="25"/>
      <c r="V48" s="25"/>
      <c r="W48" s="25"/>
      <c r="X48" s="10"/>
      <c r="Y48" s="25"/>
      <c r="Z48" s="25"/>
      <c r="AA48" s="25"/>
      <c r="AB48" s="25"/>
      <c r="AC48" s="25"/>
      <c r="AD48" s="10"/>
      <c r="AE48" s="25"/>
      <c r="AF48" s="25"/>
      <c r="AG48" s="25"/>
      <c r="AH48" s="25"/>
      <c r="AI48" s="10"/>
      <c r="AJ48" s="25"/>
      <c r="AK48" s="25"/>
      <c r="AL48" s="25"/>
      <c r="AM48" s="25"/>
      <c r="AN48" s="25"/>
      <c r="AO48" s="10"/>
      <c r="AP48" s="16"/>
      <c r="AQ48" s="16"/>
      <c r="AR48" s="16"/>
      <c r="AS48" s="16"/>
      <c r="AT48" s="16"/>
      <c r="AU48" s="16"/>
      <c r="AV48" s="16"/>
      <c r="AW48" s="16"/>
      <c r="AX48" s="16"/>
      <c r="AY48" s="16"/>
      <c r="AZ48" s="16"/>
      <c r="BA48" s="16"/>
      <c r="BC48" s="16"/>
      <c r="BD48" s="16"/>
      <c r="BE48" s="16"/>
      <c r="BF48" s="16"/>
      <c r="BG48" s="16"/>
      <c r="BH48" s="16"/>
      <c r="BI48" s="16"/>
      <c r="BJ48" s="16"/>
      <c r="BK48" s="16"/>
      <c r="BL48" s="16"/>
      <c r="BM48" s="16"/>
    </row>
    <row r="49" spans="1:65" ht="14.4" customHeight="1">
      <c r="A49" s="4" t="s">
        <v>16</v>
      </c>
      <c r="B49" s="11" t="e">
        <f>#REF!</f>
        <v>#REF!</v>
      </c>
      <c r="C49" s="11" t="e">
        <f>#REF!</f>
        <v>#REF!</v>
      </c>
      <c r="D49" s="11" t="e">
        <f>#REF!</f>
        <v>#REF!</v>
      </c>
      <c r="E49" s="11" t="e">
        <f>#REF!</f>
        <v>#REF!</v>
      </c>
      <c r="F49" s="12" t="e">
        <f>#REF!</f>
        <v>#REF!</v>
      </c>
      <c r="G49" s="3"/>
      <c r="H49" s="11" t="e">
        <f>#REF!</f>
        <v>#REF!</v>
      </c>
      <c r="I49" s="11" t="e">
        <f>#REF!</f>
        <v>#REF!</v>
      </c>
      <c r="J49" s="11" t="e">
        <f>#REF!</f>
        <v>#REF!</v>
      </c>
      <c r="K49" s="11" t="e">
        <f>#REF!</f>
        <v>#REF!</v>
      </c>
      <c r="L49" s="12" t="e">
        <f>#REF!</f>
        <v>#REF!</v>
      </c>
      <c r="M49" s="11"/>
      <c r="N49" s="11" t="e">
        <f>#REF!</f>
        <v>#REF!</v>
      </c>
      <c r="O49" s="11" t="e">
        <f>Opex!#REF!-'Consol Breakdown- AE DA opt 1'!O96</f>
        <v>#REF!</v>
      </c>
      <c r="P49" s="11" t="e">
        <f>Opex!#REF!-'Consol Breakdown- AE DA opt 1'!P96</f>
        <v>#REF!</v>
      </c>
      <c r="Q49" s="11" t="e">
        <f>Opex!#REF!-'Consol Breakdown- AE DA opt 1'!Q96</f>
        <v>#REF!</v>
      </c>
      <c r="R49" s="12" t="e">
        <f>Opex!#REF!-'Consol Breakdown- AE DA opt 1'!R96</f>
        <v>#REF!</v>
      </c>
      <c r="T49" s="11">
        <v>496</v>
      </c>
      <c r="U49" s="11">
        <v>510</v>
      </c>
      <c r="V49" s="11">
        <v>535</v>
      </c>
      <c r="W49" s="11">
        <v>539</v>
      </c>
      <c r="X49" s="12">
        <v>2080</v>
      </c>
      <c r="Y49" s="11"/>
      <c r="Z49" s="11">
        <v>583</v>
      </c>
      <c r="AA49" s="11">
        <v>631</v>
      </c>
      <c r="AB49" s="11">
        <v>628.99464</v>
      </c>
      <c r="AC49" s="11">
        <v>563</v>
      </c>
      <c r="AD49" s="12">
        <v>2405.9946399999999</v>
      </c>
      <c r="AE49" s="2">
        <v>496</v>
      </c>
      <c r="AF49" s="16">
        <v>510</v>
      </c>
      <c r="AG49" s="16">
        <v>535</v>
      </c>
      <c r="AH49" s="16">
        <v>539</v>
      </c>
      <c r="AI49" s="16">
        <v>2080</v>
      </c>
      <c r="AJ49" s="16"/>
      <c r="AK49" s="16">
        <v>583</v>
      </c>
      <c r="AL49" s="16">
        <v>631</v>
      </c>
      <c r="AM49" s="16">
        <v>629</v>
      </c>
      <c r="AN49" s="16">
        <v>563</v>
      </c>
      <c r="AO49" s="16">
        <v>2406</v>
      </c>
      <c r="AP49" s="16"/>
      <c r="AQ49" s="2" t="e">
        <f t="shared" si="2"/>
        <v>#REF!</v>
      </c>
      <c r="AR49" s="2" t="e">
        <f t="shared" si="2"/>
        <v>#REF!</v>
      </c>
      <c r="AS49" s="2" t="e">
        <f t="shared" si="2"/>
        <v>#REF!</v>
      </c>
      <c r="AT49" s="2" t="e">
        <f t="shared" si="2"/>
        <v>#REF!</v>
      </c>
      <c r="AU49" s="2" t="e">
        <f t="shared" si="2"/>
        <v>#REF!</v>
      </c>
      <c r="AW49" s="2" t="e">
        <f t="shared" si="3"/>
        <v>#REF!</v>
      </c>
      <c r="AX49" s="2" t="e">
        <f t="shared" si="3"/>
        <v>#REF!</v>
      </c>
      <c r="AY49" s="2" t="e">
        <f t="shared" si="3"/>
        <v>#REF!</v>
      </c>
      <c r="AZ49" s="2" t="e">
        <f t="shared" si="3"/>
        <v>#REF!</v>
      </c>
      <c r="BA49" s="2" t="e">
        <f t="shared" si="3"/>
        <v>#REF!</v>
      </c>
      <c r="BC49" s="2" t="e">
        <f t="shared" si="4"/>
        <v>#REF!</v>
      </c>
      <c r="BD49" s="2" t="e">
        <f t="shared" si="0"/>
        <v>#REF!</v>
      </c>
      <c r="BE49" s="2" t="e">
        <f t="shared" si="0"/>
        <v>#REF!</v>
      </c>
      <c r="BF49" s="2" t="e">
        <f t="shared" si="0"/>
        <v>#REF!</v>
      </c>
      <c r="BG49" s="2" t="e">
        <f t="shared" si="0"/>
        <v>#REF!</v>
      </c>
      <c r="BH49" s="2">
        <f t="shared" si="0"/>
        <v>0</v>
      </c>
      <c r="BI49" s="2" t="e">
        <f t="shared" si="0"/>
        <v>#REF!</v>
      </c>
      <c r="BJ49" s="2" t="e">
        <f t="shared" si="0"/>
        <v>#REF!</v>
      </c>
      <c r="BK49" s="2" t="e">
        <f t="shared" si="0"/>
        <v>#REF!</v>
      </c>
      <c r="BL49" s="2" t="e">
        <f t="shared" si="0"/>
        <v>#REF!</v>
      </c>
      <c r="BM49" s="2" t="e">
        <f t="shared" si="0"/>
        <v>#REF!</v>
      </c>
    </row>
    <row r="50" spans="1:65" ht="2.25" customHeight="1">
      <c r="B50" s="25"/>
      <c r="C50" s="25"/>
      <c r="D50" s="25"/>
      <c r="E50" s="25"/>
      <c r="F50" s="10"/>
      <c r="G50" s="25"/>
      <c r="H50" s="25"/>
      <c r="I50" s="25"/>
      <c r="J50" s="25"/>
      <c r="K50" s="25"/>
      <c r="L50" s="10"/>
      <c r="M50" s="25"/>
      <c r="N50" s="25"/>
      <c r="O50" s="25"/>
      <c r="P50" s="25"/>
      <c r="Q50" s="25"/>
      <c r="R50" s="10"/>
      <c r="T50" s="25"/>
      <c r="U50" s="25"/>
      <c r="V50" s="25"/>
      <c r="W50" s="25"/>
      <c r="X50" s="10"/>
      <c r="Y50" s="25"/>
      <c r="Z50" s="25"/>
      <c r="AA50" s="25"/>
      <c r="AB50" s="25"/>
      <c r="AC50" s="25"/>
      <c r="AD50" s="10"/>
      <c r="AE50" s="25"/>
      <c r="AF50" s="25"/>
      <c r="AG50" s="25"/>
      <c r="AH50" s="25"/>
      <c r="AI50" s="10"/>
      <c r="AJ50" s="25"/>
      <c r="AK50" s="25"/>
      <c r="AL50" s="25"/>
      <c r="AM50" s="25"/>
      <c r="AN50" s="25"/>
      <c r="AO50" s="10"/>
      <c r="AP50" s="16"/>
      <c r="AQ50" s="16"/>
      <c r="AR50" s="16"/>
      <c r="AS50" s="16"/>
      <c r="AT50" s="16"/>
      <c r="AU50" s="16"/>
      <c r="AV50" s="16"/>
      <c r="AW50" s="16"/>
      <c r="AX50" s="16"/>
      <c r="AY50" s="16"/>
      <c r="AZ50" s="16"/>
      <c r="BA50" s="16"/>
      <c r="BC50" s="16"/>
      <c r="BD50" s="16"/>
      <c r="BE50" s="16"/>
      <c r="BF50" s="16"/>
      <c r="BG50" s="16"/>
      <c r="BH50" s="16"/>
      <c r="BI50" s="16"/>
      <c r="BJ50" s="16"/>
      <c r="BK50" s="16"/>
      <c r="BL50" s="16"/>
      <c r="BM50" s="16"/>
    </row>
    <row r="51" spans="1:65" ht="1.5" customHeight="1">
      <c r="A51" s="117"/>
      <c r="B51" s="118"/>
      <c r="C51" s="118"/>
      <c r="D51" s="118"/>
      <c r="E51" s="118"/>
      <c r="F51" s="119"/>
      <c r="G51" s="118"/>
      <c r="H51" s="118"/>
      <c r="I51" s="118"/>
      <c r="J51" s="118"/>
      <c r="K51" s="118"/>
      <c r="L51" s="119"/>
      <c r="M51" s="118"/>
      <c r="N51" s="118"/>
      <c r="O51" s="118"/>
      <c r="P51" s="118"/>
      <c r="Q51" s="118"/>
      <c r="R51" s="119"/>
      <c r="T51" s="118"/>
      <c r="U51" s="118"/>
      <c r="V51" s="118"/>
      <c r="W51" s="118"/>
      <c r="X51" s="119"/>
      <c r="Y51" s="118"/>
      <c r="Z51" s="118"/>
      <c r="AA51" s="118"/>
      <c r="AB51" s="118"/>
      <c r="AC51" s="118"/>
      <c r="AD51" s="119"/>
      <c r="AE51" s="118"/>
      <c r="AF51" s="118"/>
      <c r="AG51" s="118"/>
      <c r="AH51" s="118"/>
      <c r="AI51" s="119"/>
      <c r="AJ51" s="118"/>
      <c r="AK51" s="118"/>
      <c r="AL51" s="118"/>
      <c r="AM51" s="118"/>
      <c r="AN51" s="118"/>
      <c r="AO51" s="119"/>
      <c r="AP51" s="16"/>
      <c r="AQ51" s="16"/>
      <c r="AR51" s="16"/>
      <c r="AS51" s="16"/>
      <c r="AT51" s="16"/>
      <c r="AU51" s="16"/>
      <c r="AV51" s="16"/>
      <c r="AW51" s="16"/>
      <c r="AX51" s="16"/>
      <c r="AY51" s="16"/>
      <c r="AZ51" s="16"/>
      <c r="BA51" s="16"/>
      <c r="BC51" s="16"/>
      <c r="BD51" s="16"/>
      <c r="BE51" s="16"/>
      <c r="BF51" s="16"/>
      <c r="BG51" s="16"/>
      <c r="BH51" s="16"/>
      <c r="BI51" s="16"/>
      <c r="BJ51" s="16"/>
      <c r="BK51" s="16"/>
      <c r="BL51" s="16"/>
      <c r="BM51" s="16"/>
    </row>
    <row r="52" spans="1:65" ht="2.25" customHeight="1">
      <c r="B52" s="25"/>
      <c r="C52" s="25"/>
      <c r="D52" s="25"/>
      <c r="E52" s="25"/>
      <c r="F52" s="10"/>
      <c r="G52" s="25"/>
      <c r="H52" s="25"/>
      <c r="I52" s="25"/>
      <c r="J52" s="25"/>
      <c r="K52" s="25"/>
      <c r="L52" s="10"/>
      <c r="M52" s="25"/>
      <c r="N52" s="25"/>
      <c r="O52" s="25"/>
      <c r="P52" s="25"/>
      <c r="Q52" s="25"/>
      <c r="R52" s="10"/>
      <c r="T52" s="25"/>
      <c r="U52" s="25"/>
      <c r="V52" s="25"/>
      <c r="W52" s="25"/>
      <c r="X52" s="10"/>
      <c r="Y52" s="25"/>
      <c r="Z52" s="25"/>
      <c r="AA52" s="25"/>
      <c r="AB52" s="25"/>
      <c r="AC52" s="25"/>
      <c r="AD52" s="10"/>
      <c r="AE52" s="25"/>
      <c r="AF52" s="25"/>
      <c r="AG52" s="25"/>
      <c r="AH52" s="25"/>
      <c r="AI52" s="10"/>
      <c r="AJ52" s="25"/>
      <c r="AK52" s="25"/>
      <c r="AL52" s="25"/>
      <c r="AM52" s="25"/>
      <c r="AN52" s="25"/>
      <c r="AO52" s="10"/>
      <c r="AP52" s="16"/>
      <c r="AQ52" s="16"/>
      <c r="AR52" s="16"/>
      <c r="AS52" s="16"/>
      <c r="AT52" s="16"/>
      <c r="AU52" s="16"/>
      <c r="AV52" s="16"/>
      <c r="AW52" s="16"/>
      <c r="AX52" s="16"/>
      <c r="AY52" s="16"/>
      <c r="AZ52" s="16"/>
      <c r="BA52" s="16"/>
      <c r="BC52" s="16"/>
      <c r="BD52" s="16"/>
      <c r="BE52" s="16"/>
      <c r="BF52" s="16"/>
      <c r="BG52" s="16"/>
      <c r="BH52" s="16"/>
      <c r="BI52" s="16"/>
      <c r="BJ52" s="16"/>
      <c r="BK52" s="16"/>
      <c r="BL52" s="16"/>
      <c r="BM52" s="16"/>
    </row>
    <row r="53" spans="1:65" ht="15" customHeight="1">
      <c r="A53" s="4" t="s">
        <v>18</v>
      </c>
      <c r="B53" s="11" t="e">
        <f>B57-B36-B45-B49</f>
        <v>#REF!</v>
      </c>
      <c r="C53" s="11" t="e">
        <f t="shared" ref="C53:N53" si="5">C57-C36-C45-C49</f>
        <v>#REF!</v>
      </c>
      <c r="D53" s="11" t="e">
        <f t="shared" si="5"/>
        <v>#REF!</v>
      </c>
      <c r="E53" s="11" t="e">
        <f t="shared" si="5"/>
        <v>#REF!</v>
      </c>
      <c r="F53" s="12" t="e">
        <f t="shared" si="5"/>
        <v>#REF!</v>
      </c>
      <c r="G53" s="3"/>
      <c r="H53" s="11" t="e">
        <f t="shared" si="5"/>
        <v>#REF!</v>
      </c>
      <c r="I53" s="11" t="e">
        <f t="shared" si="5"/>
        <v>#REF!</v>
      </c>
      <c r="J53" s="11" t="e">
        <f t="shared" si="5"/>
        <v>#REF!</v>
      </c>
      <c r="K53" s="11" t="e">
        <f t="shared" si="5"/>
        <v>#REF!</v>
      </c>
      <c r="L53" s="12" t="e">
        <f t="shared" si="5"/>
        <v>#REF!</v>
      </c>
      <c r="M53" s="34"/>
      <c r="N53" s="11" t="e">
        <f t="shared" si="5"/>
        <v>#REF!</v>
      </c>
      <c r="O53" s="193" t="e">
        <f>Opex!#REF!-'Consol Breakdown- AE DA opt 1'!O100</f>
        <v>#REF!</v>
      </c>
      <c r="P53" s="193" t="e">
        <f>Opex!#REF!-'Consol Breakdown- AE DA opt 1'!P100</f>
        <v>#REF!</v>
      </c>
      <c r="Q53" s="193" t="e">
        <f>Opex!#REF!-'Consol Breakdown- AE DA opt 1'!Q100</f>
        <v>#REF!</v>
      </c>
      <c r="R53" s="415" t="e">
        <f>Opex!#REF!-'Consol Breakdown- AE DA opt 1'!R100</f>
        <v>#REF!</v>
      </c>
      <c r="T53" s="193">
        <v>12</v>
      </c>
      <c r="U53" s="193">
        <v>18</v>
      </c>
      <c r="V53" s="193">
        <v>166</v>
      </c>
      <c r="W53" s="193">
        <v>19</v>
      </c>
      <c r="X53" s="415">
        <v>215</v>
      </c>
      <c r="Y53" s="193"/>
      <c r="Z53" s="193">
        <v>25.463471210000023</v>
      </c>
      <c r="AA53" s="193">
        <v>-170.57227517999999</v>
      </c>
      <c r="AB53" s="193">
        <v>27.226662239999996</v>
      </c>
      <c r="AC53" s="193">
        <v>196.99172472000004</v>
      </c>
      <c r="AD53" s="415">
        <v>78.109582990000035</v>
      </c>
      <c r="AE53" s="2">
        <v>13</v>
      </c>
      <c r="AF53" s="16">
        <v>22</v>
      </c>
      <c r="AG53" s="16">
        <v>169</v>
      </c>
      <c r="AH53" s="16">
        <v>24</v>
      </c>
      <c r="AI53" s="16">
        <v>228</v>
      </c>
      <c r="AJ53" s="16"/>
      <c r="AK53" s="16">
        <v>33</v>
      </c>
      <c r="AL53" s="16">
        <v>-195</v>
      </c>
      <c r="AM53" s="16">
        <v>33</v>
      </c>
      <c r="AN53" s="16">
        <v>205</v>
      </c>
      <c r="AO53" s="16">
        <v>76</v>
      </c>
      <c r="AP53" s="16"/>
      <c r="AQ53" s="2" t="e">
        <f t="shared" si="2"/>
        <v>#REF!</v>
      </c>
      <c r="AR53" s="2" t="e">
        <f t="shared" si="2"/>
        <v>#REF!</v>
      </c>
      <c r="AS53" s="2" t="e">
        <f t="shared" si="2"/>
        <v>#REF!</v>
      </c>
      <c r="AT53" s="2" t="e">
        <f t="shared" si="2"/>
        <v>#REF!</v>
      </c>
      <c r="AU53" s="2" t="e">
        <f t="shared" si="2"/>
        <v>#REF!</v>
      </c>
      <c r="AW53" s="2" t="e">
        <f t="shared" si="3"/>
        <v>#REF!</v>
      </c>
      <c r="AX53" s="2" t="e">
        <f t="shared" si="3"/>
        <v>#REF!</v>
      </c>
      <c r="AY53" s="2" t="e">
        <f t="shared" si="3"/>
        <v>#REF!</v>
      </c>
      <c r="AZ53" s="2" t="e">
        <f t="shared" si="3"/>
        <v>#REF!</v>
      </c>
      <c r="BA53" s="2" t="e">
        <f t="shared" si="3"/>
        <v>#REF!</v>
      </c>
      <c r="BC53" s="2" t="e">
        <f t="shared" si="4"/>
        <v>#REF!</v>
      </c>
      <c r="BD53" s="2" t="e">
        <f t="shared" si="4"/>
        <v>#REF!</v>
      </c>
      <c r="BE53" s="2" t="e">
        <f t="shared" si="4"/>
        <v>#REF!</v>
      </c>
      <c r="BF53" s="2" t="e">
        <f t="shared" si="4"/>
        <v>#REF!</v>
      </c>
      <c r="BG53" s="2" t="e">
        <f t="shared" si="4"/>
        <v>#REF!</v>
      </c>
      <c r="BH53" s="2">
        <f t="shared" si="4"/>
        <v>0</v>
      </c>
      <c r="BI53" s="2" t="e">
        <f t="shared" si="4"/>
        <v>#REF!</v>
      </c>
      <c r="BJ53" s="2" t="e">
        <f t="shared" si="4"/>
        <v>#REF!</v>
      </c>
      <c r="BK53" s="2" t="e">
        <f t="shared" si="4"/>
        <v>#REF!</v>
      </c>
      <c r="BL53" s="2" t="e">
        <f t="shared" si="4"/>
        <v>#REF!</v>
      </c>
      <c r="BM53" s="2" t="e">
        <f t="shared" si="4"/>
        <v>#REF!</v>
      </c>
    </row>
    <row r="54" spans="1:65" ht="2.25" customHeight="1">
      <c r="B54" s="25"/>
      <c r="C54" s="25"/>
      <c r="D54" s="25"/>
      <c r="E54" s="25"/>
      <c r="F54" s="10"/>
      <c r="G54" s="25"/>
      <c r="H54" s="25"/>
      <c r="I54" s="25"/>
      <c r="J54" s="25"/>
      <c r="K54" s="25"/>
      <c r="L54" s="10"/>
      <c r="M54" s="25"/>
      <c r="N54" s="25"/>
      <c r="O54" s="25"/>
      <c r="P54" s="25"/>
      <c r="Q54" s="25"/>
      <c r="R54" s="10"/>
      <c r="T54" s="25"/>
      <c r="U54" s="25"/>
      <c r="V54" s="25"/>
      <c r="W54" s="25"/>
      <c r="X54" s="10"/>
      <c r="Y54" s="25"/>
      <c r="Z54" s="25"/>
      <c r="AA54" s="25"/>
      <c r="AB54" s="25"/>
      <c r="AC54" s="25"/>
      <c r="AD54" s="10"/>
      <c r="AE54" s="25"/>
      <c r="AF54" s="25"/>
      <c r="AG54" s="25"/>
      <c r="AH54" s="25"/>
      <c r="AI54" s="10"/>
      <c r="AJ54" s="25"/>
      <c r="AK54" s="25"/>
      <c r="AL54" s="25"/>
      <c r="AM54" s="25"/>
      <c r="AN54" s="25"/>
      <c r="AO54" s="10"/>
      <c r="AP54" s="16"/>
      <c r="AQ54" s="16"/>
      <c r="AR54" s="16"/>
      <c r="AS54" s="16"/>
      <c r="AT54" s="16"/>
      <c r="AU54" s="16"/>
      <c r="AV54" s="16"/>
      <c r="AW54" s="16"/>
      <c r="AX54" s="16"/>
      <c r="AY54" s="16"/>
      <c r="AZ54" s="16"/>
      <c r="BA54" s="16"/>
      <c r="BC54" s="16"/>
      <c r="BD54" s="16"/>
      <c r="BE54" s="16"/>
      <c r="BF54" s="16"/>
      <c r="BG54" s="16"/>
      <c r="BH54" s="16"/>
      <c r="BI54" s="16"/>
      <c r="BJ54" s="16"/>
      <c r="BK54" s="16"/>
      <c r="BL54" s="16"/>
      <c r="BM54" s="16"/>
    </row>
    <row r="55" spans="1:65" ht="1.5" customHeight="1">
      <c r="A55" s="117"/>
      <c r="B55" s="118"/>
      <c r="C55" s="118"/>
      <c r="D55" s="118"/>
      <c r="E55" s="118"/>
      <c r="F55" s="119"/>
      <c r="G55" s="118"/>
      <c r="H55" s="118"/>
      <c r="I55" s="118"/>
      <c r="J55" s="118"/>
      <c r="K55" s="118"/>
      <c r="L55" s="119"/>
      <c r="M55" s="118"/>
      <c r="N55" s="118"/>
      <c r="O55" s="118"/>
      <c r="P55" s="118"/>
      <c r="Q55" s="118"/>
      <c r="R55" s="119"/>
      <c r="T55" s="118"/>
      <c r="U55" s="118"/>
      <c r="V55" s="118"/>
      <c r="W55" s="118"/>
      <c r="X55" s="119"/>
      <c r="Y55" s="118"/>
      <c r="Z55" s="118"/>
      <c r="AA55" s="118"/>
      <c r="AB55" s="118"/>
      <c r="AC55" s="118"/>
      <c r="AD55" s="119"/>
      <c r="AE55" s="118"/>
      <c r="AF55" s="118"/>
      <c r="AG55" s="118"/>
      <c r="AH55" s="118"/>
      <c r="AI55" s="119"/>
      <c r="AJ55" s="118"/>
      <c r="AK55" s="118"/>
      <c r="AL55" s="118"/>
      <c r="AM55" s="118"/>
      <c r="AN55" s="118"/>
      <c r="AO55" s="119"/>
      <c r="AP55" s="16"/>
      <c r="AQ55" s="16"/>
      <c r="AR55" s="16"/>
      <c r="AS55" s="16"/>
      <c r="AT55" s="16"/>
      <c r="AU55" s="16"/>
      <c r="AV55" s="16"/>
      <c r="AW55" s="16"/>
      <c r="AX55" s="16"/>
      <c r="AY55" s="16"/>
      <c r="AZ55" s="16"/>
      <c r="BA55" s="16"/>
      <c r="BC55" s="16"/>
      <c r="BD55" s="16"/>
      <c r="BE55" s="16"/>
      <c r="BF55" s="16"/>
      <c r="BG55" s="16"/>
      <c r="BH55" s="16"/>
      <c r="BI55" s="16"/>
      <c r="BJ55" s="16"/>
      <c r="BK55" s="16"/>
      <c r="BL55" s="16"/>
      <c r="BM55" s="16"/>
    </row>
    <row r="56" spans="1:65" ht="2.25" customHeight="1">
      <c r="B56" s="25"/>
      <c r="C56" s="25"/>
      <c r="D56" s="25"/>
      <c r="E56" s="25"/>
      <c r="F56" s="10"/>
      <c r="G56" s="25"/>
      <c r="H56" s="25"/>
      <c r="I56" s="25"/>
      <c r="J56" s="25"/>
      <c r="K56" s="25"/>
      <c r="L56" s="10"/>
      <c r="M56" s="25"/>
      <c r="N56" s="25"/>
      <c r="O56" s="25"/>
      <c r="P56" s="25"/>
      <c r="Q56" s="25"/>
      <c r="R56" s="10"/>
      <c r="T56" s="25"/>
      <c r="U56" s="25"/>
      <c r="V56" s="25"/>
      <c r="W56" s="25"/>
      <c r="X56" s="10"/>
      <c r="Y56" s="25"/>
      <c r="Z56" s="25"/>
      <c r="AA56" s="25"/>
      <c r="AB56" s="25"/>
      <c r="AC56" s="25"/>
      <c r="AD56" s="10"/>
      <c r="AE56" s="25"/>
      <c r="AF56" s="25"/>
      <c r="AG56" s="25"/>
      <c r="AH56" s="25"/>
      <c r="AI56" s="10"/>
      <c r="AJ56" s="25"/>
      <c r="AK56" s="25"/>
      <c r="AL56" s="25"/>
      <c r="AM56" s="25"/>
      <c r="AN56" s="25"/>
      <c r="AO56" s="10"/>
      <c r="AP56" s="16"/>
      <c r="AQ56" s="16"/>
      <c r="AR56" s="16"/>
      <c r="AS56" s="16"/>
      <c r="AT56" s="16"/>
      <c r="AU56" s="16"/>
      <c r="AV56" s="16"/>
      <c r="AW56" s="16"/>
      <c r="AX56" s="16"/>
      <c r="AY56" s="16"/>
      <c r="AZ56" s="16"/>
      <c r="BA56" s="16"/>
      <c r="BC56" s="16"/>
      <c r="BD56" s="16"/>
      <c r="BE56" s="16"/>
      <c r="BF56" s="16"/>
      <c r="BG56" s="16"/>
      <c r="BH56" s="16"/>
      <c r="BI56" s="16"/>
      <c r="BJ56" s="16"/>
      <c r="BK56" s="16"/>
      <c r="BL56" s="16"/>
      <c r="BM56" s="16"/>
    </row>
    <row r="57" spans="1:65" s="1" customFormat="1" ht="14.4" customHeight="1">
      <c r="A57" s="1" t="s">
        <v>23</v>
      </c>
      <c r="B57" s="13" t="e">
        <f>#REF!</f>
        <v>#REF!</v>
      </c>
      <c r="C57" s="13" t="e">
        <f>#REF!</f>
        <v>#REF!</v>
      </c>
      <c r="D57" s="13" t="e">
        <f>#REF!</f>
        <v>#REF!</v>
      </c>
      <c r="E57" s="13" t="e">
        <f>#REF!</f>
        <v>#REF!</v>
      </c>
      <c r="F57" s="14" t="e">
        <f>#REF!</f>
        <v>#REF!</v>
      </c>
      <c r="G57" s="13"/>
      <c r="H57" s="13" t="e">
        <f>#REF!</f>
        <v>#REF!</v>
      </c>
      <c r="I57" s="13" t="e">
        <f>#REF!</f>
        <v>#REF!</v>
      </c>
      <c r="J57" s="13" t="e">
        <f>#REF!</f>
        <v>#REF!</v>
      </c>
      <c r="K57" s="13" t="e">
        <f>#REF!</f>
        <v>#REF!</v>
      </c>
      <c r="L57" s="14" t="e">
        <f>#REF!</f>
        <v>#REF!</v>
      </c>
      <c r="M57" s="13"/>
      <c r="N57" s="13" t="e">
        <f>#REF!</f>
        <v>#REF!</v>
      </c>
      <c r="O57" s="13" t="e">
        <f>O36+O53+O45+O49</f>
        <v>#REF!</v>
      </c>
      <c r="P57" s="13" t="e">
        <f>P36+P53+P45+P49</f>
        <v>#REF!</v>
      </c>
      <c r="Q57" s="13" t="e">
        <f>Q36+Q53+Q45+Q49</f>
        <v>#REF!</v>
      </c>
      <c r="R57" s="14" t="e">
        <f>R36+R53+R45+R49</f>
        <v>#REF!</v>
      </c>
      <c r="S57" s="2"/>
      <c r="T57" s="13">
        <v>2964</v>
      </c>
      <c r="U57" s="13">
        <v>3018</v>
      </c>
      <c r="V57" s="13">
        <v>2888</v>
      </c>
      <c r="W57" s="13">
        <v>3148</v>
      </c>
      <c r="X57" s="14">
        <v>12018</v>
      </c>
      <c r="Y57" s="13"/>
      <c r="Z57" s="13">
        <v>3179.4634712100001</v>
      </c>
      <c r="AA57" s="13">
        <v>3036.4277248200001</v>
      </c>
      <c r="AB57" s="13">
        <v>3107.2213022400001</v>
      </c>
      <c r="AC57" s="13">
        <v>3390.9917247200001</v>
      </c>
      <c r="AD57" s="14">
        <v>12713.104222990001</v>
      </c>
      <c r="AE57" s="13">
        <v>2964</v>
      </c>
      <c r="AF57" s="13">
        <v>3018</v>
      </c>
      <c r="AG57" s="13">
        <v>2888</v>
      </c>
      <c r="AH57" s="13">
        <v>3148</v>
      </c>
      <c r="AI57" s="14">
        <v>12018</v>
      </c>
      <c r="AJ57" s="13"/>
      <c r="AK57" s="13">
        <v>3179</v>
      </c>
      <c r="AL57" s="13">
        <v>3036</v>
      </c>
      <c r="AM57" s="13">
        <v>3107</v>
      </c>
      <c r="AN57" s="13">
        <v>3391</v>
      </c>
      <c r="AO57" s="14">
        <v>12713</v>
      </c>
      <c r="AP57" s="16"/>
      <c r="AQ57" s="16" t="e">
        <f t="shared" si="2"/>
        <v>#REF!</v>
      </c>
      <c r="AR57" s="16" t="e">
        <f t="shared" si="2"/>
        <v>#REF!</v>
      </c>
      <c r="AS57" s="16" t="e">
        <f t="shared" si="2"/>
        <v>#REF!</v>
      </c>
      <c r="AT57" s="16" t="e">
        <f t="shared" si="2"/>
        <v>#REF!</v>
      </c>
      <c r="AU57" s="16" t="e">
        <f t="shared" si="2"/>
        <v>#REF!</v>
      </c>
      <c r="AV57" s="16"/>
      <c r="AW57" s="16" t="e">
        <f t="shared" si="3"/>
        <v>#REF!</v>
      </c>
      <c r="AX57" s="16" t="e">
        <f t="shared" si="3"/>
        <v>#REF!</v>
      </c>
      <c r="AY57" s="16" t="e">
        <f t="shared" si="3"/>
        <v>#REF!</v>
      </c>
      <c r="AZ57" s="16" t="e">
        <f t="shared" si="3"/>
        <v>#REF!</v>
      </c>
      <c r="BA57" s="16" t="e">
        <f t="shared" si="3"/>
        <v>#REF!</v>
      </c>
      <c r="BC57" s="16" t="e">
        <f t="shared" si="4"/>
        <v>#REF!</v>
      </c>
      <c r="BD57" s="16" t="e">
        <f t="shared" si="4"/>
        <v>#REF!</v>
      </c>
      <c r="BE57" s="16" t="e">
        <f t="shared" si="4"/>
        <v>#REF!</v>
      </c>
      <c r="BF57" s="16" t="e">
        <f t="shared" si="4"/>
        <v>#REF!</v>
      </c>
      <c r="BG57" s="16" t="e">
        <f t="shared" si="4"/>
        <v>#REF!</v>
      </c>
      <c r="BH57" s="16">
        <f t="shared" si="4"/>
        <v>0</v>
      </c>
      <c r="BI57" s="16" t="e">
        <f t="shared" si="4"/>
        <v>#REF!</v>
      </c>
      <c r="BJ57" s="16" t="e">
        <f t="shared" si="4"/>
        <v>#REF!</v>
      </c>
      <c r="BK57" s="16" t="e">
        <f t="shared" si="4"/>
        <v>#REF!</v>
      </c>
      <c r="BL57" s="16" t="e">
        <f t="shared" si="4"/>
        <v>#REF!</v>
      </c>
      <c r="BM57" s="16" t="e">
        <f t="shared" si="4"/>
        <v>#REF!</v>
      </c>
    </row>
    <row r="58" spans="1:65" ht="19.5" hidden="1" customHeight="1" thickBot="1">
      <c r="A58" s="444" t="s">
        <v>26</v>
      </c>
      <c r="B58" s="445">
        <f>'DRAFT EBITDA DA OP v2'!B46</f>
        <v>525</v>
      </c>
      <c r="C58" s="445">
        <f>'DRAFT EBITDA DA OP v2'!C46</f>
        <v>493</v>
      </c>
      <c r="D58" s="445">
        <f>'DRAFT EBITDA DA OP v2'!D46</f>
        <v>494</v>
      </c>
      <c r="E58" s="446">
        <f>'DRAFT EBITDA DA OP v2'!E46</f>
        <v>494</v>
      </c>
      <c r="F58" s="447">
        <f>'DRAFT EBITDA DA OP v2'!F46</f>
        <v>2006</v>
      </c>
      <c r="G58" s="445"/>
      <c r="H58" s="445">
        <f>'DRAFT EBITDA DA OP v2'!H46</f>
        <v>500</v>
      </c>
      <c r="I58" s="445">
        <f>'DRAFT EBITDA DA OP v2'!I46</f>
        <v>531</v>
      </c>
      <c r="J58" s="445">
        <f>'DRAFT EBITDA DA OP v2'!J46</f>
        <v>494</v>
      </c>
      <c r="K58" s="446">
        <f>'DRAFT EBITDA DA OP v2'!K46</f>
        <v>494</v>
      </c>
      <c r="L58" s="447">
        <f>'DRAFT EBITDA DA OP v2'!L46</f>
        <v>2019</v>
      </c>
      <c r="M58" s="445"/>
      <c r="N58" s="445">
        <f>'DRAFT EBITDA DA OP v2'!N46</f>
        <v>0</v>
      </c>
      <c r="O58" s="122"/>
      <c r="P58" s="122"/>
      <c r="Q58" s="122"/>
      <c r="R58" s="121"/>
      <c r="AE58" s="122"/>
      <c r="AF58" s="122"/>
      <c r="AG58" s="122"/>
      <c r="AH58" s="124"/>
      <c r="AI58" s="121"/>
      <c r="AJ58" s="122"/>
      <c r="AK58" s="122"/>
      <c r="AL58" s="122"/>
      <c r="AM58" s="122"/>
      <c r="AN58" s="122"/>
      <c r="AO58" s="121"/>
      <c r="AP58" s="16"/>
      <c r="AQ58" s="16"/>
      <c r="AR58" s="16"/>
      <c r="AS58" s="16"/>
      <c r="AT58" s="16"/>
      <c r="AU58" s="16"/>
      <c r="AV58" s="16"/>
      <c r="AW58" s="16"/>
      <c r="AX58" s="16"/>
      <c r="AY58" s="16"/>
      <c r="AZ58" s="16"/>
      <c r="BA58" s="16"/>
    </row>
    <row r="59" spans="1:65" ht="15" hidden="1" customHeight="1">
      <c r="A59" s="4" t="s">
        <v>8</v>
      </c>
      <c r="B59" s="11">
        <f>'DRAFT EBITDA DA OP v2'!B47</f>
        <v>1965</v>
      </c>
      <c r="C59" s="11">
        <f>'DRAFT EBITDA DA OP v2'!C47</f>
        <v>1990</v>
      </c>
      <c r="D59" s="11">
        <f>'DRAFT EBITDA DA OP v2'!D47</f>
        <v>2291</v>
      </c>
      <c r="E59" s="11">
        <f>'DRAFT EBITDA DA OP v2'!E47</f>
        <v>1696</v>
      </c>
      <c r="F59" s="12">
        <f>'DRAFT EBITDA DA OP v2'!F47</f>
        <v>7942</v>
      </c>
      <c r="G59" s="11"/>
      <c r="H59" s="11">
        <f>'DRAFT EBITDA DA OP v2'!H47</f>
        <v>2687</v>
      </c>
      <c r="I59" s="11">
        <f>'DRAFT EBITDA DA OP v2'!I47</f>
        <v>3119</v>
      </c>
      <c r="J59" s="11">
        <f>'DRAFT EBITDA DA OP v2'!J47</f>
        <v>3533</v>
      </c>
      <c r="K59" s="11">
        <f>'DRAFT EBITDA DA OP v2'!K47</f>
        <v>3680</v>
      </c>
      <c r="L59" s="12">
        <f>'DRAFT EBITDA DA OP v2'!L47</f>
        <v>13019</v>
      </c>
      <c r="M59" s="11"/>
      <c r="N59" s="11">
        <f>'DRAFT EBITDA DA OP v2'!N47</f>
        <v>3463</v>
      </c>
      <c r="O59" s="11" t="e">
        <f>'HFM NGOperating Income Round'!#REF!</f>
        <v>#REF!</v>
      </c>
      <c r="P59" s="11" t="e">
        <f>'HFM NGOperating Income Round'!#REF!</f>
        <v>#REF!</v>
      </c>
      <c r="Q59" s="11" t="e">
        <f>'HFM NGOperating Income Round'!#REF!</f>
        <v>#REF!</v>
      </c>
      <c r="R59" s="12" t="e">
        <f>'HFM NGOperating Income Round'!#REF!</f>
        <v>#REF!</v>
      </c>
      <c r="T59" s="11">
        <v>3170</v>
      </c>
      <c r="U59" s="11">
        <v>3219</v>
      </c>
      <c r="V59" s="11">
        <v>3032</v>
      </c>
      <c r="W59" s="11">
        <v>3115</v>
      </c>
      <c r="X59" s="12">
        <v>12536</v>
      </c>
      <c r="Y59" s="11"/>
      <c r="Z59" s="11">
        <v>3156</v>
      </c>
      <c r="AA59" s="11">
        <v>3426</v>
      </c>
      <c r="AB59" s="11">
        <v>3357</v>
      </c>
      <c r="AC59" s="11">
        <v>3480</v>
      </c>
      <c r="AD59" s="12">
        <v>13419</v>
      </c>
      <c r="AE59" s="11">
        <v>3228</v>
      </c>
      <c r="AF59" s="11">
        <v>3326</v>
      </c>
      <c r="AG59" s="11">
        <v>3201</v>
      </c>
      <c r="AH59" s="11">
        <v>3307</v>
      </c>
      <c r="AI59" s="12">
        <v>13062</v>
      </c>
      <c r="AJ59" s="11"/>
      <c r="AK59" s="11">
        <v>3362</v>
      </c>
      <c r="AL59" s="11">
        <v>3591</v>
      </c>
      <c r="AM59" s="11">
        <v>3544</v>
      </c>
      <c r="AN59" s="11">
        <v>3686</v>
      </c>
      <c r="AO59" s="12">
        <v>14183</v>
      </c>
      <c r="AP59" s="16"/>
      <c r="AQ59" s="16">
        <f t="shared" ref="AQ59:AU81" si="6">B59-AE59</f>
        <v>-1263</v>
      </c>
      <c r="AR59" s="16">
        <f t="shared" si="6"/>
        <v>-1336</v>
      </c>
      <c r="AS59" s="16">
        <f t="shared" si="6"/>
        <v>-910</v>
      </c>
      <c r="AT59" s="16">
        <f t="shared" si="6"/>
        <v>-1611</v>
      </c>
      <c r="AU59" s="16">
        <f t="shared" si="6"/>
        <v>-5120</v>
      </c>
      <c r="AV59" s="16"/>
      <c r="AW59" s="16">
        <f t="shared" ref="AW59:BA81" si="7">H59-AK59</f>
        <v>-675</v>
      </c>
      <c r="AX59" s="16">
        <f t="shared" si="7"/>
        <v>-472</v>
      </c>
      <c r="AY59" s="16">
        <f t="shared" si="7"/>
        <v>-11</v>
      </c>
      <c r="AZ59" s="16">
        <f t="shared" si="7"/>
        <v>-6</v>
      </c>
      <c r="BA59" s="16">
        <f t="shared" si="7"/>
        <v>-1164</v>
      </c>
      <c r="BC59" s="16">
        <f>B59-T59</f>
        <v>-1205</v>
      </c>
      <c r="BD59" s="16">
        <f t="shared" ref="BD59:BL80" si="8">C59-U59</f>
        <v>-1229</v>
      </c>
      <c r="BE59" s="16">
        <f t="shared" si="8"/>
        <v>-741</v>
      </c>
      <c r="BF59" s="16">
        <f t="shared" si="8"/>
        <v>-1419</v>
      </c>
      <c r="BG59" s="16">
        <f t="shared" si="8"/>
        <v>-4594</v>
      </c>
      <c r="BH59" s="16">
        <f t="shared" si="8"/>
        <v>0</v>
      </c>
      <c r="BI59" s="16">
        <f t="shared" si="8"/>
        <v>-469</v>
      </c>
      <c r="BJ59" s="16">
        <f t="shared" si="8"/>
        <v>-307</v>
      </c>
      <c r="BK59" s="16">
        <f t="shared" si="8"/>
        <v>176</v>
      </c>
      <c r="BL59" s="16">
        <f>K59-AC59</f>
        <v>200</v>
      </c>
      <c r="BM59" s="16">
        <f t="shared" ref="BM59:BM80" si="9">L59-AD59</f>
        <v>-400</v>
      </c>
    </row>
    <row r="60" spans="1:65" ht="2.25" hidden="1" customHeight="1">
      <c r="A60" s="2" t="s">
        <v>9</v>
      </c>
      <c r="B60" s="25">
        <f>'DRAFT EBITDA DA OP v2'!B48</f>
        <v>0</v>
      </c>
      <c r="C60" s="25">
        <f>'DRAFT EBITDA DA OP v2'!C48</f>
        <v>0</v>
      </c>
      <c r="D60" s="25">
        <f>'DRAFT EBITDA DA OP v2'!D48</f>
        <v>0</v>
      </c>
      <c r="E60" s="25">
        <f>'DRAFT EBITDA DA OP v2'!E48</f>
        <v>0</v>
      </c>
      <c r="F60" s="10">
        <f>'DRAFT EBITDA DA OP v2'!F48</f>
        <v>0</v>
      </c>
      <c r="G60" s="25"/>
      <c r="H60" s="25">
        <f>'DRAFT EBITDA DA OP v2'!H48</f>
        <v>0</v>
      </c>
      <c r="I60" s="25">
        <f>'DRAFT EBITDA DA OP v2'!I48</f>
        <v>0</v>
      </c>
      <c r="J60" s="25">
        <f>'DRAFT EBITDA DA OP v2'!J48</f>
        <v>0</v>
      </c>
      <c r="K60" s="25">
        <f>'DRAFT EBITDA DA OP v2'!K48</f>
        <v>0</v>
      </c>
      <c r="L60" s="10">
        <f>'DRAFT EBITDA DA OP v2'!L48</f>
        <v>0</v>
      </c>
      <c r="M60" s="25"/>
      <c r="N60" s="25">
        <f>'DRAFT EBITDA DA OP v2'!N48</f>
        <v>0</v>
      </c>
      <c r="O60" s="25"/>
      <c r="P60" s="25"/>
      <c r="Q60" s="25"/>
      <c r="R60" s="10"/>
      <c r="T60" s="25"/>
      <c r="U60" s="25"/>
      <c r="V60" s="25"/>
      <c r="W60" s="25"/>
      <c r="X60" s="10"/>
      <c r="Y60" s="25"/>
      <c r="Z60" s="25"/>
      <c r="AA60" s="25"/>
      <c r="AB60" s="25"/>
      <c r="AC60" s="25"/>
      <c r="AD60" s="10"/>
      <c r="AE60" s="25"/>
      <c r="AF60" s="25"/>
      <c r="AG60" s="25"/>
      <c r="AH60" s="25"/>
      <c r="AI60" s="10"/>
      <c r="AJ60" s="25"/>
      <c r="AK60" s="25"/>
      <c r="AL60" s="25"/>
      <c r="AM60" s="25"/>
      <c r="AN60" s="25"/>
      <c r="AO60" s="10"/>
      <c r="AP60" s="16"/>
      <c r="AQ60" s="16">
        <f t="shared" si="6"/>
        <v>0</v>
      </c>
      <c r="AR60" s="16">
        <f t="shared" si="6"/>
        <v>0</v>
      </c>
      <c r="AS60" s="16">
        <f t="shared" si="6"/>
        <v>0</v>
      </c>
      <c r="AT60" s="16">
        <f t="shared" si="6"/>
        <v>0</v>
      </c>
      <c r="AU60" s="16">
        <f t="shared" si="6"/>
        <v>0</v>
      </c>
      <c r="AV60" s="16"/>
      <c r="AW60" s="16">
        <f t="shared" si="7"/>
        <v>0</v>
      </c>
      <c r="AX60" s="16">
        <f t="shared" si="7"/>
        <v>0</v>
      </c>
      <c r="AY60" s="16">
        <f t="shared" si="7"/>
        <v>0</v>
      </c>
      <c r="AZ60" s="16">
        <f t="shared" si="7"/>
        <v>0</v>
      </c>
      <c r="BA60" s="16">
        <f t="shared" si="7"/>
        <v>0</v>
      </c>
      <c r="BC60" s="16">
        <f t="shared" ref="BC60:BC80" si="10">B60-T60</f>
        <v>0</v>
      </c>
      <c r="BD60" s="16">
        <f t="shared" si="8"/>
        <v>0</v>
      </c>
      <c r="BE60" s="16">
        <f t="shared" si="8"/>
        <v>0</v>
      </c>
      <c r="BF60" s="16">
        <f t="shared" si="8"/>
        <v>0</v>
      </c>
      <c r="BG60" s="16">
        <f t="shared" si="8"/>
        <v>0</v>
      </c>
      <c r="BH60" s="16">
        <f t="shared" si="8"/>
        <v>0</v>
      </c>
      <c r="BI60" s="16">
        <f t="shared" si="8"/>
        <v>0</v>
      </c>
      <c r="BJ60" s="16">
        <f t="shared" si="8"/>
        <v>0</v>
      </c>
      <c r="BK60" s="16">
        <f t="shared" si="8"/>
        <v>0</v>
      </c>
      <c r="BL60" s="16">
        <f t="shared" si="8"/>
        <v>0</v>
      </c>
      <c r="BM60" s="16">
        <f t="shared" si="9"/>
        <v>0</v>
      </c>
    </row>
    <row r="61" spans="1:65" ht="1.5" hidden="1" customHeight="1">
      <c r="A61" s="117"/>
      <c r="B61" s="118">
        <f>'DRAFT EBITDA DA OP v2'!B49</f>
        <v>0</v>
      </c>
      <c r="C61" s="118">
        <f>'DRAFT EBITDA DA OP v2'!C49</f>
        <v>0</v>
      </c>
      <c r="D61" s="118">
        <f>'DRAFT EBITDA DA OP v2'!D49</f>
        <v>0</v>
      </c>
      <c r="E61" s="118">
        <f>'DRAFT EBITDA DA OP v2'!E49</f>
        <v>0</v>
      </c>
      <c r="F61" s="119">
        <f>'DRAFT EBITDA DA OP v2'!F49</f>
        <v>0</v>
      </c>
      <c r="G61" s="118"/>
      <c r="H61" s="118">
        <f>'DRAFT EBITDA DA OP v2'!H49</f>
        <v>0</v>
      </c>
      <c r="I61" s="118">
        <f>'DRAFT EBITDA DA OP v2'!I49</f>
        <v>0</v>
      </c>
      <c r="J61" s="118">
        <f>'DRAFT EBITDA DA OP v2'!J49</f>
        <v>0</v>
      </c>
      <c r="K61" s="118">
        <f>'DRAFT EBITDA DA OP v2'!K49</f>
        <v>0</v>
      </c>
      <c r="L61" s="119">
        <f>'DRAFT EBITDA DA OP v2'!L49</f>
        <v>0</v>
      </c>
      <c r="M61" s="118"/>
      <c r="N61" s="118">
        <f>'DRAFT EBITDA DA OP v2'!N49</f>
        <v>0</v>
      </c>
      <c r="O61" s="118"/>
      <c r="P61" s="118"/>
      <c r="Q61" s="118"/>
      <c r="R61" s="119"/>
      <c r="T61" s="118"/>
      <c r="U61" s="118"/>
      <c r="V61" s="118"/>
      <c r="W61" s="118"/>
      <c r="X61" s="119"/>
      <c r="Y61" s="118"/>
      <c r="Z61" s="118"/>
      <c r="AA61" s="118"/>
      <c r="AB61" s="118"/>
      <c r="AC61" s="118"/>
      <c r="AD61" s="119"/>
      <c r="AE61" s="118"/>
      <c r="AF61" s="118"/>
      <c r="AG61" s="118"/>
      <c r="AH61" s="118"/>
      <c r="AI61" s="119"/>
      <c r="AJ61" s="118"/>
      <c r="AK61" s="118"/>
      <c r="AL61" s="118"/>
      <c r="AM61" s="118"/>
      <c r="AN61" s="118"/>
      <c r="AO61" s="119"/>
      <c r="AP61" s="16"/>
      <c r="AQ61" s="16">
        <f t="shared" si="6"/>
        <v>0</v>
      </c>
      <c r="AR61" s="16">
        <f t="shared" si="6"/>
        <v>0</v>
      </c>
      <c r="AS61" s="16">
        <f t="shared" si="6"/>
        <v>0</v>
      </c>
      <c r="AT61" s="16">
        <f t="shared" si="6"/>
        <v>0</v>
      </c>
      <c r="AU61" s="16">
        <f t="shared" si="6"/>
        <v>0</v>
      </c>
      <c r="AV61" s="16"/>
      <c r="AW61" s="16">
        <f t="shared" si="7"/>
        <v>0</v>
      </c>
      <c r="AX61" s="16">
        <f t="shared" si="7"/>
        <v>0</v>
      </c>
      <c r="AY61" s="16">
        <f t="shared" si="7"/>
        <v>0</v>
      </c>
      <c r="AZ61" s="16">
        <f t="shared" si="7"/>
        <v>0</v>
      </c>
      <c r="BA61" s="16">
        <f t="shared" si="7"/>
        <v>0</v>
      </c>
      <c r="BC61" s="16">
        <f t="shared" si="10"/>
        <v>0</v>
      </c>
      <c r="BD61" s="16">
        <f t="shared" si="8"/>
        <v>0</v>
      </c>
      <c r="BE61" s="16">
        <f t="shared" si="8"/>
        <v>0</v>
      </c>
      <c r="BF61" s="16">
        <f t="shared" si="8"/>
        <v>0</v>
      </c>
      <c r="BG61" s="16">
        <f t="shared" si="8"/>
        <v>0</v>
      </c>
      <c r="BH61" s="16">
        <f t="shared" si="8"/>
        <v>0</v>
      </c>
      <c r="BI61" s="16">
        <f t="shared" si="8"/>
        <v>0</v>
      </c>
      <c r="BJ61" s="16">
        <f t="shared" si="8"/>
        <v>0</v>
      </c>
      <c r="BK61" s="16">
        <f t="shared" si="8"/>
        <v>0</v>
      </c>
      <c r="BL61" s="16">
        <f t="shared" si="8"/>
        <v>0</v>
      </c>
      <c r="BM61" s="16">
        <f t="shared" si="9"/>
        <v>0</v>
      </c>
    </row>
    <row r="62" spans="1:65" ht="2.25" hidden="1" customHeight="1">
      <c r="B62" s="25" t="e">
        <f>'DRAFT EBITDA DA OP v2'!B50</f>
        <v>#REF!</v>
      </c>
      <c r="C62" s="25" t="e">
        <f>'DRAFT EBITDA DA OP v2'!C50</f>
        <v>#REF!</v>
      </c>
      <c r="D62" s="25" t="e">
        <f>'DRAFT EBITDA DA OP v2'!D50</f>
        <v>#REF!</v>
      </c>
      <c r="E62" s="25" t="e">
        <f>'DRAFT EBITDA DA OP v2'!E50</f>
        <v>#REF!</v>
      </c>
      <c r="F62" s="10" t="e">
        <f>'DRAFT EBITDA DA OP v2'!F50</f>
        <v>#REF!</v>
      </c>
      <c r="G62" s="25"/>
      <c r="H62" s="25" t="e">
        <f>'DRAFT EBITDA DA OP v2'!H50</f>
        <v>#REF!</v>
      </c>
      <c r="I62" s="25" t="e">
        <f>'DRAFT EBITDA DA OP v2'!I50</f>
        <v>#REF!</v>
      </c>
      <c r="J62" s="25" t="e">
        <f>'DRAFT EBITDA DA OP v2'!J50</f>
        <v>#REF!</v>
      </c>
      <c r="K62" s="25" t="e">
        <f>'DRAFT EBITDA DA OP v2'!K50</f>
        <v>#REF!</v>
      </c>
      <c r="L62" s="10" t="e">
        <f>'DRAFT EBITDA DA OP v2'!L50</f>
        <v>#REF!</v>
      </c>
      <c r="M62" s="25"/>
      <c r="N62" s="25" t="e">
        <f>'DRAFT EBITDA DA OP v2'!N50</f>
        <v>#REF!</v>
      </c>
      <c r="O62" s="25"/>
      <c r="P62" s="25"/>
      <c r="Q62" s="25"/>
      <c r="R62" s="10"/>
      <c r="T62" s="25"/>
      <c r="U62" s="25"/>
      <c r="V62" s="25"/>
      <c r="W62" s="25"/>
      <c r="X62" s="10"/>
      <c r="Y62" s="25"/>
      <c r="Z62" s="25"/>
      <c r="AA62" s="25"/>
      <c r="AB62" s="25"/>
      <c r="AC62" s="25"/>
      <c r="AD62" s="10"/>
      <c r="AE62" s="25"/>
      <c r="AF62" s="25"/>
      <c r="AG62" s="25"/>
      <c r="AH62" s="25"/>
      <c r="AI62" s="10"/>
      <c r="AJ62" s="25"/>
      <c r="AK62" s="25"/>
      <c r="AL62" s="25"/>
      <c r="AM62" s="25"/>
      <c r="AN62" s="25"/>
      <c r="AO62" s="10"/>
      <c r="AP62" s="16"/>
      <c r="AQ62" s="16" t="e">
        <f t="shared" si="6"/>
        <v>#REF!</v>
      </c>
      <c r="AR62" s="16" t="e">
        <f t="shared" si="6"/>
        <v>#REF!</v>
      </c>
      <c r="AS62" s="16" t="e">
        <f t="shared" si="6"/>
        <v>#REF!</v>
      </c>
      <c r="AT62" s="16" t="e">
        <f t="shared" si="6"/>
        <v>#REF!</v>
      </c>
      <c r="AU62" s="16" t="e">
        <f t="shared" si="6"/>
        <v>#REF!</v>
      </c>
      <c r="AV62" s="16"/>
      <c r="AW62" s="16" t="e">
        <f t="shared" si="7"/>
        <v>#REF!</v>
      </c>
      <c r="AX62" s="16" t="e">
        <f t="shared" si="7"/>
        <v>#REF!</v>
      </c>
      <c r="AY62" s="16" t="e">
        <f t="shared" si="7"/>
        <v>#REF!</v>
      </c>
      <c r="AZ62" s="16" t="e">
        <f t="shared" si="7"/>
        <v>#REF!</v>
      </c>
      <c r="BA62" s="16" t="e">
        <f t="shared" si="7"/>
        <v>#REF!</v>
      </c>
      <c r="BC62" s="16" t="e">
        <f t="shared" si="10"/>
        <v>#REF!</v>
      </c>
      <c r="BD62" s="16" t="e">
        <f t="shared" si="8"/>
        <v>#REF!</v>
      </c>
      <c r="BE62" s="16" t="e">
        <f t="shared" si="8"/>
        <v>#REF!</v>
      </c>
      <c r="BF62" s="16" t="e">
        <f t="shared" si="8"/>
        <v>#REF!</v>
      </c>
      <c r="BG62" s="16" t="e">
        <f t="shared" si="8"/>
        <v>#REF!</v>
      </c>
      <c r="BH62" s="16">
        <f t="shared" si="8"/>
        <v>0</v>
      </c>
      <c r="BI62" s="16" t="e">
        <f t="shared" si="8"/>
        <v>#REF!</v>
      </c>
      <c r="BJ62" s="16" t="e">
        <f t="shared" si="8"/>
        <v>#REF!</v>
      </c>
      <c r="BK62" s="16" t="e">
        <f t="shared" si="8"/>
        <v>#REF!</v>
      </c>
      <c r="BL62" s="16" t="e">
        <f t="shared" si="8"/>
        <v>#REF!</v>
      </c>
      <c r="BM62" s="16" t="e">
        <f t="shared" si="9"/>
        <v>#REF!</v>
      </c>
    </row>
    <row r="63" spans="1:65" hidden="1">
      <c r="A63" s="449" t="s">
        <v>27</v>
      </c>
      <c r="B63" s="416">
        <f>'DRAFT EBITDA DA OP v2'!B51</f>
        <v>0</v>
      </c>
      <c r="C63" s="416">
        <f>'DRAFT EBITDA DA OP v2'!C51</f>
        <v>0</v>
      </c>
      <c r="D63" s="416">
        <f>'DRAFT EBITDA DA OP v2'!D51</f>
        <v>0</v>
      </c>
      <c r="E63" s="416">
        <f>'DRAFT EBITDA DA OP v2'!E51</f>
        <v>0</v>
      </c>
      <c r="F63" s="415">
        <f>'DRAFT EBITDA DA OP v2'!F51</f>
        <v>0</v>
      </c>
      <c r="G63" s="416"/>
      <c r="H63" s="416">
        <f>'DRAFT EBITDA DA OP v2'!H51</f>
        <v>0</v>
      </c>
      <c r="I63" s="416">
        <f>'DRAFT EBITDA DA OP v2'!I51</f>
        <v>0</v>
      </c>
      <c r="J63" s="416">
        <f>'DRAFT EBITDA DA OP v2'!J51</f>
        <v>0</v>
      </c>
      <c r="K63" s="416">
        <f>'DRAFT EBITDA DA OP v2'!K51</f>
        <v>0</v>
      </c>
      <c r="L63" s="415">
        <f>'DRAFT EBITDA DA OP v2'!L51</f>
        <v>0</v>
      </c>
      <c r="M63" s="416"/>
      <c r="N63" s="416">
        <f>'DRAFT EBITDA DA OP v2'!N51</f>
        <v>0</v>
      </c>
      <c r="O63" s="416">
        <f>'HFM NGOperating Income Round'!S2</f>
        <v>0</v>
      </c>
      <c r="P63" s="416">
        <f>'HFM NGOperating Income Round'!T2</f>
        <v>0</v>
      </c>
      <c r="Q63" s="416">
        <f>'HFM NGOperating Income Round'!U2</f>
        <v>0</v>
      </c>
      <c r="R63" s="415">
        <f>'HFM NGOperating Income Round'!V2</f>
        <v>0</v>
      </c>
      <c r="T63" s="416">
        <v>894</v>
      </c>
      <c r="U63" s="416">
        <v>868</v>
      </c>
      <c r="V63" s="416">
        <v>720</v>
      </c>
      <c r="W63" s="416">
        <v>816</v>
      </c>
      <c r="X63" s="415">
        <v>3298</v>
      </c>
      <c r="Y63" s="416"/>
      <c r="Z63" s="416">
        <v>1066</v>
      </c>
      <c r="AA63" s="416">
        <v>995</v>
      </c>
      <c r="AB63" s="416">
        <v>779</v>
      </c>
      <c r="AC63" s="416">
        <v>851</v>
      </c>
      <c r="AD63" s="415">
        <v>3691</v>
      </c>
      <c r="AE63" s="416">
        <v>894</v>
      </c>
      <c r="AF63" s="416">
        <v>868</v>
      </c>
      <c r="AG63" s="416">
        <v>720</v>
      </c>
      <c r="AH63" s="416">
        <v>816</v>
      </c>
      <c r="AI63" s="415">
        <v>3298</v>
      </c>
      <c r="AJ63" s="416"/>
      <c r="AK63" s="416">
        <v>1066</v>
      </c>
      <c r="AL63" s="416">
        <v>995</v>
      </c>
      <c r="AM63" s="416">
        <v>779</v>
      </c>
      <c r="AN63" s="416">
        <v>851</v>
      </c>
      <c r="AO63" s="415">
        <v>3691</v>
      </c>
      <c r="AP63" s="16"/>
      <c r="AQ63" s="16">
        <f t="shared" si="6"/>
        <v>-894</v>
      </c>
      <c r="AR63" s="16">
        <f t="shared" si="6"/>
        <v>-868</v>
      </c>
      <c r="AS63" s="16">
        <f t="shared" si="6"/>
        <v>-720</v>
      </c>
      <c r="AT63" s="16">
        <f t="shared" si="6"/>
        <v>-816</v>
      </c>
      <c r="AU63" s="16">
        <f t="shared" si="6"/>
        <v>-3298</v>
      </c>
      <c r="AV63" s="16"/>
      <c r="AW63" s="16">
        <f t="shared" si="7"/>
        <v>-1066</v>
      </c>
      <c r="AX63" s="16">
        <f t="shared" si="7"/>
        <v>-995</v>
      </c>
      <c r="AY63" s="16">
        <f t="shared" si="7"/>
        <v>-779</v>
      </c>
      <c r="AZ63" s="16">
        <f t="shared" si="7"/>
        <v>-851</v>
      </c>
      <c r="BA63" s="16">
        <f t="shared" si="7"/>
        <v>-3691</v>
      </c>
      <c r="BC63" s="16">
        <f t="shared" si="10"/>
        <v>-894</v>
      </c>
      <c r="BD63" s="16">
        <f t="shared" si="8"/>
        <v>-868</v>
      </c>
      <c r="BE63" s="16">
        <f t="shared" si="8"/>
        <v>-720</v>
      </c>
      <c r="BF63" s="16">
        <f t="shared" si="8"/>
        <v>-816</v>
      </c>
      <c r="BG63" s="16">
        <f t="shared" si="8"/>
        <v>-3298</v>
      </c>
      <c r="BH63" s="16">
        <f t="shared" si="8"/>
        <v>0</v>
      </c>
      <c r="BI63" s="16">
        <f t="shared" si="8"/>
        <v>-1066</v>
      </c>
      <c r="BJ63" s="16">
        <f t="shared" si="8"/>
        <v>-995</v>
      </c>
      <c r="BK63" s="16">
        <f t="shared" si="8"/>
        <v>-779</v>
      </c>
      <c r="BL63" s="16">
        <f t="shared" si="8"/>
        <v>-851</v>
      </c>
      <c r="BM63" s="16">
        <f t="shared" si="9"/>
        <v>-3691</v>
      </c>
    </row>
    <row r="64" spans="1:65" hidden="1">
      <c r="A64" s="206" t="s">
        <v>28</v>
      </c>
      <c r="B64" s="416">
        <f>'DRAFT EBITDA DA OP v2'!B52</f>
        <v>0</v>
      </c>
      <c r="C64" s="416">
        <f>'DRAFT EBITDA DA OP v2'!C52</f>
        <v>0</v>
      </c>
      <c r="D64" s="416">
        <f>'DRAFT EBITDA DA OP v2'!D52</f>
        <v>0</v>
      </c>
      <c r="E64" s="416">
        <f>'DRAFT EBITDA DA OP v2'!E52</f>
        <v>0</v>
      </c>
      <c r="F64" s="415">
        <f>'DRAFT EBITDA DA OP v2'!F52</f>
        <v>0</v>
      </c>
      <c r="G64" s="193"/>
      <c r="H64" s="416">
        <f>'DRAFT EBITDA DA OP v2'!H52</f>
        <v>0</v>
      </c>
      <c r="I64" s="416">
        <f>'DRAFT EBITDA DA OP v2'!I52</f>
        <v>0</v>
      </c>
      <c r="J64" s="416">
        <f>'DRAFT EBITDA DA OP v2'!J52</f>
        <v>0</v>
      </c>
      <c r="K64" s="416">
        <f>'DRAFT EBITDA DA OP v2'!K52</f>
        <v>0</v>
      </c>
      <c r="L64" s="415">
        <f>'DRAFT EBITDA DA OP v2'!L52</f>
        <v>0</v>
      </c>
      <c r="M64" s="193"/>
      <c r="N64" s="416">
        <f>'DRAFT EBITDA DA OP v2'!N52</f>
        <v>0</v>
      </c>
      <c r="O64" s="416" t="e">
        <f>'HFM NGOperating Income Round'!S8</f>
        <v>#REF!</v>
      </c>
      <c r="P64" s="416" t="e">
        <f>'HFM NGOperating Income Round'!T8</f>
        <v>#REF!</v>
      </c>
      <c r="Q64" s="416" t="e">
        <f>'HFM NGOperating Income Round'!U8</f>
        <v>#REF!</v>
      </c>
      <c r="R64" s="415" t="e">
        <f>'HFM NGOperating Income Round'!V8</f>
        <v>#REF!</v>
      </c>
      <c r="T64" s="416">
        <v>290</v>
      </c>
      <c r="U64" s="416">
        <v>385</v>
      </c>
      <c r="V64" s="416">
        <v>620</v>
      </c>
      <c r="W64" s="416">
        <v>159</v>
      </c>
      <c r="X64" s="415">
        <v>1454</v>
      </c>
      <c r="Y64" s="193"/>
      <c r="Z64" s="416">
        <v>473</v>
      </c>
      <c r="AA64" s="416">
        <v>377</v>
      </c>
      <c r="AB64" s="416">
        <v>289</v>
      </c>
      <c r="AC64" s="416">
        <v>372</v>
      </c>
      <c r="AD64" s="415">
        <v>1511</v>
      </c>
      <c r="AE64" s="416">
        <v>290</v>
      </c>
      <c r="AF64" s="416">
        <v>385</v>
      </c>
      <c r="AG64" s="416">
        <v>620</v>
      </c>
      <c r="AH64" s="416">
        <v>159</v>
      </c>
      <c r="AI64" s="415">
        <v>1454</v>
      </c>
      <c r="AJ64" s="193"/>
      <c r="AK64" s="416">
        <v>473</v>
      </c>
      <c r="AL64" s="416">
        <v>377</v>
      </c>
      <c r="AM64" s="416">
        <v>289</v>
      </c>
      <c r="AN64" s="416">
        <v>372</v>
      </c>
      <c r="AO64" s="415">
        <v>1511</v>
      </c>
      <c r="AP64" s="16"/>
      <c r="AQ64" s="16">
        <f t="shared" si="6"/>
        <v>-290</v>
      </c>
      <c r="AR64" s="16">
        <f t="shared" si="6"/>
        <v>-385</v>
      </c>
      <c r="AS64" s="16">
        <f t="shared" si="6"/>
        <v>-620</v>
      </c>
      <c r="AT64" s="16">
        <f t="shared" si="6"/>
        <v>-159</v>
      </c>
      <c r="AU64" s="16">
        <f t="shared" si="6"/>
        <v>-1454</v>
      </c>
      <c r="AV64" s="16"/>
      <c r="AW64" s="16">
        <f t="shared" si="7"/>
        <v>-473</v>
      </c>
      <c r="AX64" s="16">
        <f t="shared" si="7"/>
        <v>-377</v>
      </c>
      <c r="AY64" s="16">
        <f t="shared" si="7"/>
        <v>-289</v>
      </c>
      <c r="AZ64" s="16">
        <f t="shared" si="7"/>
        <v>-372</v>
      </c>
      <c r="BA64" s="16">
        <f t="shared" si="7"/>
        <v>-1511</v>
      </c>
      <c r="BC64" s="16">
        <f t="shared" si="10"/>
        <v>-290</v>
      </c>
      <c r="BD64" s="16">
        <f t="shared" si="8"/>
        <v>-385</v>
      </c>
      <c r="BE64" s="16">
        <f t="shared" si="8"/>
        <v>-620</v>
      </c>
      <c r="BF64" s="16">
        <f t="shared" si="8"/>
        <v>-159</v>
      </c>
      <c r="BG64" s="16">
        <f t="shared" si="8"/>
        <v>-1454</v>
      </c>
      <c r="BH64" s="16">
        <f t="shared" si="8"/>
        <v>0</v>
      </c>
      <c r="BI64" s="16">
        <f t="shared" si="8"/>
        <v>-473</v>
      </c>
      <c r="BJ64" s="16">
        <f t="shared" si="8"/>
        <v>-377</v>
      </c>
      <c r="BK64" s="16">
        <f t="shared" si="8"/>
        <v>-289</v>
      </c>
      <c r="BL64" s="16">
        <f t="shared" si="8"/>
        <v>-372</v>
      </c>
      <c r="BM64" s="16">
        <f t="shared" si="9"/>
        <v>-1511</v>
      </c>
    </row>
    <row r="65" spans="1:65" hidden="1">
      <c r="A65" s="206" t="s">
        <v>29</v>
      </c>
      <c r="B65" s="416">
        <f>'DRAFT EBITDA DA OP v2'!B53</f>
        <v>0</v>
      </c>
      <c r="C65" s="416">
        <f>'DRAFT EBITDA DA OP v2'!C53</f>
        <v>0</v>
      </c>
      <c r="D65" s="416">
        <f>'DRAFT EBITDA DA OP v2'!D53</f>
        <v>0</v>
      </c>
      <c r="E65" s="416">
        <f>'DRAFT EBITDA DA OP v2'!E53</f>
        <v>0</v>
      </c>
      <c r="F65" s="415">
        <f>'DRAFT EBITDA DA OP v2'!F53</f>
        <v>0</v>
      </c>
      <c r="G65" s="193"/>
      <c r="H65" s="416">
        <f>'DRAFT EBITDA DA OP v2'!H53</f>
        <v>0</v>
      </c>
      <c r="I65" s="416">
        <f>'DRAFT EBITDA DA OP v2'!I53</f>
        <v>0</v>
      </c>
      <c r="J65" s="416">
        <f>'DRAFT EBITDA DA OP v2'!J53</f>
        <v>0</v>
      </c>
      <c r="K65" s="416">
        <f>'DRAFT EBITDA DA OP v2'!K53</f>
        <v>0</v>
      </c>
      <c r="L65" s="415">
        <f>'DRAFT EBITDA DA OP v2'!L53</f>
        <v>0</v>
      </c>
      <c r="M65" s="193"/>
      <c r="N65" s="416">
        <f>'DRAFT EBITDA DA OP v2'!N53</f>
        <v>0</v>
      </c>
      <c r="O65" s="416">
        <f>'HFM NGOperating Income Round'!S14</f>
        <v>0</v>
      </c>
      <c r="P65" s="416">
        <f>'HFM NGOperating Income Round'!T14</f>
        <v>0</v>
      </c>
      <c r="Q65" s="416">
        <f>'HFM NGOperating Income Round'!U14</f>
        <v>0</v>
      </c>
      <c r="R65" s="415">
        <f>'HFM NGOperating Income Round'!V14</f>
        <v>0</v>
      </c>
      <c r="T65" s="416">
        <v>349</v>
      </c>
      <c r="U65" s="416">
        <v>262</v>
      </c>
      <c r="V65" s="416">
        <v>351</v>
      </c>
      <c r="W65" s="416">
        <v>205</v>
      </c>
      <c r="X65" s="415">
        <v>1167</v>
      </c>
      <c r="Y65" s="193"/>
      <c r="Z65" s="416">
        <v>175</v>
      </c>
      <c r="AA65" s="416">
        <v>75</v>
      </c>
      <c r="AB65" s="416">
        <v>329</v>
      </c>
      <c r="AC65" s="416">
        <v>151</v>
      </c>
      <c r="AD65" s="415">
        <v>730</v>
      </c>
      <c r="AE65" s="416">
        <v>349</v>
      </c>
      <c r="AF65" s="416">
        <v>262</v>
      </c>
      <c r="AG65" s="416">
        <v>351</v>
      </c>
      <c r="AH65" s="416">
        <v>205</v>
      </c>
      <c r="AI65" s="415">
        <v>1167</v>
      </c>
      <c r="AJ65" s="193"/>
      <c r="AK65" s="416">
        <v>175</v>
      </c>
      <c r="AL65" s="416">
        <v>75</v>
      </c>
      <c r="AM65" s="416">
        <v>329</v>
      </c>
      <c r="AN65" s="416">
        <v>151</v>
      </c>
      <c r="AO65" s="415">
        <v>730</v>
      </c>
      <c r="AP65" s="16"/>
      <c r="AQ65" s="16">
        <f t="shared" si="6"/>
        <v>-349</v>
      </c>
      <c r="AR65" s="16">
        <f t="shared" si="6"/>
        <v>-262</v>
      </c>
      <c r="AS65" s="16">
        <f t="shared" si="6"/>
        <v>-351</v>
      </c>
      <c r="AT65" s="16">
        <f t="shared" si="6"/>
        <v>-205</v>
      </c>
      <c r="AU65" s="16">
        <f t="shared" si="6"/>
        <v>-1167</v>
      </c>
      <c r="AV65" s="16"/>
      <c r="AW65" s="16">
        <f t="shared" si="7"/>
        <v>-175</v>
      </c>
      <c r="AX65" s="16">
        <f t="shared" si="7"/>
        <v>-75</v>
      </c>
      <c r="AY65" s="16">
        <f t="shared" si="7"/>
        <v>-329</v>
      </c>
      <c r="AZ65" s="16">
        <f t="shared" si="7"/>
        <v>-151</v>
      </c>
      <c r="BA65" s="16">
        <f t="shared" si="7"/>
        <v>-730</v>
      </c>
      <c r="BC65" s="16">
        <f t="shared" si="10"/>
        <v>-349</v>
      </c>
      <c r="BD65" s="16">
        <f t="shared" si="8"/>
        <v>-262</v>
      </c>
      <c r="BE65" s="16">
        <f t="shared" si="8"/>
        <v>-351</v>
      </c>
      <c r="BF65" s="16">
        <f t="shared" si="8"/>
        <v>-205</v>
      </c>
      <c r="BG65" s="16">
        <f t="shared" si="8"/>
        <v>-1167</v>
      </c>
      <c r="BH65" s="16">
        <f t="shared" si="8"/>
        <v>0</v>
      </c>
      <c r="BI65" s="16">
        <f t="shared" si="8"/>
        <v>-175</v>
      </c>
      <c r="BJ65" s="16">
        <f t="shared" si="8"/>
        <v>-75</v>
      </c>
      <c r="BK65" s="16">
        <f t="shared" si="8"/>
        <v>-329</v>
      </c>
      <c r="BL65" s="16">
        <f t="shared" si="8"/>
        <v>-151</v>
      </c>
      <c r="BM65" s="16">
        <f t="shared" si="9"/>
        <v>-730</v>
      </c>
    </row>
    <row r="66" spans="1:65" hidden="1">
      <c r="A66" s="206" t="s">
        <v>13</v>
      </c>
      <c r="B66" s="193">
        <f>'DRAFT EBITDA DA OP v2'!B54</f>
        <v>0</v>
      </c>
      <c r="C66" s="193">
        <f>'DRAFT EBITDA DA OP v2'!C54</f>
        <v>0</v>
      </c>
      <c r="D66" s="193">
        <f>'DRAFT EBITDA DA OP v2'!D54</f>
        <v>0</v>
      </c>
      <c r="E66" s="193">
        <f>'DRAFT EBITDA DA OP v2'!E54</f>
        <v>0</v>
      </c>
      <c r="F66" s="415">
        <f>'DRAFT EBITDA DA OP v2'!F54</f>
        <v>0</v>
      </c>
      <c r="G66" s="193"/>
      <c r="H66" s="193">
        <f>'DRAFT EBITDA DA OP v2'!H54</f>
        <v>0</v>
      </c>
      <c r="I66" s="193">
        <f>'DRAFT EBITDA DA OP v2'!I54</f>
        <v>0</v>
      </c>
      <c r="J66" s="193">
        <f>'DRAFT EBITDA DA OP v2'!J54</f>
        <v>0</v>
      </c>
      <c r="K66" s="193">
        <f>'DRAFT EBITDA DA OP v2'!K54</f>
        <v>0</v>
      </c>
      <c r="L66" s="415">
        <f>'DRAFT EBITDA DA OP v2'!L54</f>
        <v>0</v>
      </c>
      <c r="M66" s="193"/>
      <c r="N66" s="193">
        <f>'DRAFT EBITDA DA OP v2'!N54</f>
        <v>0</v>
      </c>
      <c r="O66" s="193">
        <f>'HFM NGOperating Income Round'!S16</f>
        <v>0</v>
      </c>
      <c r="P66" s="193">
        <f>'HFM NGOperating Income Round'!T16</f>
        <v>0</v>
      </c>
      <c r="Q66" s="193">
        <f>'HFM NGOperating Income Round'!U16</f>
        <v>0</v>
      </c>
      <c r="R66" s="415">
        <f>'HFM NGOperating Income Round'!V16</f>
        <v>0</v>
      </c>
      <c r="T66" s="193">
        <v>255</v>
      </c>
      <c r="U66" s="193">
        <v>365</v>
      </c>
      <c r="V66" s="193">
        <v>609</v>
      </c>
      <c r="W66" s="193">
        <v>507</v>
      </c>
      <c r="X66" s="415">
        <v>1736</v>
      </c>
      <c r="Y66" s="193"/>
      <c r="Z66" s="193">
        <v>340</v>
      </c>
      <c r="AA66" s="193">
        <v>402</v>
      </c>
      <c r="AB66" s="193">
        <v>555</v>
      </c>
      <c r="AC66" s="193">
        <v>498</v>
      </c>
      <c r="AD66" s="415">
        <v>1795</v>
      </c>
      <c r="AE66" s="193">
        <v>255</v>
      </c>
      <c r="AF66" s="193">
        <v>365</v>
      </c>
      <c r="AG66" s="193">
        <v>609</v>
      </c>
      <c r="AH66" s="193">
        <v>507</v>
      </c>
      <c r="AI66" s="415">
        <v>1736</v>
      </c>
      <c r="AJ66" s="193"/>
      <c r="AK66" s="193">
        <v>340</v>
      </c>
      <c r="AL66" s="193">
        <v>402</v>
      </c>
      <c r="AM66" s="193">
        <v>555</v>
      </c>
      <c r="AN66" s="193">
        <v>498</v>
      </c>
      <c r="AO66" s="415">
        <v>1795</v>
      </c>
      <c r="AP66" s="16"/>
      <c r="AQ66" s="16">
        <f t="shared" si="6"/>
        <v>-255</v>
      </c>
      <c r="AR66" s="16">
        <f t="shared" si="6"/>
        <v>-365</v>
      </c>
      <c r="AS66" s="16">
        <f t="shared" si="6"/>
        <v>-609</v>
      </c>
      <c r="AT66" s="16">
        <f t="shared" si="6"/>
        <v>-507</v>
      </c>
      <c r="AU66" s="16">
        <f t="shared" si="6"/>
        <v>-1736</v>
      </c>
      <c r="AV66" s="16"/>
      <c r="AW66" s="16">
        <f t="shared" si="7"/>
        <v>-340</v>
      </c>
      <c r="AX66" s="16">
        <f t="shared" si="7"/>
        <v>-402</v>
      </c>
      <c r="AY66" s="16">
        <f t="shared" si="7"/>
        <v>-555</v>
      </c>
      <c r="AZ66" s="16">
        <f t="shared" si="7"/>
        <v>-498</v>
      </c>
      <c r="BA66" s="16">
        <f t="shared" si="7"/>
        <v>-1795</v>
      </c>
      <c r="BC66" s="16">
        <f t="shared" si="10"/>
        <v>-255</v>
      </c>
      <c r="BD66" s="16">
        <f t="shared" si="8"/>
        <v>-365</v>
      </c>
      <c r="BE66" s="16">
        <f t="shared" si="8"/>
        <v>-609</v>
      </c>
      <c r="BF66" s="16">
        <f t="shared" si="8"/>
        <v>-507</v>
      </c>
      <c r="BG66" s="16">
        <f t="shared" si="8"/>
        <v>-1736</v>
      </c>
      <c r="BH66" s="16">
        <f t="shared" si="8"/>
        <v>0</v>
      </c>
      <c r="BI66" s="16">
        <f t="shared" si="8"/>
        <v>-340</v>
      </c>
      <c r="BJ66" s="16">
        <f t="shared" si="8"/>
        <v>-402</v>
      </c>
      <c r="BK66" s="16">
        <f t="shared" si="8"/>
        <v>-555</v>
      </c>
      <c r="BL66" s="16">
        <f t="shared" si="8"/>
        <v>-498</v>
      </c>
      <c r="BM66" s="16">
        <f t="shared" si="9"/>
        <v>-1795</v>
      </c>
    </row>
    <row r="67" spans="1:65" hidden="1">
      <c r="A67" s="19" t="s">
        <v>30</v>
      </c>
      <c r="B67" s="524" t="e">
        <f>'DRAFT EBITDA DA OP v2'!B55</f>
        <v>#REF!</v>
      </c>
      <c r="C67" s="524" t="e">
        <f>'DRAFT EBITDA DA OP v2'!C55</f>
        <v>#REF!</v>
      </c>
      <c r="D67" s="524" t="e">
        <f>'DRAFT EBITDA DA OP v2'!D55</f>
        <v>#REF!</v>
      </c>
      <c r="E67" s="524" t="e">
        <f>'DRAFT EBITDA DA OP v2'!E55</f>
        <v>#REF!</v>
      </c>
      <c r="F67" s="326" t="e">
        <f>'DRAFT EBITDA DA OP v2'!F55</f>
        <v>#REF!</v>
      </c>
      <c r="G67" s="28"/>
      <c r="H67" s="524" t="e">
        <f>'DRAFT EBITDA DA OP v2'!H55</f>
        <v>#REF!</v>
      </c>
      <c r="I67" s="524" t="e">
        <f>'DRAFT EBITDA DA OP v2'!I55</f>
        <v>#REF!</v>
      </c>
      <c r="J67" s="524" t="e">
        <f>'DRAFT EBITDA DA OP v2'!J55</f>
        <v>#REF!</v>
      </c>
      <c r="K67" s="524" t="e">
        <f>'DRAFT EBITDA DA OP v2'!K55</f>
        <v>#REF!</v>
      </c>
      <c r="L67" s="326" t="e">
        <f>'DRAFT EBITDA DA OP v2'!L55</f>
        <v>#REF!</v>
      </c>
      <c r="M67" s="28"/>
      <c r="N67" s="524" t="e">
        <f>'DRAFT EBITDA DA OP v2'!N55</f>
        <v>#REF!</v>
      </c>
      <c r="O67" s="524" t="e">
        <f t="shared" ref="O67" si="11">O68-O63-O64-O65-O66</f>
        <v>#REF!</v>
      </c>
      <c r="P67" s="524" t="e">
        <f>P68-P63-P64-P65-P66</f>
        <v>#REF!</v>
      </c>
      <c r="Q67" s="524" t="e">
        <f t="shared" ref="Q67:R67" si="12">Q68-Q63-Q64-Q65-Q66</f>
        <v>#REF!</v>
      </c>
      <c r="R67" s="326" t="e">
        <f t="shared" si="12"/>
        <v>#REF!</v>
      </c>
      <c r="T67" s="524">
        <v>-284</v>
      </c>
      <c r="U67" s="524">
        <v>-332</v>
      </c>
      <c r="V67" s="524">
        <v>-220</v>
      </c>
      <c r="W67" s="524">
        <v>-305</v>
      </c>
      <c r="X67" s="326">
        <v>-1141</v>
      </c>
      <c r="Y67" s="28"/>
      <c r="Z67" s="524">
        <v>-293</v>
      </c>
      <c r="AA67" s="524">
        <v>-252</v>
      </c>
      <c r="AB67" s="524">
        <v>-269</v>
      </c>
      <c r="AC67" s="524">
        <v>-282</v>
      </c>
      <c r="AD67" s="326">
        <v>-1096</v>
      </c>
      <c r="AE67" s="524">
        <v>-284</v>
      </c>
      <c r="AF67" s="524">
        <v>-332</v>
      </c>
      <c r="AG67" s="524">
        <v>-220</v>
      </c>
      <c r="AH67" s="524">
        <v>-305</v>
      </c>
      <c r="AI67" s="326">
        <v>-1141</v>
      </c>
      <c r="AJ67" s="28"/>
      <c r="AK67" s="524">
        <v>-293</v>
      </c>
      <c r="AL67" s="524">
        <v>-252</v>
      </c>
      <c r="AM67" s="524">
        <v>-269</v>
      </c>
      <c r="AN67" s="524">
        <v>-282</v>
      </c>
      <c r="AO67" s="326">
        <v>-1096</v>
      </c>
      <c r="AP67" s="16"/>
      <c r="AQ67" s="16" t="e">
        <f t="shared" si="6"/>
        <v>#REF!</v>
      </c>
      <c r="AR67" s="16" t="e">
        <f t="shared" si="6"/>
        <v>#REF!</v>
      </c>
      <c r="AS67" s="16" t="e">
        <f t="shared" si="6"/>
        <v>#REF!</v>
      </c>
      <c r="AT67" s="16" t="e">
        <f t="shared" si="6"/>
        <v>#REF!</v>
      </c>
      <c r="AU67" s="16" t="e">
        <f t="shared" si="6"/>
        <v>#REF!</v>
      </c>
      <c r="AV67" s="16"/>
      <c r="AW67" s="16" t="e">
        <f t="shared" si="7"/>
        <v>#REF!</v>
      </c>
      <c r="AX67" s="16" t="e">
        <f t="shared" si="7"/>
        <v>#REF!</v>
      </c>
      <c r="AY67" s="16" t="e">
        <f t="shared" si="7"/>
        <v>#REF!</v>
      </c>
      <c r="AZ67" s="16" t="e">
        <f t="shared" si="7"/>
        <v>#REF!</v>
      </c>
      <c r="BA67" s="16" t="e">
        <f t="shared" si="7"/>
        <v>#REF!</v>
      </c>
      <c r="BC67" s="16" t="e">
        <f t="shared" si="10"/>
        <v>#REF!</v>
      </c>
      <c r="BD67" s="16" t="e">
        <f t="shared" si="8"/>
        <v>#REF!</v>
      </c>
      <c r="BE67" s="16" t="e">
        <f t="shared" si="8"/>
        <v>#REF!</v>
      </c>
      <c r="BF67" s="16" t="e">
        <f t="shared" si="8"/>
        <v>#REF!</v>
      </c>
      <c r="BG67" s="16" t="e">
        <f t="shared" si="8"/>
        <v>#REF!</v>
      </c>
      <c r="BH67" s="16">
        <f t="shared" si="8"/>
        <v>0</v>
      </c>
      <c r="BI67" s="16" t="e">
        <f t="shared" si="8"/>
        <v>#REF!</v>
      </c>
      <c r="BJ67" s="16" t="e">
        <f t="shared" si="8"/>
        <v>#REF!</v>
      </c>
      <c r="BK67" s="16" t="e">
        <f t="shared" si="8"/>
        <v>#REF!</v>
      </c>
      <c r="BL67" s="16" t="e">
        <f t="shared" si="8"/>
        <v>#REF!</v>
      </c>
      <c r="BM67" s="16" t="e">
        <f t="shared" si="9"/>
        <v>#REF!</v>
      </c>
    </row>
    <row r="68" spans="1:65" hidden="1">
      <c r="A68" s="4" t="s">
        <v>15</v>
      </c>
      <c r="B68" s="32">
        <f>'DRAFT EBITDA DA OP v2'!B56</f>
        <v>0</v>
      </c>
      <c r="C68" s="32">
        <f>'DRAFT EBITDA DA OP v2'!C56</f>
        <v>0</v>
      </c>
      <c r="D68" s="32">
        <f>'DRAFT EBITDA DA OP v2'!D56</f>
        <v>0</v>
      </c>
      <c r="E68" s="32">
        <f>'DRAFT EBITDA DA OP v2'!E56</f>
        <v>0</v>
      </c>
      <c r="F68" s="33">
        <f>'DRAFT EBITDA DA OP v2'!F56</f>
        <v>0</v>
      </c>
      <c r="G68" s="11"/>
      <c r="H68" s="32">
        <f>'DRAFT EBITDA DA OP v2'!H56</f>
        <v>0</v>
      </c>
      <c r="I68" s="32">
        <f>'DRAFT EBITDA DA OP v2'!I56</f>
        <v>0</v>
      </c>
      <c r="J68" s="32">
        <f>'DRAFT EBITDA DA OP v2'!J56</f>
        <v>-1</v>
      </c>
      <c r="K68" s="32">
        <f>'DRAFT EBITDA DA OP v2'!K56</f>
        <v>0</v>
      </c>
      <c r="L68" s="33">
        <f>'DRAFT EBITDA DA OP v2'!L56</f>
        <v>-1</v>
      </c>
      <c r="M68" s="11"/>
      <c r="N68" s="32">
        <f>'DRAFT EBITDA DA OP v2'!N56</f>
        <v>0</v>
      </c>
      <c r="O68" s="32">
        <f>'HFM NGOperating Income Round'!S23</f>
        <v>0</v>
      </c>
      <c r="P68" s="32">
        <f>'HFM NGOperating Income Round'!T23</f>
        <v>0</v>
      </c>
      <c r="Q68" s="32">
        <f>'HFM NGOperating Income Round'!U23</f>
        <v>0</v>
      </c>
      <c r="R68" s="33">
        <f>'HFM NGOperating Income Round'!V23</f>
        <v>0</v>
      </c>
      <c r="T68" s="32">
        <v>1504</v>
      </c>
      <c r="U68" s="32">
        <v>1548</v>
      </c>
      <c r="V68" s="32">
        <v>2080</v>
      </c>
      <c r="W68" s="32">
        <v>1382</v>
      </c>
      <c r="X68" s="33">
        <v>6514</v>
      </c>
      <c r="Y68" s="11"/>
      <c r="Z68" s="32">
        <v>1761</v>
      </c>
      <c r="AA68" s="32">
        <v>1597</v>
      </c>
      <c r="AB68" s="32">
        <v>1683</v>
      </c>
      <c r="AC68" s="32">
        <v>1590</v>
      </c>
      <c r="AD68" s="33">
        <v>6631</v>
      </c>
      <c r="AE68" s="32">
        <v>1504</v>
      </c>
      <c r="AF68" s="32">
        <v>1548</v>
      </c>
      <c r="AG68" s="32">
        <v>2080</v>
      </c>
      <c r="AH68" s="32">
        <v>1382</v>
      </c>
      <c r="AI68" s="33">
        <v>6514</v>
      </c>
      <c r="AJ68" s="11"/>
      <c r="AK68" s="32">
        <v>1761</v>
      </c>
      <c r="AL68" s="32">
        <v>1597</v>
      </c>
      <c r="AM68" s="32">
        <v>1683</v>
      </c>
      <c r="AN68" s="32">
        <v>1590</v>
      </c>
      <c r="AO68" s="33">
        <v>6631</v>
      </c>
      <c r="AP68" s="16"/>
      <c r="AQ68" s="16">
        <f t="shared" si="6"/>
        <v>-1504</v>
      </c>
      <c r="AR68" s="16">
        <f t="shared" si="6"/>
        <v>-1548</v>
      </c>
      <c r="AS68" s="16">
        <f t="shared" si="6"/>
        <v>-2080</v>
      </c>
      <c r="AT68" s="16">
        <f t="shared" si="6"/>
        <v>-1382</v>
      </c>
      <c r="AU68" s="16">
        <f t="shared" si="6"/>
        <v>-6514</v>
      </c>
      <c r="AV68" s="16"/>
      <c r="AW68" s="16">
        <f t="shared" si="7"/>
        <v>-1761</v>
      </c>
      <c r="AX68" s="16">
        <f t="shared" si="7"/>
        <v>-1597</v>
      </c>
      <c r="AY68" s="16">
        <f t="shared" si="7"/>
        <v>-1684</v>
      </c>
      <c r="AZ68" s="16">
        <f t="shared" si="7"/>
        <v>-1590</v>
      </c>
      <c r="BA68" s="16">
        <f t="shared" si="7"/>
        <v>-6632</v>
      </c>
      <c r="BC68" s="16">
        <f t="shared" si="10"/>
        <v>-1504</v>
      </c>
      <c r="BD68" s="16">
        <f t="shared" si="8"/>
        <v>-1548</v>
      </c>
      <c r="BE68" s="16">
        <f t="shared" si="8"/>
        <v>-2080</v>
      </c>
      <c r="BF68" s="16">
        <f t="shared" si="8"/>
        <v>-1382</v>
      </c>
      <c r="BG68" s="16">
        <f t="shared" si="8"/>
        <v>-6514</v>
      </c>
      <c r="BH68" s="16">
        <f t="shared" si="8"/>
        <v>0</v>
      </c>
      <c r="BI68" s="16">
        <f t="shared" si="8"/>
        <v>-1761</v>
      </c>
      <c r="BJ68" s="16">
        <f t="shared" si="8"/>
        <v>-1597</v>
      </c>
      <c r="BK68" s="16">
        <f t="shared" si="8"/>
        <v>-1684</v>
      </c>
      <c r="BL68" s="16">
        <f t="shared" si="8"/>
        <v>-1590</v>
      </c>
      <c r="BM68" s="16">
        <f t="shared" si="9"/>
        <v>-6632</v>
      </c>
    </row>
    <row r="69" spans="1:65" ht="2.25" hidden="1" customHeight="1">
      <c r="A69" s="2" t="s">
        <v>9</v>
      </c>
      <c r="B69" s="25">
        <f>'DRAFT EBITDA DA OP v2'!B57</f>
        <v>0</v>
      </c>
      <c r="C69" s="25">
        <f>'DRAFT EBITDA DA OP v2'!C57</f>
        <v>0</v>
      </c>
      <c r="D69" s="25">
        <f>'DRAFT EBITDA DA OP v2'!D57</f>
        <v>0</v>
      </c>
      <c r="E69" s="25">
        <f>'DRAFT EBITDA DA OP v2'!E57</f>
        <v>0</v>
      </c>
      <c r="F69" s="10">
        <f>'DRAFT EBITDA DA OP v2'!F57</f>
        <v>0</v>
      </c>
      <c r="G69" s="25"/>
      <c r="H69" s="25">
        <f>'DRAFT EBITDA DA OP v2'!H57</f>
        <v>0</v>
      </c>
      <c r="I69" s="25">
        <f>'DRAFT EBITDA DA OP v2'!I57</f>
        <v>0</v>
      </c>
      <c r="J69" s="25">
        <f>'DRAFT EBITDA DA OP v2'!J57</f>
        <v>0</v>
      </c>
      <c r="K69" s="25">
        <f>'DRAFT EBITDA DA OP v2'!K57</f>
        <v>0</v>
      </c>
      <c r="L69" s="10">
        <f>'DRAFT EBITDA DA OP v2'!L57</f>
        <v>0</v>
      </c>
      <c r="M69" s="25"/>
      <c r="N69" s="25">
        <f>'DRAFT EBITDA DA OP v2'!N57</f>
        <v>0</v>
      </c>
      <c r="O69" s="25"/>
      <c r="P69" s="25"/>
      <c r="Q69" s="25"/>
      <c r="R69" s="10"/>
      <c r="T69" s="25"/>
      <c r="U69" s="25"/>
      <c r="V69" s="25"/>
      <c r="W69" s="25"/>
      <c r="X69" s="10"/>
      <c r="Y69" s="25"/>
      <c r="Z69" s="25"/>
      <c r="AA69" s="25"/>
      <c r="AB69" s="25"/>
      <c r="AC69" s="25"/>
      <c r="AD69" s="10"/>
      <c r="AE69" s="25"/>
      <c r="AF69" s="25"/>
      <c r="AG69" s="25"/>
      <c r="AH69" s="25"/>
      <c r="AI69" s="10"/>
      <c r="AJ69" s="25"/>
      <c r="AK69" s="25"/>
      <c r="AL69" s="25"/>
      <c r="AM69" s="25"/>
      <c r="AN69" s="25"/>
      <c r="AO69" s="10"/>
      <c r="AP69" s="16"/>
      <c r="AQ69" s="16">
        <f t="shared" si="6"/>
        <v>0</v>
      </c>
      <c r="AR69" s="16">
        <f t="shared" si="6"/>
        <v>0</v>
      </c>
      <c r="AS69" s="16">
        <f t="shared" si="6"/>
        <v>0</v>
      </c>
      <c r="AT69" s="16">
        <f t="shared" si="6"/>
        <v>0</v>
      </c>
      <c r="AU69" s="16">
        <f t="shared" si="6"/>
        <v>0</v>
      </c>
      <c r="AV69" s="16"/>
      <c r="AW69" s="16">
        <f t="shared" si="7"/>
        <v>0</v>
      </c>
      <c r="AX69" s="16">
        <f t="shared" si="7"/>
        <v>0</v>
      </c>
      <c r="AY69" s="16">
        <f t="shared" si="7"/>
        <v>0</v>
      </c>
      <c r="AZ69" s="16">
        <f t="shared" si="7"/>
        <v>0</v>
      </c>
      <c r="BA69" s="16">
        <f t="shared" si="7"/>
        <v>0</v>
      </c>
      <c r="BC69" s="16">
        <f t="shared" si="10"/>
        <v>0</v>
      </c>
      <c r="BD69" s="16">
        <f t="shared" si="8"/>
        <v>0</v>
      </c>
      <c r="BE69" s="16">
        <f t="shared" si="8"/>
        <v>0</v>
      </c>
      <c r="BF69" s="16">
        <f t="shared" si="8"/>
        <v>0</v>
      </c>
      <c r="BG69" s="16">
        <f t="shared" si="8"/>
        <v>0</v>
      </c>
      <c r="BH69" s="16">
        <f t="shared" si="8"/>
        <v>0</v>
      </c>
      <c r="BI69" s="16">
        <f t="shared" si="8"/>
        <v>0</v>
      </c>
      <c r="BJ69" s="16">
        <f t="shared" si="8"/>
        <v>0</v>
      </c>
      <c r="BK69" s="16">
        <f t="shared" si="8"/>
        <v>0</v>
      </c>
      <c r="BL69" s="16">
        <f t="shared" si="8"/>
        <v>0</v>
      </c>
      <c r="BM69" s="16">
        <f t="shared" si="9"/>
        <v>0</v>
      </c>
    </row>
    <row r="70" spans="1:65" ht="1.5" hidden="1" customHeight="1">
      <c r="A70" s="117"/>
      <c r="B70" s="118" t="e">
        <f>'DRAFT EBITDA DA OP v2'!B58</f>
        <v>#REF!</v>
      </c>
      <c r="C70" s="118" t="e">
        <f>'DRAFT EBITDA DA OP v2'!C58</f>
        <v>#REF!</v>
      </c>
      <c r="D70" s="118" t="e">
        <f>'DRAFT EBITDA DA OP v2'!D58</f>
        <v>#REF!</v>
      </c>
      <c r="E70" s="118" t="e">
        <f>'DRAFT EBITDA DA OP v2'!E58</f>
        <v>#REF!</v>
      </c>
      <c r="F70" s="119" t="e">
        <f>'DRAFT EBITDA DA OP v2'!F58</f>
        <v>#REF!</v>
      </c>
      <c r="G70" s="118"/>
      <c r="H70" s="118" t="e">
        <f>'DRAFT EBITDA DA OP v2'!H58</f>
        <v>#REF!</v>
      </c>
      <c r="I70" s="118" t="e">
        <f>'DRAFT EBITDA DA OP v2'!I58</f>
        <v>#REF!</v>
      </c>
      <c r="J70" s="118" t="e">
        <f>'DRAFT EBITDA DA OP v2'!J58</f>
        <v>#REF!</v>
      </c>
      <c r="K70" s="118" t="e">
        <f>'DRAFT EBITDA DA OP v2'!K58</f>
        <v>#REF!</v>
      </c>
      <c r="L70" s="119" t="e">
        <f>'DRAFT EBITDA DA OP v2'!L58</f>
        <v>#REF!</v>
      </c>
      <c r="M70" s="118"/>
      <c r="N70" s="118" t="e">
        <f>'DRAFT EBITDA DA OP v2'!N58</f>
        <v>#REF!</v>
      </c>
      <c r="O70" s="118"/>
      <c r="P70" s="118"/>
      <c r="Q70" s="118"/>
      <c r="R70" s="119"/>
      <c r="T70" s="118"/>
      <c r="U70" s="118"/>
      <c r="V70" s="118"/>
      <c r="W70" s="118"/>
      <c r="X70" s="119"/>
      <c r="Y70" s="118"/>
      <c r="Z70" s="118"/>
      <c r="AA70" s="118"/>
      <c r="AB70" s="118"/>
      <c r="AC70" s="118"/>
      <c r="AD70" s="119"/>
      <c r="AE70" s="118"/>
      <c r="AF70" s="118"/>
      <c r="AG70" s="118"/>
      <c r="AH70" s="118"/>
      <c r="AI70" s="119"/>
      <c r="AJ70" s="118"/>
      <c r="AK70" s="118"/>
      <c r="AL70" s="118"/>
      <c r="AM70" s="118"/>
      <c r="AN70" s="118"/>
      <c r="AO70" s="119"/>
      <c r="AP70" s="16"/>
      <c r="AQ70" s="16" t="e">
        <f t="shared" si="6"/>
        <v>#REF!</v>
      </c>
      <c r="AR70" s="16" t="e">
        <f t="shared" si="6"/>
        <v>#REF!</v>
      </c>
      <c r="AS70" s="16" t="e">
        <f t="shared" si="6"/>
        <v>#REF!</v>
      </c>
      <c r="AT70" s="16" t="e">
        <f t="shared" si="6"/>
        <v>#REF!</v>
      </c>
      <c r="AU70" s="16" t="e">
        <f t="shared" si="6"/>
        <v>#REF!</v>
      </c>
      <c r="AV70" s="16"/>
      <c r="AW70" s="16" t="e">
        <f t="shared" si="7"/>
        <v>#REF!</v>
      </c>
      <c r="AX70" s="16" t="e">
        <f t="shared" si="7"/>
        <v>#REF!</v>
      </c>
      <c r="AY70" s="16" t="e">
        <f t="shared" si="7"/>
        <v>#REF!</v>
      </c>
      <c r="AZ70" s="16" t="e">
        <f t="shared" si="7"/>
        <v>#REF!</v>
      </c>
      <c r="BA70" s="16" t="e">
        <f t="shared" si="7"/>
        <v>#REF!</v>
      </c>
      <c r="BC70" s="16" t="e">
        <f t="shared" si="10"/>
        <v>#REF!</v>
      </c>
      <c r="BD70" s="16" t="e">
        <f t="shared" si="8"/>
        <v>#REF!</v>
      </c>
      <c r="BE70" s="16" t="e">
        <f t="shared" si="8"/>
        <v>#REF!</v>
      </c>
      <c r="BF70" s="16" t="e">
        <f t="shared" si="8"/>
        <v>#REF!</v>
      </c>
      <c r="BG70" s="16" t="e">
        <f t="shared" si="8"/>
        <v>#REF!</v>
      </c>
      <c r="BH70" s="16">
        <f t="shared" si="8"/>
        <v>0</v>
      </c>
      <c r="BI70" s="16" t="e">
        <f t="shared" si="8"/>
        <v>#REF!</v>
      </c>
      <c r="BJ70" s="16" t="e">
        <f t="shared" si="8"/>
        <v>#REF!</v>
      </c>
      <c r="BK70" s="16" t="e">
        <f t="shared" si="8"/>
        <v>#REF!</v>
      </c>
      <c r="BL70" s="16" t="e">
        <f t="shared" si="8"/>
        <v>#REF!</v>
      </c>
      <c r="BM70" s="16" t="e">
        <f t="shared" si="9"/>
        <v>#REF!</v>
      </c>
    </row>
    <row r="71" spans="1:65" ht="2.25" hidden="1" customHeight="1">
      <c r="B71" s="25">
        <f>'DRAFT EBITDA DA OP v2'!B59</f>
        <v>0</v>
      </c>
      <c r="C71" s="25">
        <f>'DRAFT EBITDA DA OP v2'!C59</f>
        <v>0</v>
      </c>
      <c r="D71" s="25">
        <f>'DRAFT EBITDA DA OP v2'!D59</f>
        <v>0</v>
      </c>
      <c r="E71" s="25">
        <f>'DRAFT EBITDA DA OP v2'!E59</f>
        <v>0</v>
      </c>
      <c r="F71" s="10">
        <f>'DRAFT EBITDA DA OP v2'!F59</f>
        <v>0</v>
      </c>
      <c r="G71" s="25"/>
      <c r="H71" s="25">
        <f>'DRAFT EBITDA DA OP v2'!H59</f>
        <v>0</v>
      </c>
      <c r="I71" s="25">
        <f>'DRAFT EBITDA DA OP v2'!I59</f>
        <v>0</v>
      </c>
      <c r="J71" s="25">
        <f>'DRAFT EBITDA DA OP v2'!J59</f>
        <v>0</v>
      </c>
      <c r="K71" s="25">
        <f>'DRAFT EBITDA DA OP v2'!K59</f>
        <v>0</v>
      </c>
      <c r="L71" s="10">
        <f>'DRAFT EBITDA DA OP v2'!L59</f>
        <v>0</v>
      </c>
      <c r="M71" s="25"/>
      <c r="N71" s="25">
        <f>'DRAFT EBITDA DA OP v2'!N59</f>
        <v>0</v>
      </c>
      <c r="O71" s="25"/>
      <c r="P71" s="25"/>
      <c r="Q71" s="25"/>
      <c r="R71" s="10"/>
      <c r="T71" s="25"/>
      <c r="U71" s="25"/>
      <c r="V71" s="25"/>
      <c r="W71" s="25"/>
      <c r="X71" s="10"/>
      <c r="Y71" s="25"/>
      <c r="Z71" s="25"/>
      <c r="AA71" s="25"/>
      <c r="AB71" s="25"/>
      <c r="AC71" s="25"/>
      <c r="AD71" s="10"/>
      <c r="AE71" s="25"/>
      <c r="AF71" s="25"/>
      <c r="AG71" s="25"/>
      <c r="AH71" s="25"/>
      <c r="AI71" s="10"/>
      <c r="AJ71" s="25"/>
      <c r="AK71" s="25"/>
      <c r="AL71" s="25"/>
      <c r="AM71" s="25"/>
      <c r="AN71" s="25"/>
      <c r="AO71" s="10"/>
      <c r="AP71" s="16"/>
      <c r="AQ71" s="16">
        <f t="shared" si="6"/>
        <v>0</v>
      </c>
      <c r="AR71" s="16">
        <f t="shared" si="6"/>
        <v>0</v>
      </c>
      <c r="AS71" s="16">
        <f t="shared" si="6"/>
        <v>0</v>
      </c>
      <c r="AT71" s="16">
        <f t="shared" si="6"/>
        <v>0</v>
      </c>
      <c r="AU71" s="16">
        <f t="shared" si="6"/>
        <v>0</v>
      </c>
      <c r="AV71" s="16"/>
      <c r="AW71" s="16">
        <f t="shared" si="7"/>
        <v>0</v>
      </c>
      <c r="AX71" s="16">
        <f t="shared" si="7"/>
        <v>0</v>
      </c>
      <c r="AY71" s="16">
        <f t="shared" si="7"/>
        <v>0</v>
      </c>
      <c r="AZ71" s="16">
        <f t="shared" si="7"/>
        <v>0</v>
      </c>
      <c r="BA71" s="16">
        <f t="shared" si="7"/>
        <v>0</v>
      </c>
      <c r="BC71" s="16">
        <f t="shared" si="10"/>
        <v>0</v>
      </c>
      <c r="BD71" s="16">
        <f t="shared" si="8"/>
        <v>0</v>
      </c>
      <c r="BE71" s="16">
        <f t="shared" si="8"/>
        <v>0</v>
      </c>
      <c r="BF71" s="16">
        <f t="shared" si="8"/>
        <v>0</v>
      </c>
      <c r="BG71" s="16">
        <f t="shared" si="8"/>
        <v>0</v>
      </c>
      <c r="BH71" s="16">
        <f t="shared" si="8"/>
        <v>0</v>
      </c>
      <c r="BI71" s="16">
        <f t="shared" si="8"/>
        <v>0</v>
      </c>
      <c r="BJ71" s="16">
        <f t="shared" si="8"/>
        <v>0</v>
      </c>
      <c r="BK71" s="16">
        <f t="shared" si="8"/>
        <v>0</v>
      </c>
      <c r="BL71" s="16">
        <f t="shared" si="8"/>
        <v>0</v>
      </c>
      <c r="BM71" s="16">
        <f t="shared" si="9"/>
        <v>0</v>
      </c>
    </row>
    <row r="72" spans="1:65" hidden="1">
      <c r="A72" s="4" t="s">
        <v>16</v>
      </c>
      <c r="B72" s="11">
        <f>'DRAFT EBITDA DA OP v2'!B60</f>
        <v>0</v>
      </c>
      <c r="C72" s="11">
        <f>'DRAFT EBITDA DA OP v2'!C60</f>
        <v>0</v>
      </c>
      <c r="D72" s="11">
        <f>'DRAFT EBITDA DA OP v2'!D60</f>
        <v>0</v>
      </c>
      <c r="E72" s="11">
        <f>'DRAFT EBITDA DA OP v2'!E60</f>
        <v>0</v>
      </c>
      <c r="F72" s="12">
        <f>'DRAFT EBITDA DA OP v2'!F60</f>
        <v>0</v>
      </c>
      <c r="G72" s="34"/>
      <c r="H72" s="11">
        <f>'DRAFT EBITDA DA OP v2'!H60</f>
        <v>0</v>
      </c>
      <c r="I72" s="11">
        <f>'DRAFT EBITDA DA OP v2'!I60</f>
        <v>0</v>
      </c>
      <c r="J72" s="11">
        <f>'DRAFT EBITDA DA OP v2'!J60</f>
        <v>0</v>
      </c>
      <c r="K72" s="11">
        <f>'DRAFT EBITDA DA OP v2'!K60</f>
        <v>0</v>
      </c>
      <c r="L72" s="12">
        <f>'DRAFT EBITDA DA OP v2'!L60</f>
        <v>0</v>
      </c>
      <c r="M72" s="34"/>
      <c r="N72" s="11">
        <f>'DRAFT EBITDA DA OP v2'!N60</f>
        <v>0</v>
      </c>
      <c r="O72" s="11">
        <f>'HFM NGOperating Income Round'!S27</f>
        <v>0</v>
      </c>
      <c r="P72" s="11">
        <f>'HFM NGOperating Income Round'!T27</f>
        <v>0</v>
      </c>
      <c r="Q72" s="11">
        <f>'HFM NGOperating Income Round'!U27</f>
        <v>0</v>
      </c>
      <c r="R72" s="12">
        <f>'HFM NGOperating Income Round'!V27</f>
        <v>0</v>
      </c>
      <c r="S72" s="34"/>
      <c r="T72" s="11">
        <v>173</v>
      </c>
      <c r="U72" s="11">
        <v>260</v>
      </c>
      <c r="V72" s="11">
        <v>272</v>
      </c>
      <c r="W72" s="11">
        <v>163</v>
      </c>
      <c r="X72" s="12">
        <v>868</v>
      </c>
      <c r="Y72" s="34"/>
      <c r="Z72" s="11">
        <v>216</v>
      </c>
      <c r="AA72" s="11">
        <v>49</v>
      </c>
      <c r="AB72" s="11">
        <v>21.00536</v>
      </c>
      <c r="AC72" s="11">
        <v>202</v>
      </c>
      <c r="AD72" s="12">
        <v>488.00536</v>
      </c>
      <c r="AE72" s="11">
        <v>173</v>
      </c>
      <c r="AF72" s="11">
        <v>260</v>
      </c>
      <c r="AG72" s="11">
        <v>272</v>
      </c>
      <c r="AH72" s="11">
        <v>163</v>
      </c>
      <c r="AI72" s="12">
        <v>868</v>
      </c>
      <c r="AJ72" s="34"/>
      <c r="AK72" s="11">
        <v>216</v>
      </c>
      <c r="AL72" s="11">
        <v>49</v>
      </c>
      <c r="AM72" s="11">
        <v>21</v>
      </c>
      <c r="AN72" s="11">
        <v>202</v>
      </c>
      <c r="AO72" s="12">
        <v>488</v>
      </c>
      <c r="AP72" s="16"/>
      <c r="AQ72" s="16">
        <f t="shared" si="6"/>
        <v>-173</v>
      </c>
      <c r="AR72" s="16">
        <f t="shared" si="6"/>
        <v>-260</v>
      </c>
      <c r="AS72" s="16">
        <f t="shared" si="6"/>
        <v>-272</v>
      </c>
      <c r="AT72" s="16">
        <f t="shared" si="6"/>
        <v>-163</v>
      </c>
      <c r="AU72" s="16">
        <f t="shared" si="6"/>
        <v>-868</v>
      </c>
      <c r="AV72" s="16"/>
      <c r="AW72" s="16">
        <f t="shared" si="7"/>
        <v>-216</v>
      </c>
      <c r="AX72" s="16">
        <f t="shared" si="7"/>
        <v>-49</v>
      </c>
      <c r="AY72" s="16">
        <f t="shared" si="7"/>
        <v>-21</v>
      </c>
      <c r="AZ72" s="16">
        <f t="shared" si="7"/>
        <v>-202</v>
      </c>
      <c r="BA72" s="16">
        <f t="shared" si="7"/>
        <v>-488</v>
      </c>
      <c r="BC72" s="16">
        <f t="shared" si="10"/>
        <v>-173</v>
      </c>
      <c r="BD72" s="16">
        <f t="shared" si="8"/>
        <v>-260</v>
      </c>
      <c r="BE72" s="16">
        <f t="shared" si="8"/>
        <v>-272</v>
      </c>
      <c r="BF72" s="16">
        <f t="shared" si="8"/>
        <v>-163</v>
      </c>
      <c r="BG72" s="16">
        <f t="shared" si="8"/>
        <v>-868</v>
      </c>
      <c r="BH72" s="16">
        <f t="shared" si="8"/>
        <v>0</v>
      </c>
      <c r="BI72" s="16">
        <f t="shared" si="8"/>
        <v>-216</v>
      </c>
      <c r="BJ72" s="16">
        <f t="shared" si="8"/>
        <v>-49</v>
      </c>
      <c r="BK72" s="16">
        <f t="shared" si="8"/>
        <v>-21.00536</v>
      </c>
      <c r="BL72" s="16">
        <f t="shared" si="8"/>
        <v>-202</v>
      </c>
      <c r="BM72" s="16">
        <f t="shared" si="9"/>
        <v>-488.00536</v>
      </c>
    </row>
    <row r="73" spans="1:65" ht="2.25" hidden="1" customHeight="1">
      <c r="A73" s="2" t="s">
        <v>9</v>
      </c>
      <c r="B73" s="25">
        <f>'DRAFT EBITDA DA OP v2'!B61</f>
        <v>0</v>
      </c>
      <c r="C73" s="25">
        <f>'DRAFT EBITDA DA OP v2'!C61</f>
        <v>0</v>
      </c>
      <c r="D73" s="25">
        <f>'DRAFT EBITDA DA OP v2'!D61</f>
        <v>0</v>
      </c>
      <c r="E73" s="25">
        <f>'DRAFT EBITDA DA OP v2'!E61</f>
        <v>0</v>
      </c>
      <c r="F73" s="10">
        <f>'DRAFT EBITDA DA OP v2'!F61</f>
        <v>0</v>
      </c>
      <c r="G73" s="25"/>
      <c r="H73" s="25">
        <f>'DRAFT EBITDA DA OP v2'!H61</f>
        <v>0</v>
      </c>
      <c r="I73" s="25">
        <f>'DRAFT EBITDA DA OP v2'!I61</f>
        <v>0</v>
      </c>
      <c r="J73" s="25">
        <f>'DRAFT EBITDA DA OP v2'!J61</f>
        <v>0</v>
      </c>
      <c r="K73" s="25">
        <f>'DRAFT EBITDA DA OP v2'!K61</f>
        <v>0</v>
      </c>
      <c r="L73" s="10">
        <f>'DRAFT EBITDA DA OP v2'!L61</f>
        <v>0</v>
      </c>
      <c r="M73" s="25"/>
      <c r="N73" s="25">
        <f>'DRAFT EBITDA DA OP v2'!N61</f>
        <v>0</v>
      </c>
      <c r="O73" s="25"/>
      <c r="P73" s="25"/>
      <c r="Q73" s="25"/>
      <c r="R73" s="10"/>
      <c r="T73" s="25"/>
      <c r="U73" s="25"/>
      <c r="V73" s="25"/>
      <c r="W73" s="25"/>
      <c r="X73" s="10"/>
      <c r="Y73" s="25"/>
      <c r="Z73" s="25"/>
      <c r="AA73" s="25"/>
      <c r="AB73" s="25"/>
      <c r="AC73" s="25"/>
      <c r="AD73" s="10"/>
      <c r="AE73" s="25"/>
      <c r="AF73" s="25"/>
      <c r="AG73" s="25"/>
      <c r="AH73" s="25"/>
      <c r="AI73" s="10"/>
      <c r="AJ73" s="25"/>
      <c r="AK73" s="25"/>
      <c r="AL73" s="25"/>
      <c r="AM73" s="25"/>
      <c r="AN73" s="25"/>
      <c r="AO73" s="10"/>
      <c r="AP73" s="16"/>
      <c r="AQ73" s="16">
        <f t="shared" si="6"/>
        <v>0</v>
      </c>
      <c r="AR73" s="16">
        <f t="shared" si="6"/>
        <v>0</v>
      </c>
      <c r="AS73" s="16">
        <f t="shared" si="6"/>
        <v>0</v>
      </c>
      <c r="AT73" s="16">
        <f t="shared" si="6"/>
        <v>0</v>
      </c>
      <c r="AU73" s="16">
        <f t="shared" si="6"/>
        <v>0</v>
      </c>
      <c r="AV73" s="16"/>
      <c r="AW73" s="16">
        <f t="shared" si="7"/>
        <v>0</v>
      </c>
      <c r="AX73" s="16">
        <f t="shared" si="7"/>
        <v>0</v>
      </c>
      <c r="AY73" s="16">
        <f t="shared" si="7"/>
        <v>0</v>
      </c>
      <c r="AZ73" s="16">
        <f t="shared" si="7"/>
        <v>0</v>
      </c>
      <c r="BA73" s="16">
        <f t="shared" si="7"/>
        <v>0</v>
      </c>
      <c r="BC73" s="16">
        <f t="shared" si="10"/>
        <v>0</v>
      </c>
      <c r="BD73" s="16">
        <f t="shared" si="8"/>
        <v>0</v>
      </c>
      <c r="BE73" s="16">
        <f t="shared" si="8"/>
        <v>0</v>
      </c>
      <c r="BF73" s="16">
        <f t="shared" si="8"/>
        <v>0</v>
      </c>
      <c r="BG73" s="16">
        <f t="shared" si="8"/>
        <v>0</v>
      </c>
      <c r="BH73" s="16">
        <f t="shared" si="8"/>
        <v>0</v>
      </c>
      <c r="BI73" s="16">
        <f t="shared" si="8"/>
        <v>0</v>
      </c>
      <c r="BJ73" s="16">
        <f t="shared" si="8"/>
        <v>0</v>
      </c>
      <c r="BK73" s="16">
        <f t="shared" si="8"/>
        <v>0</v>
      </c>
      <c r="BL73" s="16">
        <f t="shared" si="8"/>
        <v>0</v>
      </c>
      <c r="BM73" s="16">
        <f t="shared" si="9"/>
        <v>0</v>
      </c>
    </row>
    <row r="74" spans="1:65" ht="1.5" hidden="1" customHeight="1">
      <c r="A74" s="117"/>
      <c r="B74" s="118">
        <f>'DRAFT EBITDA DA OP v2'!B62</f>
        <v>0</v>
      </c>
      <c r="C74" s="118">
        <f>'DRAFT EBITDA DA OP v2'!C62</f>
        <v>0</v>
      </c>
      <c r="D74" s="118">
        <f>'DRAFT EBITDA DA OP v2'!D62</f>
        <v>0</v>
      </c>
      <c r="E74" s="118">
        <f>'DRAFT EBITDA DA OP v2'!E62</f>
        <v>0</v>
      </c>
      <c r="F74" s="119">
        <f>'DRAFT EBITDA DA OP v2'!F62</f>
        <v>0</v>
      </c>
      <c r="G74" s="118"/>
      <c r="H74" s="118">
        <f>'DRAFT EBITDA DA OP v2'!H62</f>
        <v>0</v>
      </c>
      <c r="I74" s="118">
        <f>'DRAFT EBITDA DA OP v2'!I62</f>
        <v>0</v>
      </c>
      <c r="J74" s="118">
        <f>'DRAFT EBITDA DA OP v2'!J62</f>
        <v>0</v>
      </c>
      <c r="K74" s="118">
        <f>'DRAFT EBITDA DA OP v2'!K62</f>
        <v>0</v>
      </c>
      <c r="L74" s="119">
        <f>'DRAFT EBITDA DA OP v2'!L62</f>
        <v>0</v>
      </c>
      <c r="M74" s="118"/>
      <c r="N74" s="118">
        <f>'DRAFT EBITDA DA OP v2'!N62</f>
        <v>0</v>
      </c>
      <c r="O74" s="118"/>
      <c r="P74" s="118"/>
      <c r="Q74" s="118"/>
      <c r="R74" s="119"/>
      <c r="T74" s="118"/>
      <c r="U74" s="118"/>
      <c r="V74" s="118"/>
      <c r="W74" s="118"/>
      <c r="X74" s="119"/>
      <c r="Y74" s="118"/>
      <c r="Z74" s="118"/>
      <c r="AA74" s="118"/>
      <c r="AB74" s="118"/>
      <c r="AC74" s="118"/>
      <c r="AD74" s="119"/>
      <c r="AE74" s="118"/>
      <c r="AF74" s="118"/>
      <c r="AG74" s="118"/>
      <c r="AH74" s="118"/>
      <c r="AI74" s="119"/>
      <c r="AJ74" s="118"/>
      <c r="AK74" s="118"/>
      <c r="AL74" s="118"/>
      <c r="AM74" s="118"/>
      <c r="AN74" s="118"/>
      <c r="AO74" s="119"/>
      <c r="AP74" s="16"/>
      <c r="AQ74" s="16">
        <f t="shared" si="6"/>
        <v>0</v>
      </c>
      <c r="AR74" s="16">
        <f t="shared" si="6"/>
        <v>0</v>
      </c>
      <c r="AS74" s="16">
        <f t="shared" si="6"/>
        <v>0</v>
      </c>
      <c r="AT74" s="16">
        <f t="shared" si="6"/>
        <v>0</v>
      </c>
      <c r="AU74" s="16">
        <f t="shared" si="6"/>
        <v>0</v>
      </c>
      <c r="AV74" s="16"/>
      <c r="AW74" s="16">
        <f t="shared" si="7"/>
        <v>0</v>
      </c>
      <c r="AX74" s="16">
        <f t="shared" si="7"/>
        <v>0</v>
      </c>
      <c r="AY74" s="16">
        <f t="shared" si="7"/>
        <v>0</v>
      </c>
      <c r="AZ74" s="16">
        <f t="shared" si="7"/>
        <v>0</v>
      </c>
      <c r="BA74" s="16">
        <f t="shared" si="7"/>
        <v>0</v>
      </c>
      <c r="BC74" s="16">
        <f t="shared" si="10"/>
        <v>0</v>
      </c>
      <c r="BD74" s="16">
        <f t="shared" si="8"/>
        <v>0</v>
      </c>
      <c r="BE74" s="16">
        <f t="shared" si="8"/>
        <v>0</v>
      </c>
      <c r="BF74" s="16">
        <f t="shared" si="8"/>
        <v>0</v>
      </c>
      <c r="BG74" s="16">
        <f t="shared" si="8"/>
        <v>0</v>
      </c>
      <c r="BH74" s="16">
        <f t="shared" si="8"/>
        <v>0</v>
      </c>
      <c r="BI74" s="16">
        <f t="shared" si="8"/>
        <v>0</v>
      </c>
      <c r="BJ74" s="16">
        <f t="shared" si="8"/>
        <v>0</v>
      </c>
      <c r="BK74" s="16">
        <f t="shared" si="8"/>
        <v>0</v>
      </c>
      <c r="BL74" s="16">
        <f t="shared" si="8"/>
        <v>0</v>
      </c>
      <c r="BM74" s="16">
        <f t="shared" si="9"/>
        <v>0</v>
      </c>
    </row>
    <row r="75" spans="1:65" ht="2.25" hidden="1" customHeight="1">
      <c r="B75" s="25">
        <f>'DRAFT EBITDA DA OP v2'!B63</f>
        <v>0</v>
      </c>
      <c r="C75" s="25">
        <f>'DRAFT EBITDA DA OP v2'!C63</f>
        <v>0</v>
      </c>
      <c r="D75" s="25">
        <f>'DRAFT EBITDA DA OP v2'!D63</f>
        <v>0</v>
      </c>
      <c r="E75" s="25">
        <f>'DRAFT EBITDA DA OP v2'!E63</f>
        <v>0</v>
      </c>
      <c r="F75" s="10">
        <f>'DRAFT EBITDA DA OP v2'!F63</f>
        <v>0</v>
      </c>
      <c r="G75" s="25"/>
      <c r="H75" s="25">
        <f>'DRAFT EBITDA DA OP v2'!H63</f>
        <v>0</v>
      </c>
      <c r="I75" s="25">
        <f>'DRAFT EBITDA DA OP v2'!I63</f>
        <v>0</v>
      </c>
      <c r="J75" s="25">
        <f>'DRAFT EBITDA DA OP v2'!J63</f>
        <v>0</v>
      </c>
      <c r="K75" s="25">
        <f>'DRAFT EBITDA DA OP v2'!K63</f>
        <v>0</v>
      </c>
      <c r="L75" s="10">
        <f>'DRAFT EBITDA DA OP v2'!L63</f>
        <v>0</v>
      </c>
      <c r="M75" s="25"/>
      <c r="N75" s="25">
        <f>'DRAFT EBITDA DA OP v2'!N63</f>
        <v>0</v>
      </c>
      <c r="O75" s="25"/>
      <c r="P75" s="25"/>
      <c r="Q75" s="25"/>
      <c r="R75" s="10"/>
      <c r="T75" s="25"/>
      <c r="U75" s="25"/>
      <c r="V75" s="25"/>
      <c r="W75" s="25"/>
      <c r="X75" s="10"/>
      <c r="Y75" s="25"/>
      <c r="Z75" s="25"/>
      <c r="AA75" s="25"/>
      <c r="AB75" s="25"/>
      <c r="AC75" s="25"/>
      <c r="AD75" s="10"/>
      <c r="AE75" s="25"/>
      <c r="AF75" s="25"/>
      <c r="AG75" s="25"/>
      <c r="AH75" s="25"/>
      <c r="AI75" s="10"/>
      <c r="AJ75" s="25"/>
      <c r="AK75" s="25"/>
      <c r="AL75" s="25"/>
      <c r="AM75" s="25"/>
      <c r="AN75" s="25"/>
      <c r="AO75" s="10"/>
      <c r="AP75" s="16"/>
      <c r="AQ75" s="16">
        <f t="shared" si="6"/>
        <v>0</v>
      </c>
      <c r="AR75" s="16">
        <f t="shared" si="6"/>
        <v>0</v>
      </c>
      <c r="AS75" s="16">
        <f t="shared" si="6"/>
        <v>0</v>
      </c>
      <c r="AT75" s="16">
        <f t="shared" si="6"/>
        <v>0</v>
      </c>
      <c r="AU75" s="16">
        <f t="shared" si="6"/>
        <v>0</v>
      </c>
      <c r="AV75" s="16"/>
      <c r="AW75" s="16">
        <f t="shared" si="7"/>
        <v>0</v>
      </c>
      <c r="AX75" s="16">
        <f t="shared" si="7"/>
        <v>0</v>
      </c>
      <c r="AY75" s="16">
        <f t="shared" si="7"/>
        <v>0</v>
      </c>
      <c r="AZ75" s="16">
        <f t="shared" si="7"/>
        <v>0</v>
      </c>
      <c r="BA75" s="16">
        <f t="shared" si="7"/>
        <v>0</v>
      </c>
      <c r="BC75" s="16">
        <f t="shared" si="10"/>
        <v>0</v>
      </c>
      <c r="BD75" s="16">
        <f t="shared" si="8"/>
        <v>0</v>
      </c>
      <c r="BE75" s="16">
        <f t="shared" si="8"/>
        <v>0</v>
      </c>
      <c r="BF75" s="16">
        <f t="shared" si="8"/>
        <v>0</v>
      </c>
      <c r="BG75" s="16">
        <f t="shared" si="8"/>
        <v>0</v>
      </c>
      <c r="BH75" s="16">
        <f t="shared" si="8"/>
        <v>0</v>
      </c>
      <c r="BI75" s="16">
        <f t="shared" si="8"/>
        <v>0</v>
      </c>
      <c r="BJ75" s="16">
        <f t="shared" si="8"/>
        <v>0</v>
      </c>
      <c r="BK75" s="16">
        <f t="shared" si="8"/>
        <v>0</v>
      </c>
      <c r="BL75" s="16">
        <f t="shared" si="8"/>
        <v>0</v>
      </c>
      <c r="BM75" s="16">
        <f t="shared" si="9"/>
        <v>0</v>
      </c>
    </row>
    <row r="76" spans="1:65" hidden="1">
      <c r="A76" s="4" t="s">
        <v>18</v>
      </c>
      <c r="B76" s="11">
        <f>'DRAFT EBITDA DA OP v2'!B64</f>
        <v>0</v>
      </c>
      <c r="C76" s="11">
        <f>'DRAFT EBITDA DA OP v2'!C64</f>
        <v>0</v>
      </c>
      <c r="D76" s="11">
        <f>'DRAFT EBITDA DA OP v2'!D64</f>
        <v>0</v>
      </c>
      <c r="E76" s="11">
        <f>'DRAFT EBITDA DA OP v2'!E64</f>
        <v>0</v>
      </c>
      <c r="F76" s="12">
        <f>'DRAFT EBITDA DA OP v2'!F64</f>
        <v>0</v>
      </c>
      <c r="G76" s="34"/>
      <c r="H76" s="11">
        <f>'DRAFT EBITDA DA OP v2'!H64</f>
        <v>0</v>
      </c>
      <c r="I76" s="11">
        <f>'DRAFT EBITDA DA OP v2'!I64</f>
        <v>0</v>
      </c>
      <c r="J76" s="11">
        <f>'DRAFT EBITDA DA OP v2'!J64</f>
        <v>0</v>
      </c>
      <c r="K76" s="11">
        <f>'DRAFT EBITDA DA OP v2'!K64</f>
        <v>0</v>
      </c>
      <c r="L76" s="12">
        <f>'DRAFT EBITDA DA OP v2'!L64</f>
        <v>0</v>
      </c>
      <c r="M76" s="34"/>
      <c r="N76" s="11">
        <f>'DRAFT EBITDA DA OP v2'!N64</f>
        <v>0</v>
      </c>
      <c r="O76" s="11" t="e">
        <f t="shared" ref="O76:R76" si="13">O80-O72-O68-O59</f>
        <v>#REF!</v>
      </c>
      <c r="P76" s="11" t="e">
        <f t="shared" si="13"/>
        <v>#REF!</v>
      </c>
      <c r="Q76" s="11" t="e">
        <f t="shared" si="13"/>
        <v>#REF!</v>
      </c>
      <c r="R76" s="12" t="e">
        <f t="shared" si="13"/>
        <v>#REF!</v>
      </c>
      <c r="T76" s="11">
        <v>-139</v>
      </c>
      <c r="U76" s="11">
        <v>-206</v>
      </c>
      <c r="V76" s="11">
        <v>-339</v>
      </c>
      <c r="W76" s="11">
        <v>-371</v>
      </c>
      <c r="X76" s="12">
        <v>-1055</v>
      </c>
      <c r="Y76" s="34"/>
      <c r="Z76" s="11">
        <v>-273.46347121000002</v>
      </c>
      <c r="AA76" s="11">
        <v>-10.42772482</v>
      </c>
      <c r="AB76" s="11">
        <v>-206.22666224</v>
      </c>
      <c r="AC76" s="11">
        <v>-399.99172472000004</v>
      </c>
      <c r="AD76" s="12">
        <v>-889.10958299000004</v>
      </c>
      <c r="AE76" s="11">
        <v>-197</v>
      </c>
      <c r="AF76" s="11">
        <v>-313</v>
      </c>
      <c r="AG76" s="11">
        <v>-508</v>
      </c>
      <c r="AH76" s="11">
        <v>-563</v>
      </c>
      <c r="AI76" s="12">
        <v>-1581</v>
      </c>
      <c r="AJ76" s="34"/>
      <c r="AK76" s="11">
        <v>-479</v>
      </c>
      <c r="AL76" s="11">
        <v>-175</v>
      </c>
      <c r="AM76" s="11">
        <v>-393</v>
      </c>
      <c r="AN76" s="11">
        <v>-606</v>
      </c>
      <c r="AO76" s="12">
        <v>-1653</v>
      </c>
      <c r="AP76" s="16"/>
      <c r="AQ76" s="16">
        <f t="shared" si="6"/>
        <v>197</v>
      </c>
      <c r="AR76" s="16">
        <f t="shared" si="6"/>
        <v>313</v>
      </c>
      <c r="AS76" s="16">
        <f t="shared" si="6"/>
        <v>508</v>
      </c>
      <c r="AT76" s="16">
        <f t="shared" si="6"/>
        <v>563</v>
      </c>
      <c r="AU76" s="16">
        <f t="shared" si="6"/>
        <v>1581</v>
      </c>
      <c r="AV76" s="16"/>
      <c r="AW76" s="16">
        <f t="shared" si="7"/>
        <v>479</v>
      </c>
      <c r="AX76" s="16">
        <f t="shared" si="7"/>
        <v>175</v>
      </c>
      <c r="AY76" s="16">
        <f t="shared" si="7"/>
        <v>393</v>
      </c>
      <c r="AZ76" s="16">
        <f t="shared" si="7"/>
        <v>606</v>
      </c>
      <c r="BA76" s="16">
        <f t="shared" si="7"/>
        <v>1653</v>
      </c>
      <c r="BC76" s="16">
        <f t="shared" si="10"/>
        <v>139</v>
      </c>
      <c r="BD76" s="16">
        <f t="shared" si="8"/>
        <v>206</v>
      </c>
      <c r="BE76" s="16">
        <f t="shared" si="8"/>
        <v>339</v>
      </c>
      <c r="BF76" s="16">
        <f t="shared" si="8"/>
        <v>371</v>
      </c>
      <c r="BG76" s="16">
        <f t="shared" si="8"/>
        <v>1055</v>
      </c>
      <c r="BH76" s="16">
        <f t="shared" si="8"/>
        <v>0</v>
      </c>
      <c r="BI76" s="16">
        <f t="shared" si="8"/>
        <v>273.46347121000002</v>
      </c>
      <c r="BJ76" s="16">
        <f t="shared" si="8"/>
        <v>10.42772482</v>
      </c>
      <c r="BK76" s="16">
        <f t="shared" si="8"/>
        <v>206.22666224</v>
      </c>
      <c r="BL76" s="16">
        <f t="shared" si="8"/>
        <v>399.99172472000004</v>
      </c>
      <c r="BM76" s="16">
        <f t="shared" si="9"/>
        <v>889.10958299000004</v>
      </c>
    </row>
    <row r="77" spans="1:65" ht="2.25" hidden="1" customHeight="1">
      <c r="A77" s="2" t="s">
        <v>9</v>
      </c>
      <c r="B77" s="25">
        <f>'DRAFT EBITDA DA OP v2'!B65</f>
        <v>0</v>
      </c>
      <c r="C77" s="25">
        <f>'DRAFT EBITDA DA OP v2'!C65</f>
        <v>0</v>
      </c>
      <c r="D77" s="25">
        <f>'DRAFT EBITDA DA OP v2'!D65</f>
        <v>0</v>
      </c>
      <c r="E77" s="25">
        <f>'DRAFT EBITDA DA OP v2'!E65</f>
        <v>0</v>
      </c>
      <c r="F77" s="10">
        <f>'DRAFT EBITDA DA OP v2'!F65</f>
        <v>0</v>
      </c>
      <c r="G77" s="25"/>
      <c r="H77" s="25">
        <f>'DRAFT EBITDA DA OP v2'!H65</f>
        <v>0</v>
      </c>
      <c r="I77" s="25">
        <f>'DRAFT EBITDA DA OP v2'!I65</f>
        <v>0</v>
      </c>
      <c r="J77" s="25">
        <f>'DRAFT EBITDA DA OP v2'!J65</f>
        <v>0</v>
      </c>
      <c r="K77" s="25">
        <f>'DRAFT EBITDA DA OP v2'!K65</f>
        <v>0</v>
      </c>
      <c r="L77" s="10">
        <f>'DRAFT EBITDA DA OP v2'!L65</f>
        <v>0</v>
      </c>
      <c r="M77" s="25"/>
      <c r="N77" s="25">
        <f>'DRAFT EBITDA DA OP v2'!N65</f>
        <v>0</v>
      </c>
      <c r="O77" s="25"/>
      <c r="P77" s="25"/>
      <c r="Q77" s="25"/>
      <c r="R77" s="10"/>
      <c r="T77" s="25"/>
      <c r="U77" s="25"/>
      <c r="V77" s="25"/>
      <c r="W77" s="25"/>
      <c r="X77" s="10"/>
      <c r="Y77" s="25"/>
      <c r="Z77" s="25"/>
      <c r="AA77" s="25"/>
      <c r="AB77" s="25"/>
      <c r="AC77" s="25"/>
      <c r="AD77" s="10"/>
      <c r="AE77" s="25"/>
      <c r="AF77" s="25"/>
      <c r="AG77" s="25"/>
      <c r="AH77" s="25"/>
      <c r="AI77" s="10"/>
      <c r="AJ77" s="25"/>
      <c r="AK77" s="25"/>
      <c r="AL77" s="25"/>
      <c r="AM77" s="25"/>
      <c r="AN77" s="25"/>
      <c r="AO77" s="10"/>
      <c r="AP77" s="16"/>
      <c r="AQ77" s="16">
        <f t="shared" si="6"/>
        <v>0</v>
      </c>
      <c r="AR77" s="16">
        <f t="shared" si="6"/>
        <v>0</v>
      </c>
      <c r="AS77" s="16">
        <f t="shared" si="6"/>
        <v>0</v>
      </c>
      <c r="AT77" s="16">
        <f t="shared" si="6"/>
        <v>0</v>
      </c>
      <c r="AU77" s="16">
        <f t="shared" si="6"/>
        <v>0</v>
      </c>
      <c r="AV77" s="16"/>
      <c r="AW77" s="16">
        <f t="shared" si="7"/>
        <v>0</v>
      </c>
      <c r="AX77" s="16">
        <f t="shared" si="7"/>
        <v>0</v>
      </c>
      <c r="AY77" s="16">
        <f t="shared" si="7"/>
        <v>0</v>
      </c>
      <c r="AZ77" s="16">
        <f t="shared" si="7"/>
        <v>0</v>
      </c>
      <c r="BA77" s="16">
        <f t="shared" si="7"/>
        <v>0</v>
      </c>
      <c r="BC77" s="16">
        <f t="shared" si="10"/>
        <v>0</v>
      </c>
      <c r="BD77" s="16">
        <f t="shared" si="8"/>
        <v>0</v>
      </c>
      <c r="BE77" s="16">
        <f t="shared" si="8"/>
        <v>0</v>
      </c>
      <c r="BF77" s="16">
        <f t="shared" si="8"/>
        <v>0</v>
      </c>
      <c r="BG77" s="16">
        <f t="shared" si="8"/>
        <v>0</v>
      </c>
      <c r="BH77" s="16">
        <f t="shared" si="8"/>
        <v>0</v>
      </c>
      <c r="BI77" s="16">
        <f t="shared" si="8"/>
        <v>0</v>
      </c>
      <c r="BJ77" s="16">
        <f t="shared" si="8"/>
        <v>0</v>
      </c>
      <c r="BK77" s="16">
        <f t="shared" si="8"/>
        <v>0</v>
      </c>
      <c r="BL77" s="16">
        <f t="shared" si="8"/>
        <v>0</v>
      </c>
      <c r="BM77" s="16">
        <f t="shared" si="9"/>
        <v>0</v>
      </c>
    </row>
    <row r="78" spans="1:65" ht="1.5" hidden="1" customHeight="1">
      <c r="A78" s="117"/>
      <c r="B78" s="118">
        <f>'DRAFT EBITDA DA OP v2'!B66</f>
        <v>0</v>
      </c>
      <c r="C78" s="118">
        <f>'DRAFT EBITDA DA OP v2'!C66</f>
        <v>0</v>
      </c>
      <c r="D78" s="118">
        <f>'DRAFT EBITDA DA OP v2'!D66</f>
        <v>0</v>
      </c>
      <c r="E78" s="118">
        <f>'DRAFT EBITDA DA OP v2'!E66</f>
        <v>0</v>
      </c>
      <c r="F78" s="119">
        <f>'DRAFT EBITDA DA OP v2'!F66</f>
        <v>0</v>
      </c>
      <c r="G78" s="118"/>
      <c r="H78" s="118">
        <f>'DRAFT EBITDA DA OP v2'!H66</f>
        <v>0</v>
      </c>
      <c r="I78" s="118">
        <f>'DRAFT EBITDA DA OP v2'!I66</f>
        <v>0</v>
      </c>
      <c r="J78" s="118">
        <f>'DRAFT EBITDA DA OP v2'!J66</f>
        <v>0</v>
      </c>
      <c r="K78" s="118">
        <f>'DRAFT EBITDA DA OP v2'!K66</f>
        <v>0</v>
      </c>
      <c r="L78" s="119">
        <f>'DRAFT EBITDA DA OP v2'!L66</f>
        <v>0</v>
      </c>
      <c r="M78" s="118"/>
      <c r="N78" s="118">
        <f>'DRAFT EBITDA DA OP v2'!N66</f>
        <v>0</v>
      </c>
      <c r="O78" s="118"/>
      <c r="P78" s="118"/>
      <c r="Q78" s="118"/>
      <c r="R78" s="119"/>
      <c r="T78" s="118"/>
      <c r="U78" s="118"/>
      <c r="V78" s="118"/>
      <c r="W78" s="118"/>
      <c r="X78" s="119"/>
      <c r="Y78" s="118"/>
      <c r="Z78" s="118"/>
      <c r="AA78" s="118"/>
      <c r="AB78" s="118"/>
      <c r="AC78" s="118"/>
      <c r="AD78" s="119"/>
      <c r="AE78" s="118"/>
      <c r="AF78" s="118"/>
      <c r="AG78" s="118"/>
      <c r="AH78" s="118"/>
      <c r="AI78" s="119"/>
      <c r="AJ78" s="118"/>
      <c r="AK78" s="118"/>
      <c r="AL78" s="118"/>
      <c r="AM78" s="118"/>
      <c r="AN78" s="118"/>
      <c r="AO78" s="119"/>
      <c r="AP78" s="16"/>
      <c r="AQ78" s="16">
        <f t="shared" si="6"/>
        <v>0</v>
      </c>
      <c r="AR78" s="16">
        <f t="shared" si="6"/>
        <v>0</v>
      </c>
      <c r="AS78" s="16">
        <f t="shared" si="6"/>
        <v>0</v>
      </c>
      <c r="AT78" s="16">
        <f t="shared" si="6"/>
        <v>0</v>
      </c>
      <c r="AU78" s="16">
        <f t="shared" si="6"/>
        <v>0</v>
      </c>
      <c r="AV78" s="16"/>
      <c r="AW78" s="16">
        <f t="shared" si="7"/>
        <v>0</v>
      </c>
      <c r="AX78" s="16">
        <f t="shared" si="7"/>
        <v>0</v>
      </c>
      <c r="AY78" s="16">
        <f t="shared" si="7"/>
        <v>0</v>
      </c>
      <c r="AZ78" s="16">
        <f t="shared" si="7"/>
        <v>0</v>
      </c>
      <c r="BA78" s="16">
        <f t="shared" si="7"/>
        <v>0</v>
      </c>
      <c r="BC78" s="16">
        <f t="shared" si="10"/>
        <v>0</v>
      </c>
      <c r="BD78" s="16">
        <f t="shared" si="8"/>
        <v>0</v>
      </c>
      <c r="BE78" s="16">
        <f t="shared" si="8"/>
        <v>0</v>
      </c>
      <c r="BF78" s="16">
        <f t="shared" si="8"/>
        <v>0</v>
      </c>
      <c r="BG78" s="16">
        <f t="shared" si="8"/>
        <v>0</v>
      </c>
      <c r="BH78" s="16">
        <f t="shared" si="8"/>
        <v>0</v>
      </c>
      <c r="BI78" s="16">
        <f t="shared" si="8"/>
        <v>0</v>
      </c>
      <c r="BJ78" s="16">
        <f t="shared" si="8"/>
        <v>0</v>
      </c>
      <c r="BK78" s="16">
        <f t="shared" si="8"/>
        <v>0</v>
      </c>
      <c r="BL78" s="16">
        <f t="shared" si="8"/>
        <v>0</v>
      </c>
      <c r="BM78" s="16">
        <f t="shared" si="9"/>
        <v>0</v>
      </c>
    </row>
    <row r="79" spans="1:65" ht="2.25" hidden="1" customHeight="1">
      <c r="B79" s="25" t="e">
        <f>'DRAFT EBITDA DA OP v2'!B67</f>
        <v>#REF!</v>
      </c>
      <c r="C79" s="25" t="e">
        <f>'DRAFT EBITDA DA OP v2'!C67</f>
        <v>#REF!</v>
      </c>
      <c r="D79" s="25" t="e">
        <f>'DRAFT EBITDA DA OP v2'!D67</f>
        <v>#REF!</v>
      </c>
      <c r="E79" s="25" t="e">
        <f>'DRAFT EBITDA DA OP v2'!E67</f>
        <v>#REF!</v>
      </c>
      <c r="F79" s="10" t="e">
        <f>'DRAFT EBITDA DA OP v2'!F67</f>
        <v>#REF!</v>
      </c>
      <c r="G79" s="25"/>
      <c r="H79" s="25" t="e">
        <f>'DRAFT EBITDA DA OP v2'!H67</f>
        <v>#REF!</v>
      </c>
      <c r="I79" s="25" t="e">
        <f>'DRAFT EBITDA DA OP v2'!I67</f>
        <v>#REF!</v>
      </c>
      <c r="J79" s="25" t="e">
        <f>'DRAFT EBITDA DA OP v2'!J67</f>
        <v>#REF!</v>
      </c>
      <c r="K79" s="25" t="e">
        <f>'DRAFT EBITDA DA OP v2'!K67</f>
        <v>#REF!</v>
      </c>
      <c r="L79" s="10" t="e">
        <f>'DRAFT EBITDA DA OP v2'!L67</f>
        <v>#REF!</v>
      </c>
      <c r="M79" s="25"/>
      <c r="N79" s="25" t="e">
        <f>'DRAFT EBITDA DA OP v2'!N67</f>
        <v>#REF!</v>
      </c>
      <c r="O79" s="25"/>
      <c r="P79" s="25"/>
      <c r="Q79" s="25"/>
      <c r="R79" s="10"/>
      <c r="T79" s="25"/>
      <c r="U79" s="25"/>
      <c r="V79" s="25"/>
      <c r="W79" s="25"/>
      <c r="X79" s="10"/>
      <c r="Y79" s="25"/>
      <c r="Z79" s="25"/>
      <c r="AA79" s="25"/>
      <c r="AB79" s="25"/>
      <c r="AC79" s="25"/>
      <c r="AD79" s="10"/>
      <c r="AE79" s="25"/>
      <c r="AF79" s="25"/>
      <c r="AG79" s="25"/>
      <c r="AH79" s="25"/>
      <c r="AI79" s="10"/>
      <c r="AJ79" s="25"/>
      <c r="AK79" s="25"/>
      <c r="AL79" s="25"/>
      <c r="AM79" s="25"/>
      <c r="AN79" s="25"/>
      <c r="AO79" s="10"/>
      <c r="AP79" s="16"/>
      <c r="AQ79" s="16" t="e">
        <f t="shared" si="6"/>
        <v>#REF!</v>
      </c>
      <c r="AR79" s="16" t="e">
        <f t="shared" si="6"/>
        <v>#REF!</v>
      </c>
      <c r="AS79" s="16" t="e">
        <f t="shared" si="6"/>
        <v>#REF!</v>
      </c>
      <c r="AT79" s="16" t="e">
        <f t="shared" si="6"/>
        <v>#REF!</v>
      </c>
      <c r="AU79" s="16" t="e">
        <f t="shared" si="6"/>
        <v>#REF!</v>
      </c>
      <c r="AV79" s="16"/>
      <c r="AW79" s="16" t="e">
        <f t="shared" si="7"/>
        <v>#REF!</v>
      </c>
      <c r="AX79" s="16" t="e">
        <f t="shared" si="7"/>
        <v>#REF!</v>
      </c>
      <c r="AY79" s="16" t="e">
        <f t="shared" si="7"/>
        <v>#REF!</v>
      </c>
      <c r="AZ79" s="16" t="e">
        <f t="shared" si="7"/>
        <v>#REF!</v>
      </c>
      <c r="BA79" s="16" t="e">
        <f t="shared" si="7"/>
        <v>#REF!</v>
      </c>
      <c r="BC79" s="16" t="e">
        <f t="shared" si="10"/>
        <v>#REF!</v>
      </c>
      <c r="BD79" s="16" t="e">
        <f t="shared" si="8"/>
        <v>#REF!</v>
      </c>
      <c r="BE79" s="16" t="e">
        <f t="shared" si="8"/>
        <v>#REF!</v>
      </c>
      <c r="BF79" s="16" t="e">
        <f t="shared" si="8"/>
        <v>#REF!</v>
      </c>
      <c r="BG79" s="16" t="e">
        <f t="shared" si="8"/>
        <v>#REF!</v>
      </c>
      <c r="BH79" s="16">
        <f t="shared" si="8"/>
        <v>0</v>
      </c>
      <c r="BI79" s="16" t="e">
        <f t="shared" si="8"/>
        <v>#REF!</v>
      </c>
      <c r="BJ79" s="16" t="e">
        <f t="shared" si="8"/>
        <v>#REF!</v>
      </c>
      <c r="BK79" s="16" t="e">
        <f t="shared" si="8"/>
        <v>#REF!</v>
      </c>
      <c r="BL79" s="16" t="e">
        <f t="shared" si="8"/>
        <v>#REF!</v>
      </c>
      <c r="BM79" s="16" t="e">
        <f t="shared" si="9"/>
        <v>#REF!</v>
      </c>
    </row>
    <row r="80" spans="1:65" s="1" customFormat="1" hidden="1">
      <c r="A80" s="1" t="s">
        <v>31</v>
      </c>
      <c r="B80" s="13">
        <f>'DRAFT EBITDA DA OP v2'!B68</f>
        <v>0</v>
      </c>
      <c r="C80" s="13">
        <f>'DRAFT EBITDA DA OP v2'!C68</f>
        <v>0</v>
      </c>
      <c r="D80" s="13">
        <f>'DRAFT EBITDA DA OP v2'!D68</f>
        <v>0</v>
      </c>
      <c r="E80" s="13">
        <f>'DRAFT EBITDA DA OP v2'!E68</f>
        <v>0</v>
      </c>
      <c r="F80" s="14">
        <f>'DRAFT EBITDA DA OP v2'!F68</f>
        <v>0</v>
      </c>
      <c r="G80" s="13"/>
      <c r="H80" s="13">
        <f>'DRAFT EBITDA DA OP v2'!H68</f>
        <v>0</v>
      </c>
      <c r="I80" s="13">
        <f>'DRAFT EBITDA DA OP v2'!I68</f>
        <v>0</v>
      </c>
      <c r="J80" s="13">
        <f>'DRAFT EBITDA DA OP v2'!J68</f>
        <v>0</v>
      </c>
      <c r="K80" s="13">
        <f>'DRAFT EBITDA DA OP v2'!K68</f>
        <v>0</v>
      </c>
      <c r="L80" s="14">
        <f>'DRAFT EBITDA DA OP v2'!L68</f>
        <v>0</v>
      </c>
      <c r="M80" s="13"/>
      <c r="N80" s="13">
        <f>'DRAFT EBITDA DA OP v2'!N68</f>
        <v>0</v>
      </c>
      <c r="O80" s="13">
        <f>'HFM NGOperating Income Round'!S45</f>
        <v>808</v>
      </c>
      <c r="P80" s="13">
        <f>'HFM NGOperating Income Round'!T45</f>
        <v>401</v>
      </c>
      <c r="Q80" s="13">
        <f>'HFM NGOperating Income Round'!U45</f>
        <v>138</v>
      </c>
      <c r="R80" s="14">
        <f>'HFM NGOperating Income Round'!V45</f>
        <v>2288</v>
      </c>
      <c r="S80" s="2"/>
      <c r="T80" s="13">
        <v>4708</v>
      </c>
      <c r="U80" s="13">
        <v>4821</v>
      </c>
      <c r="V80" s="13">
        <v>5045</v>
      </c>
      <c r="W80" s="13">
        <v>4289</v>
      </c>
      <c r="X80" s="14">
        <v>18863</v>
      </c>
      <c r="Y80" s="13"/>
      <c r="Z80" s="13">
        <v>4859.5365287900004</v>
      </c>
      <c r="AA80" s="13">
        <v>5061.5722751800004</v>
      </c>
      <c r="AB80" s="13">
        <v>4854.7786977599999</v>
      </c>
      <c r="AC80" s="13">
        <v>4872.0082752799999</v>
      </c>
      <c r="AD80" s="14">
        <v>19648.895777009999</v>
      </c>
      <c r="AE80" s="13">
        <v>4708</v>
      </c>
      <c r="AF80" s="13">
        <v>4821</v>
      </c>
      <c r="AG80" s="13">
        <v>5045</v>
      </c>
      <c r="AH80" s="13">
        <v>4289</v>
      </c>
      <c r="AI80" s="14">
        <v>18863</v>
      </c>
      <c r="AJ80" s="13"/>
      <c r="AK80" s="13">
        <v>4860</v>
      </c>
      <c r="AL80" s="13">
        <v>5062</v>
      </c>
      <c r="AM80" s="13">
        <v>4855</v>
      </c>
      <c r="AN80" s="13">
        <v>4872</v>
      </c>
      <c r="AO80" s="14">
        <v>19649</v>
      </c>
      <c r="AP80" s="16"/>
      <c r="AQ80" s="16">
        <f t="shared" si="6"/>
        <v>-4708</v>
      </c>
      <c r="AR80" s="16">
        <f t="shared" si="6"/>
        <v>-4821</v>
      </c>
      <c r="AS80" s="16">
        <f t="shared" si="6"/>
        <v>-5045</v>
      </c>
      <c r="AT80" s="16">
        <f t="shared" si="6"/>
        <v>-4289</v>
      </c>
      <c r="AU80" s="16">
        <f t="shared" si="6"/>
        <v>-18863</v>
      </c>
      <c r="AV80" s="16"/>
      <c r="AW80" s="16">
        <f t="shared" si="7"/>
        <v>-4860</v>
      </c>
      <c r="AX80" s="16">
        <f t="shared" si="7"/>
        <v>-5062</v>
      </c>
      <c r="AY80" s="16">
        <f t="shared" si="7"/>
        <v>-4855</v>
      </c>
      <c r="AZ80" s="16">
        <f t="shared" si="7"/>
        <v>-4872</v>
      </c>
      <c r="BA80" s="16">
        <f t="shared" si="7"/>
        <v>-19649</v>
      </c>
      <c r="BC80" s="16">
        <f t="shared" si="10"/>
        <v>-4708</v>
      </c>
      <c r="BD80" s="16">
        <f t="shared" si="8"/>
        <v>-4821</v>
      </c>
      <c r="BE80" s="16">
        <f t="shared" si="8"/>
        <v>-5045</v>
      </c>
      <c r="BF80" s="16">
        <f t="shared" si="8"/>
        <v>-4289</v>
      </c>
      <c r="BG80" s="16">
        <f t="shared" si="8"/>
        <v>-18863</v>
      </c>
      <c r="BH80" s="16">
        <f t="shared" si="8"/>
        <v>0</v>
      </c>
      <c r="BI80" s="16">
        <f t="shared" si="8"/>
        <v>-4859.5365287900004</v>
      </c>
      <c r="BJ80" s="16">
        <f t="shared" si="8"/>
        <v>-5061.5722751800004</v>
      </c>
      <c r="BK80" s="16">
        <f t="shared" si="8"/>
        <v>-4854.7786977599999</v>
      </c>
      <c r="BL80" s="16">
        <f t="shared" si="8"/>
        <v>-4872.0082752799999</v>
      </c>
      <c r="BM80" s="16">
        <f t="shared" si="9"/>
        <v>-19648.895777009999</v>
      </c>
    </row>
    <row r="81" spans="1:65" s="1" customFormat="1" ht="3.75" hidden="1" customHeight="1" thickBot="1">
      <c r="A81" s="5"/>
      <c r="B81" s="15">
        <f>'DRAFT EBITDA DA OP v2'!B69</f>
        <v>0</v>
      </c>
      <c r="C81" s="15">
        <f>'DRAFT EBITDA DA OP v2'!C69</f>
        <v>0</v>
      </c>
      <c r="D81" s="15">
        <f>'DRAFT EBITDA DA OP v2'!D69</f>
        <v>0</v>
      </c>
      <c r="E81" s="15">
        <f>'DRAFT EBITDA DA OP v2'!E69</f>
        <v>0</v>
      </c>
      <c r="F81" s="24">
        <f>'DRAFT EBITDA DA OP v2'!F69</f>
        <v>0</v>
      </c>
      <c r="H81" s="15">
        <f>'DRAFT EBITDA DA OP v2'!H69</f>
        <v>0</v>
      </c>
      <c r="I81" s="15">
        <f>'DRAFT EBITDA DA OP v2'!I69</f>
        <v>0</v>
      </c>
      <c r="J81" s="15">
        <f>'DRAFT EBITDA DA OP v2'!J69</f>
        <v>0</v>
      </c>
      <c r="K81" s="15">
        <f>'DRAFT EBITDA DA OP v2'!K69</f>
        <v>0</v>
      </c>
      <c r="L81" s="24">
        <f>'DRAFT EBITDA DA OP v2'!L69</f>
        <v>0</v>
      </c>
      <c r="N81" s="15">
        <f>'DRAFT EBITDA DA OP v2'!N69</f>
        <v>0</v>
      </c>
      <c r="R81" s="24"/>
      <c r="S81" s="2"/>
      <c r="T81" s="2"/>
      <c r="U81" s="2"/>
      <c r="V81" s="2"/>
      <c r="W81" s="2"/>
      <c r="X81" s="2"/>
      <c r="Y81" s="2"/>
      <c r="Z81" s="2"/>
      <c r="AA81" s="2"/>
      <c r="AB81" s="2"/>
      <c r="AC81" s="2"/>
      <c r="AD81" s="2"/>
      <c r="AE81" s="2"/>
      <c r="AF81" s="2"/>
      <c r="AG81" s="2"/>
      <c r="AH81" s="2"/>
      <c r="AI81" s="2"/>
      <c r="AJ81" s="2"/>
      <c r="AK81" s="2"/>
      <c r="AL81" s="2"/>
      <c r="AM81" s="2"/>
      <c r="AN81" s="2"/>
      <c r="AQ81" s="16">
        <f t="shared" si="6"/>
        <v>0</v>
      </c>
      <c r="AR81" s="16">
        <f t="shared" si="6"/>
        <v>0</v>
      </c>
      <c r="AS81" s="16">
        <f t="shared" si="6"/>
        <v>0</v>
      </c>
      <c r="AT81" s="16">
        <f t="shared" si="6"/>
        <v>0</v>
      </c>
      <c r="AU81" s="16">
        <f t="shared" si="6"/>
        <v>0</v>
      </c>
      <c r="AV81" s="16"/>
      <c r="AW81" s="16">
        <f t="shared" si="7"/>
        <v>0</v>
      </c>
      <c r="AX81" s="16">
        <f t="shared" si="7"/>
        <v>0</v>
      </c>
      <c r="AY81" s="16">
        <f t="shared" si="7"/>
        <v>0</v>
      </c>
      <c r="AZ81" s="16">
        <f t="shared" si="7"/>
        <v>0</v>
      </c>
      <c r="BA81" s="16">
        <f t="shared" si="7"/>
        <v>0</v>
      </c>
    </row>
    <row r="82" spans="1:65" ht="19.5" hidden="1" customHeight="1" thickBot="1">
      <c r="A82" s="123" t="s">
        <v>32</v>
      </c>
      <c r="B82" s="122">
        <f>'DRAFT EBITDA DA OP v2'!B70</f>
        <v>0</v>
      </c>
      <c r="C82" s="122">
        <f>'DRAFT EBITDA DA OP v2'!C70</f>
        <v>0</v>
      </c>
      <c r="D82" s="122">
        <f>'DRAFT EBITDA DA OP v2'!D70</f>
        <v>0</v>
      </c>
      <c r="E82" s="124">
        <f>'DRAFT EBITDA DA OP v2'!E70</f>
        <v>0</v>
      </c>
      <c r="F82" s="121">
        <f>'DRAFT EBITDA DA OP v2'!F70</f>
        <v>0</v>
      </c>
      <c r="G82" s="122"/>
      <c r="H82" s="122">
        <f>'DRAFT EBITDA DA OP v2'!H70</f>
        <v>0</v>
      </c>
      <c r="I82" s="122">
        <f>'DRAFT EBITDA DA OP v2'!I70</f>
        <v>0</v>
      </c>
      <c r="J82" s="122">
        <f>'DRAFT EBITDA DA OP v2'!J70</f>
        <v>0</v>
      </c>
      <c r="K82" s="124">
        <f>'DRAFT EBITDA DA OP v2'!K70</f>
        <v>0</v>
      </c>
      <c r="L82" s="121">
        <f>'DRAFT EBITDA DA OP v2'!L70</f>
        <v>0</v>
      </c>
      <c r="M82" s="122"/>
      <c r="N82" s="122">
        <f>'DRAFT EBITDA DA OP v2'!N70</f>
        <v>0</v>
      </c>
      <c r="O82" s="122"/>
      <c r="P82" s="122"/>
      <c r="Q82" s="122"/>
      <c r="R82" s="121"/>
      <c r="AE82" s="122"/>
      <c r="AF82" s="122"/>
      <c r="AG82" s="122"/>
      <c r="AH82" s="124"/>
      <c r="AI82" s="121"/>
      <c r="AJ82" s="122"/>
      <c r="AK82" s="122"/>
      <c r="AL82" s="122"/>
      <c r="AM82" s="122"/>
      <c r="AN82" s="122"/>
      <c r="AO82" s="121"/>
      <c r="AP82" s="16"/>
      <c r="AQ82" s="16"/>
      <c r="AR82" s="16"/>
      <c r="AS82" s="16"/>
      <c r="AT82" s="16"/>
      <c r="AU82" s="16"/>
      <c r="AV82" s="16"/>
      <c r="AW82" s="16"/>
      <c r="AX82" s="16"/>
      <c r="AY82" s="16"/>
      <c r="AZ82" s="16"/>
      <c r="BA82" s="16"/>
    </row>
    <row r="83" spans="1:65" ht="15" hidden="1" customHeight="1">
      <c r="A83" s="4" t="s">
        <v>8</v>
      </c>
      <c r="B83" s="11">
        <f>'DRAFT EBITDA DA OP v2'!B71</f>
        <v>0</v>
      </c>
      <c r="C83" s="11">
        <f>'DRAFT EBITDA DA OP v2'!C71</f>
        <v>0</v>
      </c>
      <c r="D83" s="11">
        <f>'DRAFT EBITDA DA OP v2'!D71</f>
        <v>442</v>
      </c>
      <c r="E83" s="11">
        <f>'DRAFT EBITDA DA OP v2'!E71</f>
        <v>0</v>
      </c>
      <c r="F83" s="12">
        <f>'DRAFT EBITDA DA OP v2'!F71</f>
        <v>442</v>
      </c>
      <c r="G83" s="11"/>
      <c r="H83" s="11">
        <f>'DRAFT EBITDA DA OP v2'!H71</f>
        <v>0</v>
      </c>
      <c r="I83" s="11">
        <f>'DRAFT EBITDA DA OP v2'!I71</f>
        <v>200</v>
      </c>
      <c r="J83" s="11">
        <f>'DRAFT EBITDA DA OP v2'!J71</f>
        <v>141</v>
      </c>
      <c r="K83" s="11">
        <f>'DRAFT EBITDA DA OP v2'!K71</f>
        <v>0</v>
      </c>
      <c r="L83" s="12">
        <f>'DRAFT EBITDA DA OP v2'!L71</f>
        <v>341</v>
      </c>
      <c r="M83" s="11"/>
      <c r="N83" s="11">
        <f>'DRAFT EBITDA DA OP v2'!N71</f>
        <v>0</v>
      </c>
      <c r="O83" s="11">
        <f>'HFM NGOperating Income Round'!S20</f>
        <v>5122</v>
      </c>
      <c r="P83" s="11">
        <f>'HFM NGOperating Income Round'!T20</f>
        <v>5105</v>
      </c>
      <c r="Q83" s="11">
        <f>'HFM NGOperating Income Round'!U20</f>
        <v>5158</v>
      </c>
      <c r="R83" s="12">
        <f>'HFM NGOperating Income Round'!V20</f>
        <v>20286</v>
      </c>
      <c r="T83" s="11">
        <v>3170</v>
      </c>
      <c r="U83" s="11">
        <v>3219</v>
      </c>
      <c r="V83" s="11">
        <v>3032</v>
      </c>
      <c r="W83" s="11">
        <v>3115</v>
      </c>
      <c r="X83" s="12">
        <v>12536</v>
      </c>
      <c r="Y83" s="11"/>
      <c r="Z83" s="11">
        <v>3156</v>
      </c>
      <c r="AA83" s="11">
        <v>3426</v>
      </c>
      <c r="AB83" s="11">
        <v>3357</v>
      </c>
      <c r="AC83" s="11">
        <v>3480</v>
      </c>
      <c r="AD83" s="12">
        <v>13419</v>
      </c>
      <c r="AE83" s="11">
        <v>3228</v>
      </c>
      <c r="AF83" s="11">
        <v>3326</v>
      </c>
      <c r="AG83" s="11">
        <v>3201</v>
      </c>
      <c r="AH83" s="11">
        <v>3307</v>
      </c>
      <c r="AI83" s="12">
        <v>13062</v>
      </c>
      <c r="AJ83" s="11"/>
      <c r="AK83" s="11">
        <v>3362</v>
      </c>
      <c r="AL83" s="11">
        <v>3591</v>
      </c>
      <c r="AM83" s="11">
        <v>3544</v>
      </c>
      <c r="AN83" s="11">
        <v>3686</v>
      </c>
      <c r="AO83" s="12">
        <v>14183</v>
      </c>
      <c r="AP83" s="16"/>
      <c r="AQ83" s="16">
        <f t="shared" si="2"/>
        <v>-3228</v>
      </c>
      <c r="AR83" s="16">
        <f t="shared" si="2"/>
        <v>-3326</v>
      </c>
      <c r="AS83" s="16">
        <f t="shared" si="2"/>
        <v>-2759</v>
      </c>
      <c r="AT83" s="16">
        <f t="shared" si="2"/>
        <v>-3307</v>
      </c>
      <c r="AU83" s="16">
        <f t="shared" si="2"/>
        <v>-12620</v>
      </c>
      <c r="AV83" s="16"/>
      <c r="AW83" s="16">
        <f t="shared" si="3"/>
        <v>-3362</v>
      </c>
      <c r="AX83" s="16">
        <f t="shared" si="3"/>
        <v>-3391</v>
      </c>
      <c r="AY83" s="16">
        <f t="shared" si="3"/>
        <v>-3403</v>
      </c>
      <c r="AZ83" s="16">
        <f t="shared" si="3"/>
        <v>-3686</v>
      </c>
      <c r="BA83" s="16">
        <f t="shared" si="3"/>
        <v>-13842</v>
      </c>
      <c r="BC83" s="16">
        <f>B83-T83</f>
        <v>-3170</v>
      </c>
      <c r="BD83" s="16">
        <f t="shared" ref="BD83:BL98" si="14">C83-U83</f>
        <v>-3219</v>
      </c>
      <c r="BE83" s="16">
        <f t="shared" si="14"/>
        <v>-2590</v>
      </c>
      <c r="BF83" s="16">
        <f t="shared" si="14"/>
        <v>-3115</v>
      </c>
      <c r="BG83" s="16">
        <f t="shared" si="14"/>
        <v>-12094</v>
      </c>
      <c r="BH83" s="16">
        <f t="shared" si="14"/>
        <v>0</v>
      </c>
      <c r="BI83" s="16">
        <f t="shared" si="14"/>
        <v>-3156</v>
      </c>
      <c r="BJ83" s="16">
        <f t="shared" si="14"/>
        <v>-3226</v>
      </c>
      <c r="BK83" s="16">
        <f t="shared" si="14"/>
        <v>-3216</v>
      </c>
      <c r="BL83" s="16">
        <f>K83-AC83</f>
        <v>-3480</v>
      </c>
      <c r="BM83" s="16">
        <f t="shared" ref="BM83:BM104" si="15">L83-AD83</f>
        <v>-13078</v>
      </c>
    </row>
    <row r="84" spans="1:65" ht="2.25" hidden="1" customHeight="1">
      <c r="A84" s="2" t="s">
        <v>9</v>
      </c>
      <c r="B84" s="25">
        <f>'DRAFT EBITDA DA OP v2'!B72</f>
        <v>0</v>
      </c>
      <c r="C84" s="25">
        <f>'DRAFT EBITDA DA OP v2'!C72</f>
        <v>0</v>
      </c>
      <c r="D84" s="25">
        <f>'DRAFT EBITDA DA OP v2'!D72</f>
        <v>0</v>
      </c>
      <c r="E84" s="25">
        <f>'DRAFT EBITDA DA OP v2'!E72</f>
        <v>0</v>
      </c>
      <c r="F84" s="10">
        <f>'DRAFT EBITDA DA OP v2'!F72</f>
        <v>0</v>
      </c>
      <c r="G84" s="25"/>
      <c r="H84" s="25">
        <f>'DRAFT EBITDA DA OP v2'!H72</f>
        <v>0</v>
      </c>
      <c r="I84" s="25">
        <f>'DRAFT EBITDA DA OP v2'!I72</f>
        <v>0</v>
      </c>
      <c r="J84" s="25">
        <f>'DRAFT EBITDA DA OP v2'!J72</f>
        <v>0</v>
      </c>
      <c r="K84" s="25">
        <f>'DRAFT EBITDA DA OP v2'!K72</f>
        <v>0</v>
      </c>
      <c r="L84" s="10">
        <f>'DRAFT EBITDA DA OP v2'!L72</f>
        <v>0</v>
      </c>
      <c r="M84" s="25"/>
      <c r="N84" s="25">
        <f>'DRAFT EBITDA DA OP v2'!N72</f>
        <v>0</v>
      </c>
      <c r="O84" s="25"/>
      <c r="P84" s="25"/>
      <c r="Q84" s="25"/>
      <c r="R84" s="10"/>
      <c r="T84" s="25"/>
      <c r="U84" s="25"/>
      <c r="V84" s="25"/>
      <c r="W84" s="25"/>
      <c r="X84" s="10"/>
      <c r="Y84" s="25"/>
      <c r="Z84" s="25"/>
      <c r="AA84" s="25"/>
      <c r="AB84" s="25"/>
      <c r="AC84" s="25"/>
      <c r="AD84" s="10"/>
      <c r="AE84" s="25"/>
      <c r="AF84" s="25"/>
      <c r="AG84" s="25"/>
      <c r="AH84" s="25"/>
      <c r="AI84" s="10"/>
      <c r="AJ84" s="25"/>
      <c r="AK84" s="25"/>
      <c r="AL84" s="25"/>
      <c r="AM84" s="25"/>
      <c r="AN84" s="25"/>
      <c r="AO84" s="10"/>
      <c r="AP84" s="16"/>
      <c r="AQ84" s="16">
        <f t="shared" si="2"/>
        <v>0</v>
      </c>
      <c r="AR84" s="16">
        <f t="shared" si="2"/>
        <v>0</v>
      </c>
      <c r="AS84" s="16">
        <f t="shared" si="2"/>
        <v>0</v>
      </c>
      <c r="AT84" s="16">
        <f t="shared" si="2"/>
        <v>0</v>
      </c>
      <c r="AU84" s="16">
        <f t="shared" si="2"/>
        <v>0</v>
      </c>
      <c r="AV84" s="16"/>
      <c r="AW84" s="16">
        <f t="shared" si="3"/>
        <v>0</v>
      </c>
      <c r="AX84" s="16">
        <f t="shared" si="3"/>
        <v>0</v>
      </c>
      <c r="AY84" s="16">
        <f t="shared" si="3"/>
        <v>0</v>
      </c>
      <c r="AZ84" s="16">
        <f t="shared" si="3"/>
        <v>0</v>
      </c>
      <c r="BA84" s="16">
        <f t="shared" si="3"/>
        <v>0</v>
      </c>
      <c r="BC84" s="16">
        <f t="shared" ref="BC84:BL104" si="16">B84-T84</f>
        <v>0</v>
      </c>
      <c r="BD84" s="16">
        <f t="shared" si="14"/>
        <v>0</v>
      </c>
      <c r="BE84" s="16">
        <f t="shared" si="14"/>
        <v>0</v>
      </c>
      <c r="BF84" s="16">
        <f t="shared" si="14"/>
        <v>0</v>
      </c>
      <c r="BG84" s="16">
        <f t="shared" si="14"/>
        <v>0</v>
      </c>
      <c r="BH84" s="16">
        <f t="shared" si="14"/>
        <v>0</v>
      </c>
      <c r="BI84" s="16">
        <f t="shared" si="14"/>
        <v>0</v>
      </c>
      <c r="BJ84" s="16">
        <f t="shared" si="14"/>
        <v>0</v>
      </c>
      <c r="BK84" s="16">
        <f t="shared" si="14"/>
        <v>0</v>
      </c>
      <c r="BL84" s="16">
        <f t="shared" si="14"/>
        <v>0</v>
      </c>
      <c r="BM84" s="16">
        <f t="shared" si="15"/>
        <v>0</v>
      </c>
    </row>
    <row r="85" spans="1:65" ht="1.5" hidden="1" customHeight="1">
      <c r="A85" s="117"/>
      <c r="B85" s="118">
        <f>'DRAFT EBITDA DA OP v2'!B73</f>
        <v>0</v>
      </c>
      <c r="C85" s="118">
        <f>'DRAFT EBITDA DA OP v2'!C73</f>
        <v>0</v>
      </c>
      <c r="D85" s="118">
        <f>'DRAFT EBITDA DA OP v2'!D73</f>
        <v>0</v>
      </c>
      <c r="E85" s="118">
        <f>'DRAFT EBITDA DA OP v2'!E73</f>
        <v>0</v>
      </c>
      <c r="F85" s="119">
        <f>'DRAFT EBITDA DA OP v2'!F73</f>
        <v>0</v>
      </c>
      <c r="G85" s="118"/>
      <c r="H85" s="118">
        <f>'DRAFT EBITDA DA OP v2'!H73</f>
        <v>0</v>
      </c>
      <c r="I85" s="118">
        <f>'DRAFT EBITDA DA OP v2'!I73</f>
        <v>0</v>
      </c>
      <c r="J85" s="118">
        <f>'DRAFT EBITDA DA OP v2'!J73</f>
        <v>0</v>
      </c>
      <c r="K85" s="118">
        <f>'DRAFT EBITDA DA OP v2'!K73</f>
        <v>0</v>
      </c>
      <c r="L85" s="119">
        <f>'DRAFT EBITDA DA OP v2'!L73</f>
        <v>0</v>
      </c>
      <c r="M85" s="118"/>
      <c r="N85" s="118">
        <f>'DRAFT EBITDA DA OP v2'!N73</f>
        <v>0</v>
      </c>
      <c r="O85" s="118"/>
      <c r="P85" s="118"/>
      <c r="Q85" s="118"/>
      <c r="R85" s="119"/>
      <c r="T85" s="118"/>
      <c r="U85" s="118"/>
      <c r="V85" s="118"/>
      <c r="W85" s="118"/>
      <c r="X85" s="119"/>
      <c r="Y85" s="118"/>
      <c r="Z85" s="118"/>
      <c r="AA85" s="118"/>
      <c r="AB85" s="118"/>
      <c r="AC85" s="118"/>
      <c r="AD85" s="119"/>
      <c r="AE85" s="118"/>
      <c r="AF85" s="118"/>
      <c r="AG85" s="118"/>
      <c r="AH85" s="118"/>
      <c r="AI85" s="119"/>
      <c r="AJ85" s="118"/>
      <c r="AK85" s="118"/>
      <c r="AL85" s="118"/>
      <c r="AM85" s="118"/>
      <c r="AN85" s="118"/>
      <c r="AO85" s="119"/>
      <c r="AP85" s="16"/>
      <c r="AQ85" s="16">
        <f t="shared" si="2"/>
        <v>0</v>
      </c>
      <c r="AR85" s="16">
        <f t="shared" si="2"/>
        <v>0</v>
      </c>
      <c r="AS85" s="16">
        <f t="shared" si="2"/>
        <v>0</v>
      </c>
      <c r="AT85" s="16">
        <f t="shared" si="2"/>
        <v>0</v>
      </c>
      <c r="AU85" s="16">
        <f t="shared" si="2"/>
        <v>0</v>
      </c>
      <c r="AV85" s="16"/>
      <c r="AW85" s="16">
        <f t="shared" si="3"/>
        <v>0</v>
      </c>
      <c r="AX85" s="16">
        <f t="shared" si="3"/>
        <v>0</v>
      </c>
      <c r="AY85" s="16">
        <f t="shared" si="3"/>
        <v>0</v>
      </c>
      <c r="AZ85" s="16">
        <f t="shared" si="3"/>
        <v>0</v>
      </c>
      <c r="BA85" s="16">
        <f t="shared" si="3"/>
        <v>0</v>
      </c>
      <c r="BC85" s="16">
        <f t="shared" si="16"/>
        <v>0</v>
      </c>
      <c r="BD85" s="16">
        <f t="shared" si="14"/>
        <v>0</v>
      </c>
      <c r="BE85" s="16">
        <f t="shared" si="14"/>
        <v>0</v>
      </c>
      <c r="BF85" s="16">
        <f t="shared" si="14"/>
        <v>0</v>
      </c>
      <c r="BG85" s="16">
        <f t="shared" si="14"/>
        <v>0</v>
      </c>
      <c r="BH85" s="16">
        <f t="shared" si="14"/>
        <v>0</v>
      </c>
      <c r="BI85" s="16">
        <f t="shared" si="14"/>
        <v>0</v>
      </c>
      <c r="BJ85" s="16">
        <f t="shared" si="14"/>
        <v>0</v>
      </c>
      <c r="BK85" s="16">
        <f t="shared" si="14"/>
        <v>0</v>
      </c>
      <c r="BL85" s="16">
        <f t="shared" si="14"/>
        <v>0</v>
      </c>
      <c r="BM85" s="16">
        <f t="shared" si="15"/>
        <v>0</v>
      </c>
    </row>
    <row r="86" spans="1:65" ht="2.25" hidden="1" customHeight="1">
      <c r="B86" s="25">
        <f>'DRAFT EBITDA DA OP v2'!B74</f>
        <v>0</v>
      </c>
      <c r="C86" s="25">
        <f>'DRAFT EBITDA DA OP v2'!C74</f>
        <v>0</v>
      </c>
      <c r="D86" s="25">
        <f>'DRAFT EBITDA DA OP v2'!D74</f>
        <v>0</v>
      </c>
      <c r="E86" s="25">
        <f>'DRAFT EBITDA DA OP v2'!E74</f>
        <v>0</v>
      </c>
      <c r="F86" s="10">
        <f>'DRAFT EBITDA DA OP v2'!F74</f>
        <v>0</v>
      </c>
      <c r="G86" s="25"/>
      <c r="H86" s="25">
        <f>'DRAFT EBITDA DA OP v2'!H74</f>
        <v>0</v>
      </c>
      <c r="I86" s="25">
        <f>'DRAFT EBITDA DA OP v2'!I74</f>
        <v>0</v>
      </c>
      <c r="J86" s="25">
        <f>'DRAFT EBITDA DA OP v2'!J74</f>
        <v>0</v>
      </c>
      <c r="K86" s="25">
        <f>'DRAFT EBITDA DA OP v2'!K74</f>
        <v>0</v>
      </c>
      <c r="L86" s="10">
        <f>'DRAFT EBITDA DA OP v2'!L74</f>
        <v>0</v>
      </c>
      <c r="M86" s="25"/>
      <c r="N86" s="25">
        <f>'DRAFT EBITDA DA OP v2'!N74</f>
        <v>0</v>
      </c>
      <c r="O86" s="25"/>
      <c r="P86" s="25"/>
      <c r="Q86" s="25"/>
      <c r="R86" s="10"/>
      <c r="T86" s="25"/>
      <c r="U86" s="25"/>
      <c r="V86" s="25"/>
      <c r="W86" s="25"/>
      <c r="X86" s="10"/>
      <c r="Y86" s="25"/>
      <c r="Z86" s="25"/>
      <c r="AA86" s="25"/>
      <c r="AB86" s="25"/>
      <c r="AC86" s="25"/>
      <c r="AD86" s="10"/>
      <c r="AE86" s="25"/>
      <c r="AF86" s="25"/>
      <c r="AG86" s="25"/>
      <c r="AH86" s="25"/>
      <c r="AI86" s="10"/>
      <c r="AJ86" s="25"/>
      <c r="AK86" s="25"/>
      <c r="AL86" s="25"/>
      <c r="AM86" s="25"/>
      <c r="AN86" s="25"/>
      <c r="AO86" s="10"/>
      <c r="AP86" s="16"/>
      <c r="AQ86" s="16">
        <f t="shared" si="2"/>
        <v>0</v>
      </c>
      <c r="AR86" s="16">
        <f t="shared" si="2"/>
        <v>0</v>
      </c>
      <c r="AS86" s="16">
        <f t="shared" si="2"/>
        <v>0</v>
      </c>
      <c r="AT86" s="16">
        <f t="shared" si="2"/>
        <v>0</v>
      </c>
      <c r="AU86" s="16">
        <f t="shared" si="2"/>
        <v>0</v>
      </c>
      <c r="AV86" s="16"/>
      <c r="AW86" s="16">
        <f t="shared" si="3"/>
        <v>0</v>
      </c>
      <c r="AX86" s="16">
        <f t="shared" si="3"/>
        <v>0</v>
      </c>
      <c r="AY86" s="16">
        <f t="shared" si="3"/>
        <v>0</v>
      </c>
      <c r="AZ86" s="16">
        <f t="shared" si="3"/>
        <v>0</v>
      </c>
      <c r="BA86" s="16">
        <f t="shared" si="3"/>
        <v>0</v>
      </c>
      <c r="BC86" s="16">
        <f t="shared" si="16"/>
        <v>0</v>
      </c>
      <c r="BD86" s="16">
        <f t="shared" si="14"/>
        <v>0</v>
      </c>
      <c r="BE86" s="16">
        <f t="shared" si="14"/>
        <v>0</v>
      </c>
      <c r="BF86" s="16">
        <f t="shared" si="14"/>
        <v>0</v>
      </c>
      <c r="BG86" s="16">
        <f t="shared" si="14"/>
        <v>0</v>
      </c>
      <c r="BH86" s="16">
        <f t="shared" si="14"/>
        <v>0</v>
      </c>
      <c r="BI86" s="16">
        <f t="shared" si="14"/>
        <v>0</v>
      </c>
      <c r="BJ86" s="16">
        <f t="shared" si="14"/>
        <v>0</v>
      </c>
      <c r="BK86" s="16">
        <f t="shared" si="14"/>
        <v>0</v>
      </c>
      <c r="BL86" s="16">
        <f t="shared" si="14"/>
        <v>0</v>
      </c>
      <c r="BM86" s="16">
        <f t="shared" si="15"/>
        <v>0</v>
      </c>
    </row>
    <row r="87" spans="1:65" hidden="1">
      <c r="A87" s="449" t="s">
        <v>27</v>
      </c>
      <c r="B87" s="416">
        <f>'DRAFT EBITDA DA OP v2'!B75</f>
        <v>0</v>
      </c>
      <c r="C87" s="416">
        <f>'DRAFT EBITDA DA OP v2'!C75</f>
        <v>0</v>
      </c>
      <c r="D87" s="416">
        <f>'DRAFT EBITDA DA OP v2'!D75</f>
        <v>0</v>
      </c>
      <c r="E87" s="416">
        <f>'DRAFT EBITDA DA OP v2'!E75</f>
        <v>0</v>
      </c>
      <c r="F87" s="415">
        <f>'DRAFT EBITDA DA OP v2'!F75</f>
        <v>0</v>
      </c>
      <c r="G87" s="416"/>
      <c r="H87" s="416">
        <f>'DRAFT EBITDA DA OP v2'!H75</f>
        <v>0</v>
      </c>
      <c r="I87" s="416">
        <f>'DRAFT EBITDA DA OP v2'!I75</f>
        <v>0</v>
      </c>
      <c r="J87" s="416">
        <f>'DRAFT EBITDA DA OP v2'!J75</f>
        <v>0</v>
      </c>
      <c r="K87" s="416">
        <f>'DRAFT EBITDA DA OP v2'!K75</f>
        <v>0</v>
      </c>
      <c r="L87" s="415">
        <f>'DRAFT EBITDA DA OP v2'!L75</f>
        <v>0</v>
      </c>
      <c r="M87" s="416"/>
      <c r="N87" s="416">
        <f>'DRAFT EBITDA DA OP v2'!N75</f>
        <v>0</v>
      </c>
      <c r="O87" s="416">
        <f>'HFM NGOperating Income Round'!S26</f>
        <v>0</v>
      </c>
      <c r="P87" s="416">
        <f>'HFM NGOperating Income Round'!T26</f>
        <v>0</v>
      </c>
      <c r="Q87" s="416">
        <f>'HFM NGOperating Income Round'!U26</f>
        <v>0</v>
      </c>
      <c r="R87" s="415">
        <f>'HFM NGOperating Income Round'!V26</f>
        <v>0</v>
      </c>
      <c r="T87" s="416">
        <v>894</v>
      </c>
      <c r="U87" s="416">
        <v>868</v>
      </c>
      <c r="V87" s="416">
        <v>720</v>
      </c>
      <c r="W87" s="416">
        <v>816</v>
      </c>
      <c r="X87" s="415">
        <v>3298</v>
      </c>
      <c r="Y87" s="416"/>
      <c r="Z87" s="416">
        <v>1066</v>
      </c>
      <c r="AA87" s="416">
        <v>995</v>
      </c>
      <c r="AB87" s="416">
        <v>779</v>
      </c>
      <c r="AC87" s="416">
        <v>851</v>
      </c>
      <c r="AD87" s="415">
        <v>3691</v>
      </c>
      <c r="AE87" s="416">
        <v>894</v>
      </c>
      <c r="AF87" s="416">
        <v>868</v>
      </c>
      <c r="AG87" s="416">
        <v>720</v>
      </c>
      <c r="AH87" s="416">
        <v>816</v>
      </c>
      <c r="AI87" s="415">
        <v>3298</v>
      </c>
      <c r="AJ87" s="416"/>
      <c r="AK87" s="416">
        <v>1066</v>
      </c>
      <c r="AL87" s="416">
        <v>995</v>
      </c>
      <c r="AM87" s="416">
        <v>779</v>
      </c>
      <c r="AN87" s="416">
        <v>851</v>
      </c>
      <c r="AO87" s="415">
        <v>3691</v>
      </c>
      <c r="AP87" s="16"/>
      <c r="AQ87" s="16">
        <f t="shared" si="2"/>
        <v>-894</v>
      </c>
      <c r="AR87" s="16">
        <f t="shared" si="2"/>
        <v>-868</v>
      </c>
      <c r="AS87" s="16">
        <f t="shared" si="2"/>
        <v>-720</v>
      </c>
      <c r="AT87" s="16">
        <f t="shared" si="2"/>
        <v>-816</v>
      </c>
      <c r="AU87" s="16">
        <f t="shared" si="2"/>
        <v>-3298</v>
      </c>
      <c r="AV87" s="16"/>
      <c r="AW87" s="16">
        <f t="shared" si="3"/>
        <v>-1066</v>
      </c>
      <c r="AX87" s="16">
        <f t="shared" si="3"/>
        <v>-995</v>
      </c>
      <c r="AY87" s="16">
        <f t="shared" si="3"/>
        <v>-779</v>
      </c>
      <c r="AZ87" s="16">
        <f t="shared" si="3"/>
        <v>-851</v>
      </c>
      <c r="BA87" s="16">
        <f t="shared" si="3"/>
        <v>-3691</v>
      </c>
      <c r="BC87" s="16">
        <f t="shared" si="16"/>
        <v>-894</v>
      </c>
      <c r="BD87" s="16">
        <f t="shared" si="14"/>
        <v>-868</v>
      </c>
      <c r="BE87" s="16">
        <f t="shared" si="14"/>
        <v>-720</v>
      </c>
      <c r="BF87" s="16">
        <f t="shared" si="14"/>
        <v>-816</v>
      </c>
      <c r="BG87" s="16">
        <f t="shared" si="14"/>
        <v>-3298</v>
      </c>
      <c r="BH87" s="16">
        <f t="shared" si="14"/>
        <v>0</v>
      </c>
      <c r="BI87" s="16">
        <f t="shared" si="14"/>
        <v>-1066</v>
      </c>
      <c r="BJ87" s="16">
        <f t="shared" si="14"/>
        <v>-995</v>
      </c>
      <c r="BK87" s="16">
        <f t="shared" si="14"/>
        <v>-779</v>
      </c>
      <c r="BL87" s="16">
        <f t="shared" si="14"/>
        <v>-851</v>
      </c>
      <c r="BM87" s="16">
        <f t="shared" si="15"/>
        <v>-3691</v>
      </c>
    </row>
    <row r="88" spans="1:65" hidden="1">
      <c r="A88" s="206" t="s">
        <v>28</v>
      </c>
      <c r="B88" s="416">
        <f>'DRAFT EBITDA DA OP v2'!B76</f>
        <v>0</v>
      </c>
      <c r="C88" s="416">
        <f>'DRAFT EBITDA DA OP v2'!C76</f>
        <v>0</v>
      </c>
      <c r="D88" s="416">
        <f>'DRAFT EBITDA DA OP v2'!D76</f>
        <v>0</v>
      </c>
      <c r="E88" s="416">
        <f>'DRAFT EBITDA DA OP v2'!E76</f>
        <v>0</v>
      </c>
      <c r="F88" s="415">
        <f>'DRAFT EBITDA DA OP v2'!F76</f>
        <v>0</v>
      </c>
      <c r="G88" s="193"/>
      <c r="H88" s="416">
        <f>'DRAFT EBITDA DA OP v2'!H76</f>
        <v>0</v>
      </c>
      <c r="I88" s="416">
        <f>'DRAFT EBITDA DA OP v2'!I76</f>
        <v>0</v>
      </c>
      <c r="J88" s="416">
        <f>'DRAFT EBITDA DA OP v2'!J76</f>
        <v>0</v>
      </c>
      <c r="K88" s="416">
        <f>'DRAFT EBITDA DA OP v2'!K76</f>
        <v>0</v>
      </c>
      <c r="L88" s="415">
        <f>'DRAFT EBITDA DA OP v2'!L76</f>
        <v>0</v>
      </c>
      <c r="M88" s="193"/>
      <c r="N88" s="416">
        <f>'DRAFT EBITDA DA OP v2'!N76</f>
        <v>0</v>
      </c>
      <c r="O88" s="416">
        <f>'HFM NGOperating Income Round'!S32</f>
        <v>0</v>
      </c>
      <c r="P88" s="416">
        <f>'HFM NGOperating Income Round'!T32</f>
        <v>0</v>
      </c>
      <c r="Q88" s="416">
        <f>'HFM NGOperating Income Round'!U32</f>
        <v>0</v>
      </c>
      <c r="R88" s="415">
        <f>'HFM NGOperating Income Round'!V32</f>
        <v>0</v>
      </c>
      <c r="T88" s="416">
        <v>290</v>
      </c>
      <c r="U88" s="416">
        <v>385</v>
      </c>
      <c r="V88" s="416">
        <v>620</v>
      </c>
      <c r="W88" s="416">
        <v>159</v>
      </c>
      <c r="X88" s="415">
        <v>1454</v>
      </c>
      <c r="Y88" s="193"/>
      <c r="Z88" s="416">
        <v>473</v>
      </c>
      <c r="AA88" s="416">
        <v>377</v>
      </c>
      <c r="AB88" s="416">
        <v>289</v>
      </c>
      <c r="AC88" s="416">
        <v>372</v>
      </c>
      <c r="AD88" s="415">
        <v>1511</v>
      </c>
      <c r="AE88" s="416">
        <v>290</v>
      </c>
      <c r="AF88" s="416">
        <v>385</v>
      </c>
      <c r="AG88" s="416">
        <v>620</v>
      </c>
      <c r="AH88" s="416">
        <v>159</v>
      </c>
      <c r="AI88" s="415">
        <v>1454</v>
      </c>
      <c r="AJ88" s="193"/>
      <c r="AK88" s="416">
        <v>473</v>
      </c>
      <c r="AL88" s="416">
        <v>377</v>
      </c>
      <c r="AM88" s="416">
        <v>289</v>
      </c>
      <c r="AN88" s="416">
        <v>372</v>
      </c>
      <c r="AO88" s="415">
        <v>1511</v>
      </c>
      <c r="AP88" s="16"/>
      <c r="AQ88" s="16">
        <f t="shared" si="2"/>
        <v>-290</v>
      </c>
      <c r="AR88" s="16">
        <f t="shared" si="2"/>
        <v>-385</v>
      </c>
      <c r="AS88" s="16">
        <f t="shared" si="2"/>
        <v>-620</v>
      </c>
      <c r="AT88" s="16">
        <f t="shared" si="2"/>
        <v>-159</v>
      </c>
      <c r="AU88" s="16">
        <f t="shared" si="2"/>
        <v>-1454</v>
      </c>
      <c r="AV88" s="16"/>
      <c r="AW88" s="16">
        <f t="shared" si="3"/>
        <v>-473</v>
      </c>
      <c r="AX88" s="16">
        <f t="shared" si="3"/>
        <v>-377</v>
      </c>
      <c r="AY88" s="16">
        <f t="shared" si="3"/>
        <v>-289</v>
      </c>
      <c r="AZ88" s="16">
        <f t="shared" si="3"/>
        <v>-372</v>
      </c>
      <c r="BA88" s="16">
        <f t="shared" si="3"/>
        <v>-1511</v>
      </c>
      <c r="BC88" s="16">
        <f t="shared" si="16"/>
        <v>-290</v>
      </c>
      <c r="BD88" s="16">
        <f t="shared" si="14"/>
        <v>-385</v>
      </c>
      <c r="BE88" s="16">
        <f t="shared" si="14"/>
        <v>-620</v>
      </c>
      <c r="BF88" s="16">
        <f t="shared" si="14"/>
        <v>-159</v>
      </c>
      <c r="BG88" s="16">
        <f t="shared" si="14"/>
        <v>-1454</v>
      </c>
      <c r="BH88" s="16">
        <f t="shared" si="14"/>
        <v>0</v>
      </c>
      <c r="BI88" s="16">
        <f t="shared" si="14"/>
        <v>-473</v>
      </c>
      <c r="BJ88" s="16">
        <f t="shared" si="14"/>
        <v>-377</v>
      </c>
      <c r="BK88" s="16">
        <f t="shared" si="14"/>
        <v>-289</v>
      </c>
      <c r="BL88" s="16">
        <f t="shared" si="14"/>
        <v>-372</v>
      </c>
      <c r="BM88" s="16">
        <f t="shared" si="15"/>
        <v>-1511</v>
      </c>
    </row>
    <row r="89" spans="1:65" hidden="1">
      <c r="A89" s="206" t="s">
        <v>29</v>
      </c>
      <c r="B89" s="416">
        <f>'DRAFT EBITDA DA OP v2'!B77</f>
        <v>0</v>
      </c>
      <c r="C89" s="416">
        <f>'DRAFT EBITDA DA OP v2'!C77</f>
        <v>0</v>
      </c>
      <c r="D89" s="416">
        <f>'DRAFT EBITDA DA OP v2'!D77</f>
        <v>0</v>
      </c>
      <c r="E89" s="416">
        <f>'DRAFT EBITDA DA OP v2'!E77</f>
        <v>0</v>
      </c>
      <c r="F89" s="415">
        <f>'DRAFT EBITDA DA OP v2'!F77</f>
        <v>0</v>
      </c>
      <c r="G89" s="193"/>
      <c r="H89" s="416">
        <f>'DRAFT EBITDA DA OP v2'!H77</f>
        <v>0</v>
      </c>
      <c r="I89" s="416">
        <f>'DRAFT EBITDA DA OP v2'!I77</f>
        <v>0</v>
      </c>
      <c r="J89" s="416">
        <f>'DRAFT EBITDA DA OP v2'!J77</f>
        <v>0</v>
      </c>
      <c r="K89" s="416">
        <f>'DRAFT EBITDA DA OP v2'!K77</f>
        <v>0</v>
      </c>
      <c r="L89" s="415">
        <f>'DRAFT EBITDA DA OP v2'!L77</f>
        <v>0</v>
      </c>
      <c r="M89" s="193"/>
      <c r="N89" s="416">
        <f>'DRAFT EBITDA DA OP v2'!N77</f>
        <v>0</v>
      </c>
      <c r="O89" s="416">
        <f>'HFM NGOperating Income Round'!S38</f>
        <v>172</v>
      </c>
      <c r="P89" s="416">
        <f>'HFM NGOperating Income Round'!T38</f>
        <v>168</v>
      </c>
      <c r="Q89" s="416">
        <f>'HFM NGOperating Income Round'!U38</f>
        <v>71</v>
      </c>
      <c r="R89" s="415">
        <f>'HFM NGOperating Income Round'!V38</f>
        <v>672</v>
      </c>
      <c r="T89" s="416">
        <v>349</v>
      </c>
      <c r="U89" s="416">
        <v>262</v>
      </c>
      <c r="V89" s="416">
        <v>351</v>
      </c>
      <c r="W89" s="416">
        <v>205</v>
      </c>
      <c r="X89" s="415">
        <v>1167</v>
      </c>
      <c r="Y89" s="193"/>
      <c r="Z89" s="416">
        <v>175</v>
      </c>
      <c r="AA89" s="416">
        <v>75</v>
      </c>
      <c r="AB89" s="416">
        <v>329</v>
      </c>
      <c r="AC89" s="416">
        <v>151</v>
      </c>
      <c r="AD89" s="415">
        <v>730</v>
      </c>
      <c r="AE89" s="416">
        <v>349</v>
      </c>
      <c r="AF89" s="416">
        <v>262</v>
      </c>
      <c r="AG89" s="416">
        <v>351</v>
      </c>
      <c r="AH89" s="416">
        <v>205</v>
      </c>
      <c r="AI89" s="415">
        <v>1167</v>
      </c>
      <c r="AJ89" s="193"/>
      <c r="AK89" s="416">
        <v>175</v>
      </c>
      <c r="AL89" s="416">
        <v>75</v>
      </c>
      <c r="AM89" s="416">
        <v>329</v>
      </c>
      <c r="AN89" s="416">
        <v>151</v>
      </c>
      <c r="AO89" s="415">
        <v>730</v>
      </c>
      <c r="AP89" s="16"/>
      <c r="AQ89" s="16">
        <f t="shared" si="2"/>
        <v>-349</v>
      </c>
      <c r="AR89" s="16">
        <f t="shared" si="2"/>
        <v>-262</v>
      </c>
      <c r="AS89" s="16">
        <f t="shared" si="2"/>
        <v>-351</v>
      </c>
      <c r="AT89" s="16">
        <f t="shared" si="2"/>
        <v>-205</v>
      </c>
      <c r="AU89" s="16">
        <f t="shared" si="2"/>
        <v>-1167</v>
      </c>
      <c r="AV89" s="16"/>
      <c r="AW89" s="16">
        <f t="shared" si="3"/>
        <v>-175</v>
      </c>
      <c r="AX89" s="16">
        <f t="shared" si="3"/>
        <v>-75</v>
      </c>
      <c r="AY89" s="16">
        <f t="shared" si="3"/>
        <v>-329</v>
      </c>
      <c r="AZ89" s="16">
        <f t="shared" si="3"/>
        <v>-151</v>
      </c>
      <c r="BA89" s="16">
        <f t="shared" si="3"/>
        <v>-730</v>
      </c>
      <c r="BC89" s="16">
        <f t="shared" si="16"/>
        <v>-349</v>
      </c>
      <c r="BD89" s="16">
        <f t="shared" si="14"/>
        <v>-262</v>
      </c>
      <c r="BE89" s="16">
        <f t="shared" si="14"/>
        <v>-351</v>
      </c>
      <c r="BF89" s="16">
        <f t="shared" si="14"/>
        <v>-205</v>
      </c>
      <c r="BG89" s="16">
        <f t="shared" si="14"/>
        <v>-1167</v>
      </c>
      <c r="BH89" s="16">
        <f t="shared" si="14"/>
        <v>0</v>
      </c>
      <c r="BI89" s="16">
        <f t="shared" si="14"/>
        <v>-175</v>
      </c>
      <c r="BJ89" s="16">
        <f t="shared" si="14"/>
        <v>-75</v>
      </c>
      <c r="BK89" s="16">
        <f t="shared" si="14"/>
        <v>-329</v>
      </c>
      <c r="BL89" s="16">
        <f t="shared" si="14"/>
        <v>-151</v>
      </c>
      <c r="BM89" s="16">
        <f t="shared" si="15"/>
        <v>-730</v>
      </c>
    </row>
    <row r="90" spans="1:65" hidden="1">
      <c r="A90" s="206" t="s">
        <v>13</v>
      </c>
      <c r="B90" s="193">
        <f>'DRAFT EBITDA DA OP v2'!B78</f>
        <v>0</v>
      </c>
      <c r="C90" s="193">
        <f>'DRAFT EBITDA DA OP v2'!C78</f>
        <v>0</v>
      </c>
      <c r="D90" s="193">
        <f>'DRAFT EBITDA DA OP v2'!D78</f>
        <v>0</v>
      </c>
      <c r="E90" s="193">
        <f>'DRAFT EBITDA DA OP v2'!E78</f>
        <v>0</v>
      </c>
      <c r="F90" s="415">
        <f>'DRAFT EBITDA DA OP v2'!F78</f>
        <v>0</v>
      </c>
      <c r="G90" s="193"/>
      <c r="H90" s="193">
        <f>'DRAFT EBITDA DA OP v2'!H78</f>
        <v>0</v>
      </c>
      <c r="I90" s="193">
        <f>'DRAFT EBITDA DA OP v2'!I78</f>
        <v>0</v>
      </c>
      <c r="J90" s="193">
        <f>'DRAFT EBITDA DA OP v2'!J78</f>
        <v>0</v>
      </c>
      <c r="K90" s="193">
        <f>'DRAFT EBITDA DA OP v2'!K78</f>
        <v>0</v>
      </c>
      <c r="L90" s="415">
        <f>'DRAFT EBITDA DA OP v2'!L78</f>
        <v>0</v>
      </c>
      <c r="M90" s="193"/>
      <c r="N90" s="193">
        <f>'DRAFT EBITDA DA OP v2'!N78</f>
        <v>0</v>
      </c>
      <c r="O90" s="193">
        <f>'HFM NGOperating Income Round'!S40</f>
        <v>-12</v>
      </c>
      <c r="P90" s="193">
        <f>'HFM NGOperating Income Round'!T40</f>
        <v>189</v>
      </c>
      <c r="Q90" s="193">
        <f>'HFM NGOperating Income Round'!U40</f>
        <v>366</v>
      </c>
      <c r="R90" s="415">
        <f>'HFM NGOperating Income Round'!V40</f>
        <v>248</v>
      </c>
      <c r="T90" s="193">
        <v>255</v>
      </c>
      <c r="U90" s="193">
        <v>365</v>
      </c>
      <c r="V90" s="193">
        <v>609</v>
      </c>
      <c r="W90" s="193">
        <v>507</v>
      </c>
      <c r="X90" s="415">
        <v>1736</v>
      </c>
      <c r="Y90" s="193"/>
      <c r="Z90" s="193">
        <v>340</v>
      </c>
      <c r="AA90" s="193">
        <v>402</v>
      </c>
      <c r="AB90" s="193">
        <v>555</v>
      </c>
      <c r="AC90" s="193">
        <v>498</v>
      </c>
      <c r="AD90" s="415">
        <v>1795</v>
      </c>
      <c r="AE90" s="193">
        <v>255</v>
      </c>
      <c r="AF90" s="193">
        <v>365</v>
      </c>
      <c r="AG90" s="193">
        <v>609</v>
      </c>
      <c r="AH90" s="193">
        <v>507</v>
      </c>
      <c r="AI90" s="415">
        <v>1736</v>
      </c>
      <c r="AJ90" s="193"/>
      <c r="AK90" s="193">
        <v>340</v>
      </c>
      <c r="AL90" s="193">
        <v>402</v>
      </c>
      <c r="AM90" s="193">
        <v>555</v>
      </c>
      <c r="AN90" s="193">
        <v>498</v>
      </c>
      <c r="AO90" s="415">
        <v>1795</v>
      </c>
      <c r="AP90" s="16"/>
      <c r="AQ90" s="16">
        <f t="shared" si="2"/>
        <v>-255</v>
      </c>
      <c r="AR90" s="16">
        <f t="shared" si="2"/>
        <v>-365</v>
      </c>
      <c r="AS90" s="16">
        <f t="shared" si="2"/>
        <v>-609</v>
      </c>
      <c r="AT90" s="16">
        <f t="shared" si="2"/>
        <v>-507</v>
      </c>
      <c r="AU90" s="16">
        <f t="shared" si="2"/>
        <v>-1736</v>
      </c>
      <c r="AV90" s="16"/>
      <c r="AW90" s="16">
        <f t="shared" si="3"/>
        <v>-340</v>
      </c>
      <c r="AX90" s="16">
        <f t="shared" si="3"/>
        <v>-402</v>
      </c>
      <c r="AY90" s="16">
        <f t="shared" si="3"/>
        <v>-555</v>
      </c>
      <c r="AZ90" s="16">
        <f t="shared" si="3"/>
        <v>-498</v>
      </c>
      <c r="BA90" s="16">
        <f t="shared" si="3"/>
        <v>-1795</v>
      </c>
      <c r="BC90" s="16">
        <f t="shared" si="16"/>
        <v>-255</v>
      </c>
      <c r="BD90" s="16">
        <f t="shared" si="14"/>
        <v>-365</v>
      </c>
      <c r="BE90" s="16">
        <f t="shared" si="14"/>
        <v>-609</v>
      </c>
      <c r="BF90" s="16">
        <f t="shared" si="14"/>
        <v>-507</v>
      </c>
      <c r="BG90" s="16">
        <f t="shared" si="14"/>
        <v>-1736</v>
      </c>
      <c r="BH90" s="16">
        <f t="shared" si="14"/>
        <v>0</v>
      </c>
      <c r="BI90" s="16">
        <f t="shared" si="14"/>
        <v>-340</v>
      </c>
      <c r="BJ90" s="16">
        <f t="shared" si="14"/>
        <v>-402</v>
      </c>
      <c r="BK90" s="16">
        <f t="shared" si="14"/>
        <v>-555</v>
      </c>
      <c r="BL90" s="16">
        <f t="shared" si="14"/>
        <v>-498</v>
      </c>
      <c r="BM90" s="16">
        <f t="shared" si="15"/>
        <v>-1795</v>
      </c>
    </row>
    <row r="91" spans="1:65" hidden="1">
      <c r="A91" s="19" t="s">
        <v>30</v>
      </c>
      <c r="B91" s="524">
        <f>'DRAFT EBITDA DA OP v2'!B79</f>
        <v>0</v>
      </c>
      <c r="C91" s="524">
        <f>'DRAFT EBITDA DA OP v2'!C79</f>
        <v>0</v>
      </c>
      <c r="D91" s="524">
        <f>'DRAFT EBITDA DA OP v2'!D79</f>
        <v>0</v>
      </c>
      <c r="E91" s="524">
        <f>'DRAFT EBITDA DA OP v2'!E79</f>
        <v>0</v>
      </c>
      <c r="F91" s="326">
        <f>'DRAFT EBITDA DA OP v2'!F79</f>
        <v>0</v>
      </c>
      <c r="G91" s="28"/>
      <c r="H91" s="524">
        <f>'DRAFT EBITDA DA OP v2'!H79</f>
        <v>0</v>
      </c>
      <c r="I91" s="524">
        <f>'DRAFT EBITDA DA OP v2'!I79</f>
        <v>0</v>
      </c>
      <c r="J91" s="524">
        <f>'DRAFT EBITDA DA OP v2'!J79</f>
        <v>0</v>
      </c>
      <c r="K91" s="524">
        <f>'DRAFT EBITDA DA OP v2'!K79</f>
        <v>0</v>
      </c>
      <c r="L91" s="326">
        <f>'DRAFT EBITDA DA OP v2'!L79</f>
        <v>0</v>
      </c>
      <c r="M91" s="28"/>
      <c r="N91" s="524">
        <f>'DRAFT EBITDA DA OP v2'!N79</f>
        <v>0</v>
      </c>
      <c r="O91" s="524">
        <f t="shared" ref="O91:R91" si="17">O92-O87-O88-O89-O90</f>
        <v>808</v>
      </c>
      <c r="P91" s="524">
        <f>P92-P87-P88-P89-P90</f>
        <v>401</v>
      </c>
      <c r="Q91" s="524">
        <f t="shared" si="17"/>
        <v>138</v>
      </c>
      <c r="R91" s="326">
        <f t="shared" si="17"/>
        <v>2288</v>
      </c>
      <c r="T91" s="524">
        <v>-284</v>
      </c>
      <c r="U91" s="524">
        <v>-332</v>
      </c>
      <c r="V91" s="524">
        <v>-220</v>
      </c>
      <c r="W91" s="524">
        <v>-305</v>
      </c>
      <c r="X91" s="326">
        <v>-1141</v>
      </c>
      <c r="Y91" s="28"/>
      <c r="Z91" s="524">
        <v>-293</v>
      </c>
      <c r="AA91" s="524">
        <v>-252</v>
      </c>
      <c r="AB91" s="524">
        <v>-269</v>
      </c>
      <c r="AC91" s="524">
        <v>-282</v>
      </c>
      <c r="AD91" s="326">
        <v>-1096</v>
      </c>
      <c r="AE91" s="524">
        <v>-284</v>
      </c>
      <c r="AF91" s="524">
        <v>-332</v>
      </c>
      <c r="AG91" s="524">
        <v>-220</v>
      </c>
      <c r="AH91" s="524">
        <v>-305</v>
      </c>
      <c r="AI91" s="326">
        <v>-1141</v>
      </c>
      <c r="AJ91" s="28"/>
      <c r="AK91" s="524">
        <v>-293</v>
      </c>
      <c r="AL91" s="524">
        <v>-252</v>
      </c>
      <c r="AM91" s="524">
        <v>-269</v>
      </c>
      <c r="AN91" s="524">
        <v>-282</v>
      </c>
      <c r="AO91" s="326">
        <v>-1096</v>
      </c>
      <c r="AP91" s="16"/>
      <c r="AQ91" s="16">
        <f t="shared" si="2"/>
        <v>284</v>
      </c>
      <c r="AR91" s="16">
        <f t="shared" si="2"/>
        <v>332</v>
      </c>
      <c r="AS91" s="16">
        <f t="shared" si="2"/>
        <v>220</v>
      </c>
      <c r="AT91" s="16">
        <f t="shared" si="2"/>
        <v>305</v>
      </c>
      <c r="AU91" s="16">
        <f t="shared" si="2"/>
        <v>1141</v>
      </c>
      <c r="AV91" s="16"/>
      <c r="AW91" s="16">
        <f t="shared" si="3"/>
        <v>293</v>
      </c>
      <c r="AX91" s="16">
        <f t="shared" si="3"/>
        <v>252</v>
      </c>
      <c r="AY91" s="16">
        <f t="shared" si="3"/>
        <v>269</v>
      </c>
      <c r="AZ91" s="16">
        <f t="shared" si="3"/>
        <v>282</v>
      </c>
      <c r="BA91" s="16">
        <f t="shared" si="3"/>
        <v>1096</v>
      </c>
      <c r="BC91" s="16">
        <f t="shared" si="16"/>
        <v>284</v>
      </c>
      <c r="BD91" s="16">
        <f t="shared" si="14"/>
        <v>332</v>
      </c>
      <c r="BE91" s="16">
        <f t="shared" si="14"/>
        <v>220</v>
      </c>
      <c r="BF91" s="16">
        <f t="shared" si="14"/>
        <v>305</v>
      </c>
      <c r="BG91" s="16">
        <f t="shared" si="14"/>
        <v>1141</v>
      </c>
      <c r="BH91" s="16">
        <f t="shared" si="14"/>
        <v>0</v>
      </c>
      <c r="BI91" s="16">
        <f t="shared" si="14"/>
        <v>293</v>
      </c>
      <c r="BJ91" s="16">
        <f t="shared" si="14"/>
        <v>252</v>
      </c>
      <c r="BK91" s="16">
        <f t="shared" si="14"/>
        <v>269</v>
      </c>
      <c r="BL91" s="16">
        <f t="shared" si="14"/>
        <v>282</v>
      </c>
      <c r="BM91" s="16">
        <f t="shared" si="15"/>
        <v>1096</v>
      </c>
    </row>
    <row r="92" spans="1:65" hidden="1">
      <c r="A92" s="4" t="s">
        <v>15</v>
      </c>
      <c r="B92" s="32">
        <f>'DRAFT EBITDA DA OP v2'!B80</f>
        <v>0</v>
      </c>
      <c r="C92" s="32">
        <f>'DRAFT EBITDA DA OP v2'!C80</f>
        <v>0</v>
      </c>
      <c r="D92" s="32">
        <f>'DRAFT EBITDA DA OP v2'!D80</f>
        <v>0</v>
      </c>
      <c r="E92" s="32">
        <f>'DRAFT EBITDA DA OP v2'!E80</f>
        <v>0</v>
      </c>
      <c r="F92" s="33">
        <f>'DRAFT EBITDA DA OP v2'!F80</f>
        <v>0</v>
      </c>
      <c r="G92" s="11"/>
      <c r="H92" s="32">
        <f>'DRAFT EBITDA DA OP v2'!H80</f>
        <v>0</v>
      </c>
      <c r="I92" s="32">
        <f>'DRAFT EBITDA DA OP v2'!I80</f>
        <v>0</v>
      </c>
      <c r="J92" s="32">
        <f>'DRAFT EBITDA DA OP v2'!J80</f>
        <v>0</v>
      </c>
      <c r="K92" s="32">
        <f>'DRAFT EBITDA DA OP v2'!K80</f>
        <v>0</v>
      </c>
      <c r="L92" s="33">
        <f>'DRAFT EBITDA DA OP v2'!L80</f>
        <v>0</v>
      </c>
      <c r="M92" s="11"/>
      <c r="N92" s="32">
        <f>'DRAFT EBITDA DA OP v2'!N80</f>
        <v>0</v>
      </c>
      <c r="O92" s="32">
        <f>'HFM NGOperating Income Round'!S47</f>
        <v>968</v>
      </c>
      <c r="P92" s="32">
        <f>'HFM NGOperating Income Round'!T47</f>
        <v>758</v>
      </c>
      <c r="Q92" s="32">
        <f>'HFM NGOperating Income Round'!U47</f>
        <v>575</v>
      </c>
      <c r="R92" s="33">
        <f>'HFM NGOperating Income Round'!V47</f>
        <v>3208</v>
      </c>
      <c r="T92" s="32">
        <v>1504</v>
      </c>
      <c r="U92" s="32">
        <v>1548</v>
      </c>
      <c r="V92" s="32">
        <v>2080</v>
      </c>
      <c r="W92" s="32">
        <v>1382</v>
      </c>
      <c r="X92" s="33">
        <v>6514</v>
      </c>
      <c r="Y92" s="11"/>
      <c r="Z92" s="32">
        <v>1761</v>
      </c>
      <c r="AA92" s="32">
        <v>1597</v>
      </c>
      <c r="AB92" s="32">
        <v>1683</v>
      </c>
      <c r="AC92" s="32">
        <v>1590</v>
      </c>
      <c r="AD92" s="33">
        <v>6631</v>
      </c>
      <c r="AE92" s="32">
        <v>1504</v>
      </c>
      <c r="AF92" s="32">
        <v>1548</v>
      </c>
      <c r="AG92" s="32">
        <v>2080</v>
      </c>
      <c r="AH92" s="32">
        <v>1382</v>
      </c>
      <c r="AI92" s="33">
        <v>6514</v>
      </c>
      <c r="AJ92" s="11"/>
      <c r="AK92" s="32">
        <v>1761</v>
      </c>
      <c r="AL92" s="32">
        <v>1597</v>
      </c>
      <c r="AM92" s="32">
        <v>1683</v>
      </c>
      <c r="AN92" s="32">
        <v>1590</v>
      </c>
      <c r="AO92" s="33">
        <v>6631</v>
      </c>
      <c r="AP92" s="16"/>
      <c r="AQ92" s="16">
        <f t="shared" si="2"/>
        <v>-1504</v>
      </c>
      <c r="AR92" s="16">
        <f t="shared" si="2"/>
        <v>-1548</v>
      </c>
      <c r="AS92" s="16">
        <f t="shared" si="2"/>
        <v>-2080</v>
      </c>
      <c r="AT92" s="16">
        <f t="shared" si="2"/>
        <v>-1382</v>
      </c>
      <c r="AU92" s="16">
        <f t="shared" si="2"/>
        <v>-6514</v>
      </c>
      <c r="AV92" s="16"/>
      <c r="AW92" s="16">
        <f t="shared" si="3"/>
        <v>-1761</v>
      </c>
      <c r="AX92" s="16">
        <f t="shared" si="3"/>
        <v>-1597</v>
      </c>
      <c r="AY92" s="16">
        <f t="shared" si="3"/>
        <v>-1683</v>
      </c>
      <c r="AZ92" s="16">
        <f t="shared" si="3"/>
        <v>-1590</v>
      </c>
      <c r="BA92" s="16">
        <f t="shared" si="3"/>
        <v>-6631</v>
      </c>
      <c r="BC92" s="16">
        <f t="shared" si="16"/>
        <v>-1504</v>
      </c>
      <c r="BD92" s="16">
        <f t="shared" si="14"/>
        <v>-1548</v>
      </c>
      <c r="BE92" s="16">
        <f t="shared" si="14"/>
        <v>-2080</v>
      </c>
      <c r="BF92" s="16">
        <f t="shared" si="14"/>
        <v>-1382</v>
      </c>
      <c r="BG92" s="16">
        <f t="shared" si="14"/>
        <v>-6514</v>
      </c>
      <c r="BH92" s="16">
        <f t="shared" si="14"/>
        <v>0</v>
      </c>
      <c r="BI92" s="16">
        <f t="shared" si="14"/>
        <v>-1761</v>
      </c>
      <c r="BJ92" s="16">
        <f t="shared" si="14"/>
        <v>-1597</v>
      </c>
      <c r="BK92" s="16">
        <f t="shared" si="14"/>
        <v>-1683</v>
      </c>
      <c r="BL92" s="16">
        <f t="shared" si="14"/>
        <v>-1590</v>
      </c>
      <c r="BM92" s="16">
        <f t="shared" si="15"/>
        <v>-6631</v>
      </c>
    </row>
    <row r="93" spans="1:65" ht="2.25" hidden="1" customHeight="1">
      <c r="A93" s="2" t="s">
        <v>9</v>
      </c>
      <c r="B93" s="25">
        <f>'DRAFT EBITDA DA OP v2'!B81</f>
        <v>0</v>
      </c>
      <c r="C93" s="25">
        <f>'DRAFT EBITDA DA OP v2'!C81</f>
        <v>0</v>
      </c>
      <c r="D93" s="25">
        <f>'DRAFT EBITDA DA OP v2'!D81</f>
        <v>0</v>
      </c>
      <c r="E93" s="25">
        <f>'DRAFT EBITDA DA OP v2'!E81</f>
        <v>0</v>
      </c>
      <c r="F93" s="10">
        <f>'DRAFT EBITDA DA OP v2'!F81</f>
        <v>0</v>
      </c>
      <c r="G93" s="25"/>
      <c r="H93" s="25">
        <f>'DRAFT EBITDA DA OP v2'!H81</f>
        <v>0</v>
      </c>
      <c r="I93" s="25">
        <f>'DRAFT EBITDA DA OP v2'!I81</f>
        <v>0</v>
      </c>
      <c r="J93" s="25">
        <f>'DRAFT EBITDA DA OP v2'!J81</f>
        <v>0</v>
      </c>
      <c r="K93" s="25">
        <f>'DRAFT EBITDA DA OP v2'!K81</f>
        <v>0</v>
      </c>
      <c r="L93" s="10">
        <f>'DRAFT EBITDA DA OP v2'!L81</f>
        <v>0</v>
      </c>
      <c r="M93" s="25"/>
      <c r="N93" s="25">
        <f>'DRAFT EBITDA DA OP v2'!N81</f>
        <v>0</v>
      </c>
      <c r="O93" s="25"/>
      <c r="P93" s="25"/>
      <c r="Q93" s="25"/>
      <c r="R93" s="10"/>
      <c r="T93" s="25"/>
      <c r="U93" s="25"/>
      <c r="V93" s="25"/>
      <c r="W93" s="25"/>
      <c r="X93" s="10"/>
      <c r="Y93" s="25"/>
      <c r="Z93" s="25"/>
      <c r="AA93" s="25"/>
      <c r="AB93" s="25"/>
      <c r="AC93" s="25"/>
      <c r="AD93" s="10"/>
      <c r="AE93" s="25"/>
      <c r="AF93" s="25"/>
      <c r="AG93" s="25"/>
      <c r="AH93" s="25"/>
      <c r="AI93" s="10"/>
      <c r="AJ93" s="25"/>
      <c r="AK93" s="25"/>
      <c r="AL93" s="25"/>
      <c r="AM93" s="25"/>
      <c r="AN93" s="25"/>
      <c r="AO93" s="10"/>
      <c r="AP93" s="16"/>
      <c r="AQ93" s="16">
        <f t="shared" si="2"/>
        <v>0</v>
      </c>
      <c r="AR93" s="16">
        <f t="shared" si="2"/>
        <v>0</v>
      </c>
      <c r="AS93" s="16">
        <f t="shared" si="2"/>
        <v>0</v>
      </c>
      <c r="AT93" s="16">
        <f t="shared" si="2"/>
        <v>0</v>
      </c>
      <c r="AU93" s="16">
        <f t="shared" si="2"/>
        <v>0</v>
      </c>
      <c r="AV93" s="16"/>
      <c r="AW93" s="16">
        <f t="shared" si="3"/>
        <v>0</v>
      </c>
      <c r="AX93" s="16">
        <f t="shared" si="3"/>
        <v>0</v>
      </c>
      <c r="AY93" s="16">
        <f t="shared" si="3"/>
        <v>0</v>
      </c>
      <c r="AZ93" s="16">
        <f t="shared" si="3"/>
        <v>0</v>
      </c>
      <c r="BA93" s="16">
        <f t="shared" si="3"/>
        <v>0</v>
      </c>
      <c r="BC93" s="16">
        <f t="shared" si="16"/>
        <v>0</v>
      </c>
      <c r="BD93" s="16">
        <f t="shared" si="14"/>
        <v>0</v>
      </c>
      <c r="BE93" s="16">
        <f t="shared" si="14"/>
        <v>0</v>
      </c>
      <c r="BF93" s="16">
        <f t="shared" si="14"/>
        <v>0</v>
      </c>
      <c r="BG93" s="16">
        <f t="shared" si="14"/>
        <v>0</v>
      </c>
      <c r="BH93" s="16">
        <f t="shared" si="14"/>
        <v>0</v>
      </c>
      <c r="BI93" s="16">
        <f t="shared" si="14"/>
        <v>0</v>
      </c>
      <c r="BJ93" s="16">
        <f t="shared" si="14"/>
        <v>0</v>
      </c>
      <c r="BK93" s="16">
        <f t="shared" si="14"/>
        <v>0</v>
      </c>
      <c r="BL93" s="16">
        <f t="shared" si="14"/>
        <v>0</v>
      </c>
      <c r="BM93" s="16">
        <f t="shared" si="15"/>
        <v>0</v>
      </c>
    </row>
    <row r="94" spans="1:65" ht="1.5" hidden="1" customHeight="1">
      <c r="A94" s="117"/>
      <c r="B94" s="118">
        <f>'DRAFT EBITDA DA OP v2'!B82</f>
        <v>0</v>
      </c>
      <c r="C94" s="118">
        <f>'DRAFT EBITDA DA OP v2'!C82</f>
        <v>0</v>
      </c>
      <c r="D94" s="118">
        <f>'DRAFT EBITDA DA OP v2'!D82</f>
        <v>0</v>
      </c>
      <c r="E94" s="118">
        <f>'DRAFT EBITDA DA OP v2'!E82</f>
        <v>0</v>
      </c>
      <c r="F94" s="119">
        <f>'DRAFT EBITDA DA OP v2'!F82</f>
        <v>0</v>
      </c>
      <c r="G94" s="118"/>
      <c r="H94" s="118">
        <f>'DRAFT EBITDA DA OP v2'!H82</f>
        <v>0</v>
      </c>
      <c r="I94" s="118">
        <f>'DRAFT EBITDA DA OP v2'!I82</f>
        <v>0</v>
      </c>
      <c r="J94" s="118">
        <f>'DRAFT EBITDA DA OP v2'!J82</f>
        <v>0</v>
      </c>
      <c r="K94" s="118">
        <f>'DRAFT EBITDA DA OP v2'!K82</f>
        <v>0</v>
      </c>
      <c r="L94" s="119">
        <f>'DRAFT EBITDA DA OP v2'!L82</f>
        <v>0</v>
      </c>
      <c r="M94" s="118"/>
      <c r="N94" s="118">
        <f>'DRAFT EBITDA DA OP v2'!N82</f>
        <v>0</v>
      </c>
      <c r="O94" s="118"/>
      <c r="P94" s="118"/>
      <c r="Q94" s="118"/>
      <c r="R94" s="119"/>
      <c r="T94" s="118"/>
      <c r="U94" s="118"/>
      <c r="V94" s="118"/>
      <c r="W94" s="118"/>
      <c r="X94" s="119"/>
      <c r="Y94" s="118"/>
      <c r="Z94" s="118"/>
      <c r="AA94" s="118"/>
      <c r="AB94" s="118"/>
      <c r="AC94" s="118"/>
      <c r="AD94" s="119"/>
      <c r="AE94" s="118"/>
      <c r="AF94" s="118"/>
      <c r="AG94" s="118"/>
      <c r="AH94" s="118"/>
      <c r="AI94" s="119"/>
      <c r="AJ94" s="118"/>
      <c r="AK94" s="118"/>
      <c r="AL94" s="118"/>
      <c r="AM94" s="118"/>
      <c r="AN94" s="118"/>
      <c r="AO94" s="119"/>
      <c r="AP94" s="16"/>
      <c r="AQ94" s="16">
        <f t="shared" si="2"/>
        <v>0</v>
      </c>
      <c r="AR94" s="16">
        <f t="shared" si="2"/>
        <v>0</v>
      </c>
      <c r="AS94" s="16">
        <f t="shared" si="2"/>
        <v>0</v>
      </c>
      <c r="AT94" s="16">
        <f t="shared" si="2"/>
        <v>0</v>
      </c>
      <c r="AU94" s="16">
        <f t="shared" si="2"/>
        <v>0</v>
      </c>
      <c r="AV94" s="16"/>
      <c r="AW94" s="16">
        <f t="shared" si="3"/>
        <v>0</v>
      </c>
      <c r="AX94" s="16">
        <f t="shared" si="3"/>
        <v>0</v>
      </c>
      <c r="AY94" s="16">
        <f t="shared" si="3"/>
        <v>0</v>
      </c>
      <c r="AZ94" s="16">
        <f t="shared" si="3"/>
        <v>0</v>
      </c>
      <c r="BA94" s="16">
        <f t="shared" si="3"/>
        <v>0</v>
      </c>
      <c r="BC94" s="16">
        <f t="shared" si="16"/>
        <v>0</v>
      </c>
      <c r="BD94" s="16">
        <f t="shared" si="14"/>
        <v>0</v>
      </c>
      <c r="BE94" s="16">
        <f t="shared" si="14"/>
        <v>0</v>
      </c>
      <c r="BF94" s="16">
        <f t="shared" si="14"/>
        <v>0</v>
      </c>
      <c r="BG94" s="16">
        <f t="shared" si="14"/>
        <v>0</v>
      </c>
      <c r="BH94" s="16">
        <f t="shared" si="14"/>
        <v>0</v>
      </c>
      <c r="BI94" s="16">
        <f t="shared" si="14"/>
        <v>0</v>
      </c>
      <c r="BJ94" s="16">
        <f t="shared" si="14"/>
        <v>0</v>
      </c>
      <c r="BK94" s="16">
        <f t="shared" si="14"/>
        <v>0</v>
      </c>
      <c r="BL94" s="16">
        <f t="shared" si="14"/>
        <v>0</v>
      </c>
      <c r="BM94" s="16">
        <f t="shared" si="15"/>
        <v>0</v>
      </c>
    </row>
    <row r="95" spans="1:65" ht="2.25" hidden="1" customHeight="1">
      <c r="B95" s="25">
        <f>'DRAFT EBITDA DA OP v2'!B83</f>
        <v>0</v>
      </c>
      <c r="C95" s="25">
        <f>'DRAFT EBITDA DA OP v2'!C83</f>
        <v>0</v>
      </c>
      <c r="D95" s="25">
        <f>'DRAFT EBITDA DA OP v2'!D83</f>
        <v>0</v>
      </c>
      <c r="E95" s="25">
        <f>'DRAFT EBITDA DA OP v2'!E83</f>
        <v>0</v>
      </c>
      <c r="F95" s="10">
        <f>'DRAFT EBITDA DA OP v2'!F83</f>
        <v>0</v>
      </c>
      <c r="G95" s="25"/>
      <c r="H95" s="25">
        <f>'DRAFT EBITDA DA OP v2'!H83</f>
        <v>0</v>
      </c>
      <c r="I95" s="25">
        <f>'DRAFT EBITDA DA OP v2'!I83</f>
        <v>0</v>
      </c>
      <c r="J95" s="25">
        <f>'DRAFT EBITDA DA OP v2'!J83</f>
        <v>0</v>
      </c>
      <c r="K95" s="25">
        <f>'DRAFT EBITDA DA OP v2'!K83</f>
        <v>0</v>
      </c>
      <c r="L95" s="10">
        <f>'DRAFT EBITDA DA OP v2'!L83</f>
        <v>0</v>
      </c>
      <c r="M95" s="25"/>
      <c r="N95" s="25">
        <f>'DRAFT EBITDA DA OP v2'!N83</f>
        <v>0</v>
      </c>
      <c r="O95" s="25"/>
      <c r="P95" s="25"/>
      <c r="Q95" s="25"/>
      <c r="R95" s="10"/>
      <c r="T95" s="25"/>
      <c r="U95" s="25"/>
      <c r="V95" s="25"/>
      <c r="W95" s="25"/>
      <c r="X95" s="10"/>
      <c r="Y95" s="25"/>
      <c r="Z95" s="25"/>
      <c r="AA95" s="25"/>
      <c r="AB95" s="25"/>
      <c r="AC95" s="25"/>
      <c r="AD95" s="10"/>
      <c r="AE95" s="25"/>
      <c r="AF95" s="25"/>
      <c r="AG95" s="25"/>
      <c r="AH95" s="25"/>
      <c r="AI95" s="10"/>
      <c r="AJ95" s="25"/>
      <c r="AK95" s="25"/>
      <c r="AL95" s="25"/>
      <c r="AM95" s="25"/>
      <c r="AN95" s="25"/>
      <c r="AO95" s="10"/>
      <c r="AP95" s="16"/>
      <c r="AQ95" s="16">
        <f t="shared" si="2"/>
        <v>0</v>
      </c>
      <c r="AR95" s="16">
        <f t="shared" si="2"/>
        <v>0</v>
      </c>
      <c r="AS95" s="16">
        <f t="shared" si="2"/>
        <v>0</v>
      </c>
      <c r="AT95" s="16">
        <f t="shared" si="2"/>
        <v>0</v>
      </c>
      <c r="AU95" s="16">
        <f t="shared" si="2"/>
        <v>0</v>
      </c>
      <c r="AV95" s="16"/>
      <c r="AW95" s="16">
        <f t="shared" si="3"/>
        <v>0</v>
      </c>
      <c r="AX95" s="16">
        <f t="shared" si="3"/>
        <v>0</v>
      </c>
      <c r="AY95" s="16">
        <f t="shared" si="3"/>
        <v>0</v>
      </c>
      <c r="AZ95" s="16">
        <f t="shared" si="3"/>
        <v>0</v>
      </c>
      <c r="BA95" s="16">
        <f t="shared" si="3"/>
        <v>0</v>
      </c>
      <c r="BC95" s="16">
        <f t="shared" si="16"/>
        <v>0</v>
      </c>
      <c r="BD95" s="16">
        <f t="shared" si="14"/>
        <v>0</v>
      </c>
      <c r="BE95" s="16">
        <f t="shared" si="14"/>
        <v>0</v>
      </c>
      <c r="BF95" s="16">
        <f t="shared" si="14"/>
        <v>0</v>
      </c>
      <c r="BG95" s="16">
        <f t="shared" si="14"/>
        <v>0</v>
      </c>
      <c r="BH95" s="16">
        <f t="shared" si="14"/>
        <v>0</v>
      </c>
      <c r="BI95" s="16">
        <f t="shared" si="14"/>
        <v>0</v>
      </c>
      <c r="BJ95" s="16">
        <f t="shared" si="14"/>
        <v>0</v>
      </c>
      <c r="BK95" s="16">
        <f t="shared" si="14"/>
        <v>0</v>
      </c>
      <c r="BL95" s="16">
        <f t="shared" si="14"/>
        <v>0</v>
      </c>
      <c r="BM95" s="16">
        <f t="shared" si="15"/>
        <v>0</v>
      </c>
    </row>
    <row r="96" spans="1:65" hidden="1">
      <c r="A96" s="4" t="s">
        <v>16</v>
      </c>
      <c r="B96" s="11">
        <f>'DRAFT EBITDA DA OP v2'!B84</f>
        <v>0</v>
      </c>
      <c r="C96" s="11">
        <f>'DRAFT EBITDA DA OP v2'!C84</f>
        <v>0</v>
      </c>
      <c r="D96" s="11">
        <f>'DRAFT EBITDA DA OP v2'!D84</f>
        <v>0</v>
      </c>
      <c r="E96" s="11">
        <f>'DRAFT EBITDA DA OP v2'!E84</f>
        <v>0</v>
      </c>
      <c r="F96" s="12">
        <f>'DRAFT EBITDA DA OP v2'!F84</f>
        <v>0</v>
      </c>
      <c r="G96" s="34"/>
      <c r="H96" s="11">
        <f>'DRAFT EBITDA DA OP v2'!H84</f>
        <v>0</v>
      </c>
      <c r="I96" s="11">
        <f>'DRAFT EBITDA DA OP v2'!I84</f>
        <v>0</v>
      </c>
      <c r="J96" s="11">
        <f>'DRAFT EBITDA DA OP v2'!J84</f>
        <v>0</v>
      </c>
      <c r="K96" s="11">
        <f>'DRAFT EBITDA DA OP v2'!K84</f>
        <v>0</v>
      </c>
      <c r="L96" s="12">
        <f>'DRAFT EBITDA DA OP v2'!L84</f>
        <v>0</v>
      </c>
      <c r="M96" s="34"/>
      <c r="N96" s="11">
        <f>'DRAFT EBITDA DA OP v2'!N84</f>
        <v>0</v>
      </c>
      <c r="O96" s="11">
        <f>'HFM NGOperating Income Round'!S51</f>
        <v>-266</v>
      </c>
      <c r="P96" s="11">
        <f>'HFM NGOperating Income Round'!T51</f>
        <v>88</v>
      </c>
      <c r="Q96" s="11">
        <f>'HFM NGOperating Income Round'!U51</f>
        <v>-392</v>
      </c>
      <c r="R96" s="12">
        <f>'HFM NGOperating Income Round'!V51</f>
        <v>-1020</v>
      </c>
      <c r="S96" s="34"/>
      <c r="T96" s="11">
        <v>173</v>
      </c>
      <c r="U96" s="11">
        <v>260</v>
      </c>
      <c r="V96" s="11">
        <v>272</v>
      </c>
      <c r="W96" s="11">
        <v>163</v>
      </c>
      <c r="X96" s="12">
        <v>868</v>
      </c>
      <c r="Y96" s="34"/>
      <c r="Z96" s="11">
        <v>216</v>
      </c>
      <c r="AA96" s="11">
        <v>49</v>
      </c>
      <c r="AB96" s="11">
        <v>21.00536</v>
      </c>
      <c r="AC96" s="11">
        <v>202</v>
      </c>
      <c r="AD96" s="12">
        <v>488.00536</v>
      </c>
      <c r="AE96" s="11">
        <v>173</v>
      </c>
      <c r="AF96" s="11">
        <v>260</v>
      </c>
      <c r="AG96" s="11">
        <v>272</v>
      </c>
      <c r="AH96" s="11">
        <v>163</v>
      </c>
      <c r="AI96" s="12">
        <v>868</v>
      </c>
      <c r="AJ96" s="34"/>
      <c r="AK96" s="11">
        <v>216</v>
      </c>
      <c r="AL96" s="11">
        <v>49</v>
      </c>
      <c r="AM96" s="11">
        <v>21</v>
      </c>
      <c r="AN96" s="11">
        <v>202</v>
      </c>
      <c r="AO96" s="12">
        <v>488</v>
      </c>
      <c r="AP96" s="16"/>
      <c r="AQ96" s="16">
        <f t="shared" si="2"/>
        <v>-173</v>
      </c>
      <c r="AR96" s="16">
        <f t="shared" si="2"/>
        <v>-260</v>
      </c>
      <c r="AS96" s="16">
        <f t="shared" si="2"/>
        <v>-272</v>
      </c>
      <c r="AT96" s="16">
        <f t="shared" si="2"/>
        <v>-163</v>
      </c>
      <c r="AU96" s="16">
        <f t="shared" si="2"/>
        <v>-868</v>
      </c>
      <c r="AV96" s="16"/>
      <c r="AW96" s="16">
        <f t="shared" si="3"/>
        <v>-216</v>
      </c>
      <c r="AX96" s="16">
        <f t="shared" si="3"/>
        <v>-49</v>
      </c>
      <c r="AY96" s="16">
        <f t="shared" si="3"/>
        <v>-21</v>
      </c>
      <c r="AZ96" s="16">
        <f t="shared" si="3"/>
        <v>-202</v>
      </c>
      <c r="BA96" s="16">
        <f t="shared" si="3"/>
        <v>-488</v>
      </c>
      <c r="BC96" s="16">
        <f t="shared" si="16"/>
        <v>-173</v>
      </c>
      <c r="BD96" s="16">
        <f t="shared" si="14"/>
        <v>-260</v>
      </c>
      <c r="BE96" s="16">
        <f t="shared" si="14"/>
        <v>-272</v>
      </c>
      <c r="BF96" s="16">
        <f t="shared" si="14"/>
        <v>-163</v>
      </c>
      <c r="BG96" s="16">
        <f t="shared" si="14"/>
        <v>-868</v>
      </c>
      <c r="BH96" s="16">
        <f t="shared" si="14"/>
        <v>0</v>
      </c>
      <c r="BI96" s="16">
        <f t="shared" si="14"/>
        <v>-216</v>
      </c>
      <c r="BJ96" s="16">
        <f t="shared" si="14"/>
        <v>-49</v>
      </c>
      <c r="BK96" s="16">
        <f t="shared" si="14"/>
        <v>-21.00536</v>
      </c>
      <c r="BL96" s="16">
        <f t="shared" si="14"/>
        <v>-202</v>
      </c>
      <c r="BM96" s="16">
        <f t="shared" si="15"/>
        <v>-488.00536</v>
      </c>
    </row>
    <row r="97" spans="1:65" ht="2.25" hidden="1" customHeight="1">
      <c r="A97" s="2" t="s">
        <v>9</v>
      </c>
      <c r="B97" s="25">
        <f>'DRAFT EBITDA DA OP v2'!B85</f>
        <v>0</v>
      </c>
      <c r="C97" s="25">
        <f>'DRAFT EBITDA DA OP v2'!C85</f>
        <v>0</v>
      </c>
      <c r="D97" s="25">
        <f>'DRAFT EBITDA DA OP v2'!D85</f>
        <v>0</v>
      </c>
      <c r="E97" s="25">
        <f>'DRAFT EBITDA DA OP v2'!E85</f>
        <v>0</v>
      </c>
      <c r="F97" s="10">
        <f>'DRAFT EBITDA DA OP v2'!F85</f>
        <v>0</v>
      </c>
      <c r="G97" s="25"/>
      <c r="H97" s="25">
        <f>'DRAFT EBITDA DA OP v2'!H85</f>
        <v>0</v>
      </c>
      <c r="I97" s="25">
        <f>'DRAFT EBITDA DA OP v2'!I85</f>
        <v>0</v>
      </c>
      <c r="J97" s="25">
        <f>'DRAFT EBITDA DA OP v2'!J85</f>
        <v>0</v>
      </c>
      <c r="K97" s="25">
        <f>'DRAFT EBITDA DA OP v2'!K85</f>
        <v>0</v>
      </c>
      <c r="L97" s="10">
        <f>'DRAFT EBITDA DA OP v2'!L85</f>
        <v>0</v>
      </c>
      <c r="M97" s="25"/>
      <c r="N97" s="25">
        <f>'DRAFT EBITDA DA OP v2'!N85</f>
        <v>0</v>
      </c>
      <c r="O97" s="25"/>
      <c r="P97" s="25"/>
      <c r="Q97" s="25"/>
      <c r="R97" s="10"/>
      <c r="T97" s="25"/>
      <c r="U97" s="25"/>
      <c r="V97" s="25"/>
      <c r="W97" s="25"/>
      <c r="X97" s="10"/>
      <c r="Y97" s="25"/>
      <c r="Z97" s="25"/>
      <c r="AA97" s="25"/>
      <c r="AB97" s="25"/>
      <c r="AC97" s="25"/>
      <c r="AD97" s="10"/>
      <c r="AE97" s="25"/>
      <c r="AF97" s="25"/>
      <c r="AG97" s="25"/>
      <c r="AH97" s="25"/>
      <c r="AI97" s="10"/>
      <c r="AJ97" s="25"/>
      <c r="AK97" s="25"/>
      <c r="AL97" s="25"/>
      <c r="AM97" s="25"/>
      <c r="AN97" s="25"/>
      <c r="AO97" s="10"/>
      <c r="AP97" s="16"/>
      <c r="AQ97" s="16">
        <f t="shared" si="2"/>
        <v>0</v>
      </c>
      <c r="AR97" s="16">
        <f t="shared" si="2"/>
        <v>0</v>
      </c>
      <c r="AS97" s="16">
        <f t="shared" si="2"/>
        <v>0</v>
      </c>
      <c r="AT97" s="16">
        <f t="shared" si="2"/>
        <v>0</v>
      </c>
      <c r="AU97" s="16">
        <f t="shared" si="2"/>
        <v>0</v>
      </c>
      <c r="AV97" s="16"/>
      <c r="AW97" s="16">
        <f t="shared" si="3"/>
        <v>0</v>
      </c>
      <c r="AX97" s="16">
        <f t="shared" si="3"/>
        <v>0</v>
      </c>
      <c r="AY97" s="16">
        <f t="shared" si="3"/>
        <v>0</v>
      </c>
      <c r="AZ97" s="16">
        <f t="shared" si="3"/>
        <v>0</v>
      </c>
      <c r="BA97" s="16">
        <f t="shared" si="3"/>
        <v>0</v>
      </c>
      <c r="BC97" s="16">
        <f t="shared" si="16"/>
        <v>0</v>
      </c>
      <c r="BD97" s="16">
        <f t="shared" si="14"/>
        <v>0</v>
      </c>
      <c r="BE97" s="16">
        <f t="shared" si="14"/>
        <v>0</v>
      </c>
      <c r="BF97" s="16">
        <f t="shared" si="14"/>
        <v>0</v>
      </c>
      <c r="BG97" s="16">
        <f t="shared" si="14"/>
        <v>0</v>
      </c>
      <c r="BH97" s="16">
        <f t="shared" si="14"/>
        <v>0</v>
      </c>
      <c r="BI97" s="16">
        <f t="shared" si="14"/>
        <v>0</v>
      </c>
      <c r="BJ97" s="16">
        <f t="shared" si="14"/>
        <v>0</v>
      </c>
      <c r="BK97" s="16">
        <f t="shared" si="14"/>
        <v>0</v>
      </c>
      <c r="BL97" s="16">
        <f t="shared" si="14"/>
        <v>0</v>
      </c>
      <c r="BM97" s="16">
        <f t="shared" si="15"/>
        <v>0</v>
      </c>
    </row>
    <row r="98" spans="1:65" ht="1.5" hidden="1" customHeight="1">
      <c r="A98" s="117"/>
      <c r="B98" s="118">
        <f>'DRAFT EBITDA DA OP v2'!B86</f>
        <v>0</v>
      </c>
      <c r="C98" s="118">
        <f>'DRAFT EBITDA DA OP v2'!C86</f>
        <v>0</v>
      </c>
      <c r="D98" s="118">
        <f>'DRAFT EBITDA DA OP v2'!D86</f>
        <v>0</v>
      </c>
      <c r="E98" s="118">
        <f>'DRAFT EBITDA DA OP v2'!E86</f>
        <v>0</v>
      </c>
      <c r="F98" s="119">
        <f>'DRAFT EBITDA DA OP v2'!F86</f>
        <v>0</v>
      </c>
      <c r="G98" s="118"/>
      <c r="H98" s="118">
        <f>'DRAFT EBITDA DA OP v2'!H86</f>
        <v>0</v>
      </c>
      <c r="I98" s="118">
        <f>'DRAFT EBITDA DA OP v2'!I86</f>
        <v>0</v>
      </c>
      <c r="J98" s="118">
        <f>'DRAFT EBITDA DA OP v2'!J86</f>
        <v>0</v>
      </c>
      <c r="K98" s="118">
        <f>'DRAFT EBITDA DA OP v2'!K86</f>
        <v>0</v>
      </c>
      <c r="L98" s="119">
        <f>'DRAFT EBITDA DA OP v2'!L86</f>
        <v>0</v>
      </c>
      <c r="M98" s="118"/>
      <c r="N98" s="118">
        <f>'DRAFT EBITDA DA OP v2'!N86</f>
        <v>0</v>
      </c>
      <c r="O98" s="118"/>
      <c r="P98" s="118"/>
      <c r="Q98" s="118"/>
      <c r="R98" s="119"/>
      <c r="T98" s="118"/>
      <c r="U98" s="118"/>
      <c r="V98" s="118"/>
      <c r="W98" s="118"/>
      <c r="X98" s="119"/>
      <c r="Y98" s="118"/>
      <c r="Z98" s="118"/>
      <c r="AA98" s="118"/>
      <c r="AB98" s="118"/>
      <c r="AC98" s="118"/>
      <c r="AD98" s="119"/>
      <c r="AE98" s="118"/>
      <c r="AF98" s="118"/>
      <c r="AG98" s="118"/>
      <c r="AH98" s="118"/>
      <c r="AI98" s="119"/>
      <c r="AJ98" s="118"/>
      <c r="AK98" s="118"/>
      <c r="AL98" s="118"/>
      <c r="AM98" s="118"/>
      <c r="AN98" s="118"/>
      <c r="AO98" s="119"/>
      <c r="AP98" s="16"/>
      <c r="AQ98" s="16">
        <f t="shared" si="2"/>
        <v>0</v>
      </c>
      <c r="AR98" s="16">
        <f t="shared" si="2"/>
        <v>0</v>
      </c>
      <c r="AS98" s="16">
        <f t="shared" si="2"/>
        <v>0</v>
      </c>
      <c r="AT98" s="16">
        <f t="shared" si="2"/>
        <v>0</v>
      </c>
      <c r="AU98" s="16">
        <f t="shared" si="2"/>
        <v>0</v>
      </c>
      <c r="AV98" s="16"/>
      <c r="AW98" s="16">
        <f t="shared" si="3"/>
        <v>0</v>
      </c>
      <c r="AX98" s="16">
        <f t="shared" si="3"/>
        <v>0</v>
      </c>
      <c r="AY98" s="16">
        <f t="shared" si="3"/>
        <v>0</v>
      </c>
      <c r="AZ98" s="16">
        <f t="shared" si="3"/>
        <v>0</v>
      </c>
      <c r="BA98" s="16">
        <f t="shared" si="3"/>
        <v>0</v>
      </c>
      <c r="BC98" s="16">
        <f t="shared" si="16"/>
        <v>0</v>
      </c>
      <c r="BD98" s="16">
        <f t="shared" si="14"/>
        <v>0</v>
      </c>
      <c r="BE98" s="16">
        <f t="shared" si="14"/>
        <v>0</v>
      </c>
      <c r="BF98" s="16">
        <f t="shared" si="14"/>
        <v>0</v>
      </c>
      <c r="BG98" s="16">
        <f t="shared" si="14"/>
        <v>0</v>
      </c>
      <c r="BH98" s="16">
        <f t="shared" si="14"/>
        <v>0</v>
      </c>
      <c r="BI98" s="16">
        <f t="shared" si="14"/>
        <v>0</v>
      </c>
      <c r="BJ98" s="16">
        <f t="shared" si="14"/>
        <v>0</v>
      </c>
      <c r="BK98" s="16">
        <f t="shared" si="14"/>
        <v>0</v>
      </c>
      <c r="BL98" s="16">
        <f t="shared" si="14"/>
        <v>0</v>
      </c>
      <c r="BM98" s="16">
        <f t="shared" si="15"/>
        <v>0</v>
      </c>
    </row>
    <row r="99" spans="1:65" ht="2.25" hidden="1" customHeight="1">
      <c r="B99" s="25">
        <f>'DRAFT EBITDA DA OP v2'!B87</f>
        <v>0</v>
      </c>
      <c r="C99" s="25">
        <f>'DRAFT EBITDA DA OP v2'!C87</f>
        <v>0</v>
      </c>
      <c r="D99" s="25">
        <f>'DRAFT EBITDA DA OP v2'!D87</f>
        <v>0</v>
      </c>
      <c r="E99" s="25">
        <f>'DRAFT EBITDA DA OP v2'!E87</f>
        <v>0</v>
      </c>
      <c r="F99" s="10">
        <f>'DRAFT EBITDA DA OP v2'!F87</f>
        <v>0</v>
      </c>
      <c r="G99" s="25"/>
      <c r="H99" s="25">
        <f>'DRAFT EBITDA DA OP v2'!H87</f>
        <v>0</v>
      </c>
      <c r="I99" s="25">
        <f>'DRAFT EBITDA DA OP v2'!I87</f>
        <v>0</v>
      </c>
      <c r="J99" s="25">
        <f>'DRAFT EBITDA DA OP v2'!J87</f>
        <v>0</v>
      </c>
      <c r="K99" s="25">
        <f>'DRAFT EBITDA DA OP v2'!K87</f>
        <v>0</v>
      </c>
      <c r="L99" s="10">
        <f>'DRAFT EBITDA DA OP v2'!L87</f>
        <v>0</v>
      </c>
      <c r="M99" s="25"/>
      <c r="N99" s="25">
        <f>'DRAFT EBITDA DA OP v2'!N87</f>
        <v>0</v>
      </c>
      <c r="O99" s="25"/>
      <c r="P99" s="25"/>
      <c r="Q99" s="25"/>
      <c r="R99" s="10"/>
      <c r="T99" s="25"/>
      <c r="U99" s="25"/>
      <c r="V99" s="25"/>
      <c r="W99" s="25"/>
      <c r="X99" s="10"/>
      <c r="Y99" s="25"/>
      <c r="Z99" s="25"/>
      <c r="AA99" s="25"/>
      <c r="AB99" s="25"/>
      <c r="AC99" s="25"/>
      <c r="AD99" s="10"/>
      <c r="AE99" s="25"/>
      <c r="AF99" s="25"/>
      <c r="AG99" s="25"/>
      <c r="AH99" s="25"/>
      <c r="AI99" s="10"/>
      <c r="AJ99" s="25"/>
      <c r="AK99" s="25"/>
      <c r="AL99" s="25"/>
      <c r="AM99" s="25"/>
      <c r="AN99" s="25"/>
      <c r="AO99" s="10"/>
      <c r="AP99" s="16"/>
      <c r="AQ99" s="16">
        <f t="shared" si="2"/>
        <v>0</v>
      </c>
      <c r="AR99" s="16">
        <f t="shared" si="2"/>
        <v>0</v>
      </c>
      <c r="AS99" s="16">
        <f t="shared" si="2"/>
        <v>0</v>
      </c>
      <c r="AT99" s="16">
        <f t="shared" si="2"/>
        <v>0</v>
      </c>
      <c r="AU99" s="16">
        <f t="shared" si="2"/>
        <v>0</v>
      </c>
      <c r="AV99" s="16"/>
      <c r="AW99" s="16">
        <f t="shared" si="3"/>
        <v>0</v>
      </c>
      <c r="AX99" s="16">
        <f t="shared" si="3"/>
        <v>0</v>
      </c>
      <c r="AY99" s="16">
        <f t="shared" si="3"/>
        <v>0</v>
      </c>
      <c r="AZ99" s="16">
        <f t="shared" si="3"/>
        <v>0</v>
      </c>
      <c r="BA99" s="16">
        <f t="shared" si="3"/>
        <v>0</v>
      </c>
      <c r="BC99" s="16">
        <f t="shared" si="16"/>
        <v>0</v>
      </c>
      <c r="BD99" s="16">
        <f t="shared" si="16"/>
        <v>0</v>
      </c>
      <c r="BE99" s="16">
        <f t="shared" si="16"/>
        <v>0</v>
      </c>
      <c r="BF99" s="16">
        <f t="shared" si="16"/>
        <v>0</v>
      </c>
      <c r="BG99" s="16">
        <f t="shared" si="16"/>
        <v>0</v>
      </c>
      <c r="BH99" s="16">
        <f t="shared" si="16"/>
        <v>0</v>
      </c>
      <c r="BI99" s="16">
        <f t="shared" si="16"/>
        <v>0</v>
      </c>
      <c r="BJ99" s="16">
        <f t="shared" si="16"/>
        <v>0</v>
      </c>
      <c r="BK99" s="16">
        <f t="shared" si="16"/>
        <v>0</v>
      </c>
      <c r="BL99" s="16">
        <f t="shared" si="16"/>
        <v>0</v>
      </c>
      <c r="BM99" s="16">
        <f t="shared" si="15"/>
        <v>0</v>
      </c>
    </row>
    <row r="100" spans="1:65" hidden="1">
      <c r="A100" s="4" t="s">
        <v>18</v>
      </c>
      <c r="B100" s="11">
        <f>'DRAFT EBITDA DA OP v2'!B88</f>
        <v>0</v>
      </c>
      <c r="C100" s="11">
        <f>'DRAFT EBITDA DA OP v2'!C88</f>
        <v>0</v>
      </c>
      <c r="D100" s="11">
        <f>'DRAFT EBITDA DA OP v2'!D88</f>
        <v>0</v>
      </c>
      <c r="E100" s="11">
        <f>'DRAFT EBITDA DA OP v2'!E88</f>
        <v>0</v>
      </c>
      <c r="F100" s="12">
        <f>'DRAFT EBITDA DA OP v2'!F88</f>
        <v>0</v>
      </c>
      <c r="G100" s="34"/>
      <c r="H100" s="11">
        <f>'DRAFT EBITDA DA OP v2'!H88</f>
        <v>0</v>
      </c>
      <c r="I100" s="11">
        <f>'DRAFT EBITDA DA OP v2'!I88</f>
        <v>0</v>
      </c>
      <c r="J100" s="11">
        <f>'DRAFT EBITDA DA OP v2'!J88</f>
        <v>0</v>
      </c>
      <c r="K100" s="11">
        <f>'DRAFT EBITDA DA OP v2'!K88</f>
        <v>0</v>
      </c>
      <c r="L100" s="12">
        <f>'DRAFT EBITDA DA OP v2'!L88</f>
        <v>0</v>
      </c>
      <c r="M100" s="34"/>
      <c r="N100" s="11">
        <f>'DRAFT EBITDA DA OP v2'!N88</f>
        <v>0</v>
      </c>
      <c r="O100" s="11">
        <f t="shared" ref="O100:R100" si="18">O104-O96-O92-O83</f>
        <v>-317</v>
      </c>
      <c r="P100" s="11">
        <f t="shared" si="18"/>
        <v>-501</v>
      </c>
      <c r="Q100" s="11">
        <f t="shared" si="18"/>
        <v>-520</v>
      </c>
      <c r="R100" s="12">
        <f t="shared" si="18"/>
        <v>-1657</v>
      </c>
      <c r="T100" s="11">
        <v>-139</v>
      </c>
      <c r="U100" s="11">
        <v>-206</v>
      </c>
      <c r="V100" s="11">
        <v>-339</v>
      </c>
      <c r="W100" s="11">
        <v>-371</v>
      </c>
      <c r="X100" s="12">
        <v>-1055</v>
      </c>
      <c r="Y100" s="34"/>
      <c r="Z100" s="11">
        <v>-273.46347121000002</v>
      </c>
      <c r="AA100" s="11">
        <v>-10.42772482</v>
      </c>
      <c r="AB100" s="11">
        <v>-206.22666224</v>
      </c>
      <c r="AC100" s="11">
        <v>-399.99172472000004</v>
      </c>
      <c r="AD100" s="12">
        <v>-889.10958299000004</v>
      </c>
      <c r="AE100" s="11">
        <v>-197</v>
      </c>
      <c r="AF100" s="11">
        <v>-313</v>
      </c>
      <c r="AG100" s="11">
        <v>-508</v>
      </c>
      <c r="AH100" s="11">
        <v>-563</v>
      </c>
      <c r="AI100" s="12">
        <v>-1581</v>
      </c>
      <c r="AJ100" s="34"/>
      <c r="AK100" s="11">
        <v>-479</v>
      </c>
      <c r="AL100" s="11">
        <v>-175</v>
      </c>
      <c r="AM100" s="11">
        <v>-393</v>
      </c>
      <c r="AN100" s="11">
        <v>-606</v>
      </c>
      <c r="AO100" s="12">
        <v>-1653</v>
      </c>
      <c r="AP100" s="16"/>
      <c r="AQ100" s="16">
        <f t="shared" si="2"/>
        <v>197</v>
      </c>
      <c r="AR100" s="16">
        <f t="shared" si="2"/>
        <v>313</v>
      </c>
      <c r="AS100" s="16">
        <f t="shared" si="2"/>
        <v>508</v>
      </c>
      <c r="AT100" s="16">
        <f t="shared" si="2"/>
        <v>563</v>
      </c>
      <c r="AU100" s="16">
        <f t="shared" si="2"/>
        <v>1581</v>
      </c>
      <c r="AV100" s="16"/>
      <c r="AW100" s="16">
        <f t="shared" si="3"/>
        <v>479</v>
      </c>
      <c r="AX100" s="16">
        <f t="shared" si="3"/>
        <v>175</v>
      </c>
      <c r="AY100" s="16">
        <f t="shared" si="3"/>
        <v>393</v>
      </c>
      <c r="AZ100" s="16">
        <f t="shared" si="3"/>
        <v>606</v>
      </c>
      <c r="BA100" s="16">
        <f t="shared" si="3"/>
        <v>1653</v>
      </c>
      <c r="BC100" s="16">
        <f t="shared" si="16"/>
        <v>139</v>
      </c>
      <c r="BD100" s="16">
        <f t="shared" si="16"/>
        <v>206</v>
      </c>
      <c r="BE100" s="16">
        <f t="shared" si="16"/>
        <v>339</v>
      </c>
      <c r="BF100" s="16">
        <f t="shared" si="16"/>
        <v>371</v>
      </c>
      <c r="BG100" s="16">
        <f t="shared" si="16"/>
        <v>1055</v>
      </c>
      <c r="BH100" s="16">
        <f t="shared" si="16"/>
        <v>0</v>
      </c>
      <c r="BI100" s="16">
        <f t="shared" si="16"/>
        <v>273.46347121000002</v>
      </c>
      <c r="BJ100" s="16">
        <f t="shared" si="16"/>
        <v>10.42772482</v>
      </c>
      <c r="BK100" s="16">
        <f t="shared" si="16"/>
        <v>206.22666224</v>
      </c>
      <c r="BL100" s="16">
        <f t="shared" si="16"/>
        <v>399.99172472000004</v>
      </c>
      <c r="BM100" s="16">
        <f t="shared" si="15"/>
        <v>889.10958299000004</v>
      </c>
    </row>
    <row r="101" spans="1:65" ht="2.25" hidden="1" customHeight="1">
      <c r="A101" s="2" t="s">
        <v>9</v>
      </c>
      <c r="B101" s="25">
        <f>'DRAFT EBITDA DA OP v2'!B89</f>
        <v>0</v>
      </c>
      <c r="C101" s="25">
        <f>'DRAFT EBITDA DA OP v2'!C89</f>
        <v>0</v>
      </c>
      <c r="D101" s="25">
        <f>'DRAFT EBITDA DA OP v2'!D89</f>
        <v>0</v>
      </c>
      <c r="E101" s="25">
        <f>'DRAFT EBITDA DA OP v2'!E89</f>
        <v>0</v>
      </c>
      <c r="F101" s="10">
        <f>'DRAFT EBITDA DA OP v2'!F89</f>
        <v>0</v>
      </c>
      <c r="G101" s="25"/>
      <c r="H101" s="25">
        <f>'DRAFT EBITDA DA OP v2'!H89</f>
        <v>0</v>
      </c>
      <c r="I101" s="25">
        <f>'DRAFT EBITDA DA OP v2'!I89</f>
        <v>0</v>
      </c>
      <c r="J101" s="25">
        <f>'DRAFT EBITDA DA OP v2'!J89</f>
        <v>0</v>
      </c>
      <c r="K101" s="25">
        <f>'DRAFT EBITDA DA OP v2'!K89</f>
        <v>0</v>
      </c>
      <c r="L101" s="10">
        <f>'DRAFT EBITDA DA OP v2'!L89</f>
        <v>0</v>
      </c>
      <c r="M101" s="25"/>
      <c r="N101" s="25">
        <f>'DRAFT EBITDA DA OP v2'!N89</f>
        <v>0</v>
      </c>
      <c r="O101" s="25"/>
      <c r="P101" s="25"/>
      <c r="Q101" s="25"/>
      <c r="R101" s="10"/>
      <c r="T101" s="25"/>
      <c r="U101" s="25"/>
      <c r="V101" s="25"/>
      <c r="W101" s="25"/>
      <c r="X101" s="10"/>
      <c r="Y101" s="25"/>
      <c r="Z101" s="25"/>
      <c r="AA101" s="25"/>
      <c r="AB101" s="25"/>
      <c r="AC101" s="25"/>
      <c r="AD101" s="10"/>
      <c r="AE101" s="25"/>
      <c r="AF101" s="25"/>
      <c r="AG101" s="25"/>
      <c r="AH101" s="25"/>
      <c r="AI101" s="10"/>
      <c r="AJ101" s="25"/>
      <c r="AK101" s="25"/>
      <c r="AL101" s="25"/>
      <c r="AM101" s="25"/>
      <c r="AN101" s="25"/>
      <c r="AO101" s="10"/>
      <c r="AP101" s="16"/>
      <c r="AQ101" s="16">
        <f t="shared" si="2"/>
        <v>0</v>
      </c>
      <c r="AR101" s="16">
        <f t="shared" si="2"/>
        <v>0</v>
      </c>
      <c r="AS101" s="16">
        <f t="shared" si="2"/>
        <v>0</v>
      </c>
      <c r="AT101" s="16">
        <f t="shared" si="2"/>
        <v>0</v>
      </c>
      <c r="AU101" s="16">
        <f t="shared" si="2"/>
        <v>0</v>
      </c>
      <c r="AV101" s="16"/>
      <c r="AW101" s="16">
        <f t="shared" si="3"/>
        <v>0</v>
      </c>
      <c r="AX101" s="16">
        <f t="shared" si="3"/>
        <v>0</v>
      </c>
      <c r="AY101" s="16">
        <f t="shared" si="3"/>
        <v>0</v>
      </c>
      <c r="AZ101" s="16">
        <f t="shared" si="3"/>
        <v>0</v>
      </c>
      <c r="BA101" s="16">
        <f t="shared" si="3"/>
        <v>0</v>
      </c>
      <c r="BC101" s="16">
        <f t="shared" si="16"/>
        <v>0</v>
      </c>
      <c r="BD101" s="16">
        <f t="shared" si="16"/>
        <v>0</v>
      </c>
      <c r="BE101" s="16">
        <f t="shared" si="16"/>
        <v>0</v>
      </c>
      <c r="BF101" s="16">
        <f t="shared" si="16"/>
        <v>0</v>
      </c>
      <c r="BG101" s="16">
        <f t="shared" si="16"/>
        <v>0</v>
      </c>
      <c r="BH101" s="16">
        <f t="shared" si="16"/>
        <v>0</v>
      </c>
      <c r="BI101" s="16">
        <f t="shared" si="16"/>
        <v>0</v>
      </c>
      <c r="BJ101" s="16">
        <f t="shared" si="16"/>
        <v>0</v>
      </c>
      <c r="BK101" s="16">
        <f t="shared" si="16"/>
        <v>0</v>
      </c>
      <c r="BL101" s="16">
        <f t="shared" si="16"/>
        <v>0</v>
      </c>
      <c r="BM101" s="16">
        <f t="shared" si="15"/>
        <v>0</v>
      </c>
    </row>
    <row r="102" spans="1:65" ht="1.5" hidden="1" customHeight="1">
      <c r="A102" s="117"/>
      <c r="B102" s="118">
        <f>'DRAFT EBITDA DA OP v2'!B90</f>
        <v>0</v>
      </c>
      <c r="C102" s="118">
        <f>'DRAFT EBITDA DA OP v2'!C90</f>
        <v>0</v>
      </c>
      <c r="D102" s="118">
        <f>'DRAFT EBITDA DA OP v2'!D90</f>
        <v>0</v>
      </c>
      <c r="E102" s="118">
        <f>'DRAFT EBITDA DA OP v2'!E90</f>
        <v>0</v>
      </c>
      <c r="F102" s="119">
        <f>'DRAFT EBITDA DA OP v2'!F90</f>
        <v>0</v>
      </c>
      <c r="G102" s="118"/>
      <c r="H102" s="118">
        <f>'DRAFT EBITDA DA OP v2'!H90</f>
        <v>0</v>
      </c>
      <c r="I102" s="118">
        <f>'DRAFT EBITDA DA OP v2'!I90</f>
        <v>0</v>
      </c>
      <c r="J102" s="118">
        <f>'DRAFT EBITDA DA OP v2'!J90</f>
        <v>0</v>
      </c>
      <c r="K102" s="118">
        <f>'DRAFT EBITDA DA OP v2'!K90</f>
        <v>0</v>
      </c>
      <c r="L102" s="119">
        <f>'DRAFT EBITDA DA OP v2'!L90</f>
        <v>0</v>
      </c>
      <c r="M102" s="118"/>
      <c r="N102" s="118">
        <f>'DRAFT EBITDA DA OP v2'!N90</f>
        <v>0</v>
      </c>
      <c r="O102" s="118"/>
      <c r="P102" s="118"/>
      <c r="Q102" s="118"/>
      <c r="R102" s="119"/>
      <c r="T102" s="118"/>
      <c r="U102" s="118"/>
      <c r="V102" s="118"/>
      <c r="W102" s="118"/>
      <c r="X102" s="119"/>
      <c r="Y102" s="118"/>
      <c r="Z102" s="118"/>
      <c r="AA102" s="118"/>
      <c r="AB102" s="118"/>
      <c r="AC102" s="118"/>
      <c r="AD102" s="119"/>
      <c r="AE102" s="118"/>
      <c r="AF102" s="118"/>
      <c r="AG102" s="118"/>
      <c r="AH102" s="118"/>
      <c r="AI102" s="119"/>
      <c r="AJ102" s="118"/>
      <c r="AK102" s="118"/>
      <c r="AL102" s="118"/>
      <c r="AM102" s="118"/>
      <c r="AN102" s="118"/>
      <c r="AO102" s="119"/>
      <c r="AP102" s="16"/>
      <c r="AQ102" s="16">
        <f t="shared" si="2"/>
        <v>0</v>
      </c>
      <c r="AR102" s="16">
        <f t="shared" si="2"/>
        <v>0</v>
      </c>
      <c r="AS102" s="16">
        <f t="shared" si="2"/>
        <v>0</v>
      </c>
      <c r="AT102" s="16">
        <f t="shared" si="2"/>
        <v>0</v>
      </c>
      <c r="AU102" s="16">
        <f t="shared" si="2"/>
        <v>0</v>
      </c>
      <c r="AV102" s="16"/>
      <c r="AW102" s="16">
        <f t="shared" si="3"/>
        <v>0</v>
      </c>
      <c r="AX102" s="16">
        <f t="shared" si="3"/>
        <v>0</v>
      </c>
      <c r="AY102" s="16">
        <f t="shared" si="3"/>
        <v>0</v>
      </c>
      <c r="AZ102" s="16">
        <f t="shared" si="3"/>
        <v>0</v>
      </c>
      <c r="BA102" s="16">
        <f t="shared" si="3"/>
        <v>0</v>
      </c>
      <c r="BC102" s="16">
        <f t="shared" si="16"/>
        <v>0</v>
      </c>
      <c r="BD102" s="16">
        <f t="shared" si="16"/>
        <v>0</v>
      </c>
      <c r="BE102" s="16">
        <f t="shared" si="16"/>
        <v>0</v>
      </c>
      <c r="BF102" s="16">
        <f t="shared" si="16"/>
        <v>0</v>
      </c>
      <c r="BG102" s="16">
        <f t="shared" si="16"/>
        <v>0</v>
      </c>
      <c r="BH102" s="16">
        <f t="shared" si="16"/>
        <v>0</v>
      </c>
      <c r="BI102" s="16">
        <f t="shared" si="16"/>
        <v>0</v>
      </c>
      <c r="BJ102" s="16">
        <f t="shared" si="16"/>
        <v>0</v>
      </c>
      <c r="BK102" s="16">
        <f t="shared" si="16"/>
        <v>0</v>
      </c>
      <c r="BL102" s="16">
        <f t="shared" si="16"/>
        <v>0</v>
      </c>
      <c r="BM102" s="16">
        <f t="shared" si="15"/>
        <v>0</v>
      </c>
    </row>
    <row r="103" spans="1:65" ht="2.25" hidden="1" customHeight="1">
      <c r="B103" s="25">
        <f>'DRAFT EBITDA DA OP v2'!B91</f>
        <v>0</v>
      </c>
      <c r="C103" s="25">
        <f>'DRAFT EBITDA DA OP v2'!C91</f>
        <v>0</v>
      </c>
      <c r="D103" s="25">
        <f>'DRAFT EBITDA DA OP v2'!D91</f>
        <v>0</v>
      </c>
      <c r="E103" s="25">
        <f>'DRAFT EBITDA DA OP v2'!E91</f>
        <v>0</v>
      </c>
      <c r="F103" s="10">
        <f>'DRAFT EBITDA DA OP v2'!F91</f>
        <v>0</v>
      </c>
      <c r="G103" s="25"/>
      <c r="H103" s="25">
        <f>'DRAFT EBITDA DA OP v2'!H91</f>
        <v>0</v>
      </c>
      <c r="I103" s="25">
        <f>'DRAFT EBITDA DA OP v2'!I91</f>
        <v>0</v>
      </c>
      <c r="J103" s="25">
        <f>'DRAFT EBITDA DA OP v2'!J91</f>
        <v>0</v>
      </c>
      <c r="K103" s="25">
        <f>'DRAFT EBITDA DA OP v2'!K91</f>
        <v>0</v>
      </c>
      <c r="L103" s="10">
        <f>'DRAFT EBITDA DA OP v2'!L91</f>
        <v>0</v>
      </c>
      <c r="M103" s="25"/>
      <c r="N103" s="25">
        <f>'DRAFT EBITDA DA OP v2'!N91</f>
        <v>0</v>
      </c>
      <c r="O103" s="25"/>
      <c r="P103" s="25"/>
      <c r="Q103" s="25"/>
      <c r="R103" s="10"/>
      <c r="T103" s="25"/>
      <c r="U103" s="25"/>
      <c r="V103" s="25"/>
      <c r="W103" s="25"/>
      <c r="X103" s="10"/>
      <c r="Y103" s="25"/>
      <c r="Z103" s="25"/>
      <c r="AA103" s="25"/>
      <c r="AB103" s="25"/>
      <c r="AC103" s="25"/>
      <c r="AD103" s="10"/>
      <c r="AE103" s="25"/>
      <c r="AF103" s="25"/>
      <c r="AG103" s="25"/>
      <c r="AH103" s="25"/>
      <c r="AI103" s="10"/>
      <c r="AJ103" s="25"/>
      <c r="AK103" s="25"/>
      <c r="AL103" s="25"/>
      <c r="AM103" s="25"/>
      <c r="AN103" s="25"/>
      <c r="AO103" s="10"/>
      <c r="AP103" s="16"/>
      <c r="AQ103" s="16">
        <f t="shared" si="2"/>
        <v>0</v>
      </c>
      <c r="AR103" s="16">
        <f t="shared" si="2"/>
        <v>0</v>
      </c>
      <c r="AS103" s="16">
        <f t="shared" si="2"/>
        <v>0</v>
      </c>
      <c r="AT103" s="16">
        <f t="shared" si="2"/>
        <v>0</v>
      </c>
      <c r="AU103" s="16">
        <f t="shared" si="2"/>
        <v>0</v>
      </c>
      <c r="AV103" s="16"/>
      <c r="AW103" s="16">
        <f t="shared" si="3"/>
        <v>0</v>
      </c>
      <c r="AX103" s="16">
        <f t="shared" si="3"/>
        <v>0</v>
      </c>
      <c r="AY103" s="16">
        <f t="shared" si="3"/>
        <v>0</v>
      </c>
      <c r="AZ103" s="16">
        <f t="shared" si="3"/>
        <v>0</v>
      </c>
      <c r="BA103" s="16">
        <f t="shared" si="3"/>
        <v>0</v>
      </c>
      <c r="BC103" s="16">
        <f t="shared" si="16"/>
        <v>0</v>
      </c>
      <c r="BD103" s="16">
        <f t="shared" si="16"/>
        <v>0</v>
      </c>
      <c r="BE103" s="16">
        <f t="shared" si="16"/>
        <v>0</v>
      </c>
      <c r="BF103" s="16">
        <f t="shared" si="16"/>
        <v>0</v>
      </c>
      <c r="BG103" s="16">
        <f t="shared" si="16"/>
        <v>0</v>
      </c>
      <c r="BH103" s="16">
        <f t="shared" si="16"/>
        <v>0</v>
      </c>
      <c r="BI103" s="16">
        <f t="shared" si="16"/>
        <v>0</v>
      </c>
      <c r="BJ103" s="16">
        <f t="shared" si="16"/>
        <v>0</v>
      </c>
      <c r="BK103" s="16">
        <f t="shared" si="16"/>
        <v>0</v>
      </c>
      <c r="BL103" s="16">
        <f t="shared" si="16"/>
        <v>0</v>
      </c>
      <c r="BM103" s="16">
        <f t="shared" si="15"/>
        <v>0</v>
      </c>
    </row>
    <row r="104" spans="1:65" s="1" customFormat="1" hidden="1">
      <c r="A104" s="1" t="s">
        <v>33</v>
      </c>
      <c r="B104" s="13">
        <f>'DRAFT EBITDA DA OP v2'!B92</f>
        <v>0</v>
      </c>
      <c r="C104" s="13">
        <f>'DRAFT EBITDA DA OP v2'!C92</f>
        <v>0</v>
      </c>
      <c r="D104" s="13">
        <f>'DRAFT EBITDA DA OP v2'!D92</f>
        <v>0</v>
      </c>
      <c r="E104" s="13">
        <f>'DRAFT EBITDA DA OP v2'!E92</f>
        <v>0</v>
      </c>
      <c r="F104" s="14">
        <f>'DRAFT EBITDA DA OP v2'!F92</f>
        <v>0</v>
      </c>
      <c r="G104" s="13"/>
      <c r="H104" s="13">
        <f>'DRAFT EBITDA DA OP v2'!H92</f>
        <v>0</v>
      </c>
      <c r="I104" s="13">
        <f>'DRAFT EBITDA DA OP v2'!I92</f>
        <v>0</v>
      </c>
      <c r="J104" s="13">
        <f>'DRAFT EBITDA DA OP v2'!J92</f>
        <v>0</v>
      </c>
      <c r="K104" s="13">
        <f>'DRAFT EBITDA DA OP v2'!K92</f>
        <v>0</v>
      </c>
      <c r="L104" s="14">
        <f>'DRAFT EBITDA DA OP v2'!L92</f>
        <v>0</v>
      </c>
      <c r="M104" s="13"/>
      <c r="N104" s="13">
        <f>'DRAFT EBITDA DA OP v2'!N92</f>
        <v>0</v>
      </c>
      <c r="O104" s="13">
        <f>'HFM NGOperating Income Round'!S69</f>
        <v>5507</v>
      </c>
      <c r="P104" s="13">
        <f>'HFM NGOperating Income Round'!T69</f>
        <v>5450</v>
      </c>
      <c r="Q104" s="13">
        <f>'HFM NGOperating Income Round'!U69</f>
        <v>4821</v>
      </c>
      <c r="R104" s="14">
        <f>'HFM NGOperating Income Round'!V69</f>
        <v>20817</v>
      </c>
      <c r="S104" s="2"/>
      <c r="T104" s="13">
        <v>4708</v>
      </c>
      <c r="U104" s="13">
        <v>4821</v>
      </c>
      <c r="V104" s="13">
        <v>5045</v>
      </c>
      <c r="W104" s="13">
        <v>4289</v>
      </c>
      <c r="X104" s="14">
        <v>18863</v>
      </c>
      <c r="Y104" s="13"/>
      <c r="Z104" s="13">
        <v>4859.5365287900004</v>
      </c>
      <c r="AA104" s="13">
        <v>5061.5722751800004</v>
      </c>
      <c r="AB104" s="13">
        <v>4854.7786977599999</v>
      </c>
      <c r="AC104" s="13">
        <v>4872.0082752799999</v>
      </c>
      <c r="AD104" s="14">
        <v>19648.895777009999</v>
      </c>
      <c r="AE104" s="13">
        <v>4708</v>
      </c>
      <c r="AF104" s="13">
        <v>4821</v>
      </c>
      <c r="AG104" s="13">
        <v>5045</v>
      </c>
      <c r="AH104" s="13">
        <v>4289</v>
      </c>
      <c r="AI104" s="14">
        <v>18863</v>
      </c>
      <c r="AJ104" s="13"/>
      <c r="AK104" s="13">
        <v>4860</v>
      </c>
      <c r="AL104" s="13">
        <v>5062</v>
      </c>
      <c r="AM104" s="13">
        <v>4855</v>
      </c>
      <c r="AN104" s="13">
        <v>4872</v>
      </c>
      <c r="AO104" s="14">
        <v>19649</v>
      </c>
      <c r="AP104" s="16"/>
      <c r="AQ104" s="16">
        <f t="shared" si="2"/>
        <v>-4708</v>
      </c>
      <c r="AR104" s="16">
        <f t="shared" si="2"/>
        <v>-4821</v>
      </c>
      <c r="AS104" s="16">
        <f t="shared" si="2"/>
        <v>-5045</v>
      </c>
      <c r="AT104" s="16">
        <f t="shared" si="2"/>
        <v>-4289</v>
      </c>
      <c r="AU104" s="16">
        <f t="shared" si="2"/>
        <v>-18863</v>
      </c>
      <c r="AV104" s="16"/>
      <c r="AW104" s="16">
        <f t="shared" si="3"/>
        <v>-4860</v>
      </c>
      <c r="AX104" s="16">
        <f t="shared" si="3"/>
        <v>-5062</v>
      </c>
      <c r="AY104" s="16">
        <f t="shared" si="3"/>
        <v>-4855</v>
      </c>
      <c r="AZ104" s="16">
        <f t="shared" si="3"/>
        <v>-4872</v>
      </c>
      <c r="BA104" s="16">
        <f t="shared" si="3"/>
        <v>-19649</v>
      </c>
      <c r="BC104" s="16">
        <f t="shared" si="16"/>
        <v>-4708</v>
      </c>
      <c r="BD104" s="16">
        <f t="shared" si="16"/>
        <v>-4821</v>
      </c>
      <c r="BE104" s="16">
        <f t="shared" si="16"/>
        <v>-5045</v>
      </c>
      <c r="BF104" s="16">
        <f t="shared" si="16"/>
        <v>-4289</v>
      </c>
      <c r="BG104" s="16">
        <f t="shared" si="16"/>
        <v>-18863</v>
      </c>
      <c r="BH104" s="16">
        <f t="shared" si="16"/>
        <v>0</v>
      </c>
      <c r="BI104" s="16">
        <f t="shared" si="16"/>
        <v>-4859.5365287900004</v>
      </c>
      <c r="BJ104" s="16">
        <f t="shared" si="16"/>
        <v>-5061.5722751800004</v>
      </c>
      <c r="BK104" s="16">
        <f t="shared" si="16"/>
        <v>-4854.7786977599999</v>
      </c>
      <c r="BL104" s="16">
        <f t="shared" si="16"/>
        <v>-4872.0082752799999</v>
      </c>
      <c r="BM104" s="16">
        <f t="shared" si="15"/>
        <v>-19648.895777009999</v>
      </c>
    </row>
    <row r="105" spans="1:65" ht="17.399999999999999" customHeight="1">
      <c r="A105" s="3" t="s">
        <v>236</v>
      </c>
      <c r="B105" s="524">
        <v>533</v>
      </c>
      <c r="C105" s="524">
        <v>501</v>
      </c>
      <c r="D105" s="524">
        <v>502</v>
      </c>
      <c r="E105" s="524">
        <v>502</v>
      </c>
      <c r="F105" s="405">
        <v>2038</v>
      </c>
      <c r="G105" s="3"/>
      <c r="H105" s="524">
        <v>508</v>
      </c>
      <c r="I105" s="524">
        <v>539</v>
      </c>
      <c r="J105" s="524">
        <v>502</v>
      </c>
      <c r="K105" s="524">
        <v>495</v>
      </c>
      <c r="L105" s="405">
        <f>SUM(H105:K105)</f>
        <v>2044</v>
      </c>
      <c r="M105" s="34"/>
      <c r="N105" s="524">
        <v>557</v>
      </c>
      <c r="O105" s="524">
        <f>'DRAFT EBITDA DA OP v2'!O46</f>
        <v>0</v>
      </c>
      <c r="P105" s="524">
        <f>'DRAFT EBITDA DA OP v2'!P46</f>
        <v>0</v>
      </c>
      <c r="Q105" s="524">
        <f>'DRAFT EBITDA DA OP v2'!Q46</f>
        <v>0</v>
      </c>
      <c r="R105" s="326">
        <f>'DRAFT EBITDA DA OP v2'!R46</f>
        <v>0</v>
      </c>
      <c r="T105" s="524">
        <v>12</v>
      </c>
      <c r="U105" s="524">
        <v>18</v>
      </c>
      <c r="V105" s="524">
        <v>166</v>
      </c>
      <c r="W105" s="524">
        <v>19</v>
      </c>
      <c r="X105" s="326">
        <v>215</v>
      </c>
      <c r="Y105" s="28"/>
      <c r="Z105" s="524">
        <v>25.463471210000023</v>
      </c>
      <c r="AA105" s="524">
        <v>-170.57227517999999</v>
      </c>
      <c r="AB105" s="524">
        <v>27.226662239999996</v>
      </c>
      <c r="AC105" s="524">
        <v>196.99172472000004</v>
      </c>
      <c r="AD105" s="326">
        <v>78.109582990000035</v>
      </c>
      <c r="AE105" s="2">
        <v>13</v>
      </c>
      <c r="AF105" s="16">
        <v>22</v>
      </c>
      <c r="AG105" s="16">
        <v>169</v>
      </c>
      <c r="AH105" s="16">
        <v>24</v>
      </c>
      <c r="AI105" s="16">
        <v>228</v>
      </c>
      <c r="AJ105" s="16"/>
      <c r="AK105" s="16">
        <v>33</v>
      </c>
      <c r="AL105" s="16">
        <v>-195</v>
      </c>
      <c r="AM105" s="16">
        <v>33</v>
      </c>
      <c r="AN105" s="16">
        <v>205</v>
      </c>
      <c r="AO105" s="16">
        <v>76</v>
      </c>
      <c r="AP105" s="16"/>
      <c r="AQ105" s="2">
        <f t="shared" si="2"/>
        <v>520</v>
      </c>
      <c r="AR105" s="2">
        <f t="shared" si="2"/>
        <v>479</v>
      </c>
      <c r="AS105" s="2">
        <f t="shared" si="2"/>
        <v>333</v>
      </c>
      <c r="AT105" s="2">
        <f t="shared" si="2"/>
        <v>478</v>
      </c>
      <c r="AU105" s="2">
        <f t="shared" si="2"/>
        <v>1810</v>
      </c>
      <c r="AW105" s="2">
        <f t="shared" si="3"/>
        <v>475</v>
      </c>
      <c r="AX105" s="2">
        <f t="shared" si="3"/>
        <v>734</v>
      </c>
      <c r="AY105" s="2">
        <f t="shared" si="3"/>
        <v>469</v>
      </c>
      <c r="AZ105" s="2">
        <f t="shared" si="3"/>
        <v>290</v>
      </c>
      <c r="BA105" s="2">
        <f t="shared" si="3"/>
        <v>1968</v>
      </c>
      <c r="BC105" s="2">
        <f t="shared" ref="BC105:BM105" si="19">B105-T105</f>
        <v>521</v>
      </c>
      <c r="BD105" s="2">
        <f t="shared" si="19"/>
        <v>483</v>
      </c>
      <c r="BE105" s="2">
        <f t="shared" si="19"/>
        <v>336</v>
      </c>
      <c r="BF105" s="2">
        <f t="shared" si="19"/>
        <v>483</v>
      </c>
      <c r="BG105" s="2">
        <f t="shared" si="19"/>
        <v>1823</v>
      </c>
      <c r="BH105" s="2">
        <f t="shared" si="19"/>
        <v>0</v>
      </c>
      <c r="BI105" s="2">
        <f t="shared" si="19"/>
        <v>482.53652878999998</v>
      </c>
      <c r="BJ105" s="2">
        <f t="shared" si="19"/>
        <v>709.57227518000002</v>
      </c>
      <c r="BK105" s="2">
        <f t="shared" si="19"/>
        <v>474.77333776</v>
      </c>
      <c r="BL105" s="2">
        <f t="shared" si="19"/>
        <v>298.00827527999996</v>
      </c>
      <c r="BM105" s="2">
        <f t="shared" si="19"/>
        <v>1965.89041701</v>
      </c>
    </row>
    <row r="106" spans="1:65" s="1" customFormat="1" ht="27.6">
      <c r="A106" s="443" t="s">
        <v>25</v>
      </c>
      <c r="B106" s="13" t="e">
        <f>B57-B105</f>
        <v>#REF!</v>
      </c>
      <c r="C106" s="13" t="e">
        <f t="shared" ref="C106:N106" si="20">C57-C105</f>
        <v>#REF!</v>
      </c>
      <c r="D106" s="13" t="e">
        <f t="shared" si="20"/>
        <v>#REF!</v>
      </c>
      <c r="E106" s="13" t="e">
        <f t="shared" si="20"/>
        <v>#REF!</v>
      </c>
      <c r="F106" s="14" t="e">
        <f t="shared" si="20"/>
        <v>#REF!</v>
      </c>
      <c r="G106" s="13"/>
      <c r="H106" s="13" t="e">
        <f t="shared" si="20"/>
        <v>#REF!</v>
      </c>
      <c r="I106" s="13" t="e">
        <f t="shared" si="20"/>
        <v>#REF!</v>
      </c>
      <c r="J106" s="13" t="e">
        <f t="shared" si="20"/>
        <v>#REF!</v>
      </c>
      <c r="K106" s="13" t="e">
        <f t="shared" si="20"/>
        <v>#REF!</v>
      </c>
      <c r="L106" s="14" t="e">
        <f t="shared" si="20"/>
        <v>#REF!</v>
      </c>
      <c r="M106" s="13"/>
      <c r="N106" s="13" t="e">
        <f t="shared" si="20"/>
        <v>#REF!</v>
      </c>
      <c r="O106" s="13"/>
      <c r="P106" s="13"/>
      <c r="Q106" s="13"/>
      <c r="R106" s="14"/>
      <c r="S106" s="2" t="s">
        <v>237</v>
      </c>
      <c r="T106" s="13"/>
      <c r="U106" s="13"/>
      <c r="V106" s="13"/>
      <c r="W106" s="13"/>
      <c r="X106" s="14"/>
      <c r="Y106" s="13"/>
      <c r="Z106" s="13"/>
      <c r="AA106" s="13"/>
      <c r="AB106" s="13"/>
      <c r="AC106" s="13"/>
      <c r="AD106" s="14"/>
      <c r="AE106" s="13"/>
      <c r="AF106" s="13"/>
      <c r="AG106" s="13"/>
      <c r="AH106" s="13"/>
      <c r="AI106" s="14"/>
      <c r="AJ106" s="13"/>
      <c r="AK106" s="13"/>
      <c r="AL106" s="13"/>
      <c r="AM106" s="13"/>
      <c r="AN106" s="13"/>
      <c r="AO106" s="14"/>
      <c r="AP106" s="16"/>
      <c r="AQ106" s="16"/>
      <c r="AR106" s="16"/>
      <c r="AS106" s="16"/>
      <c r="AT106" s="16"/>
      <c r="AU106" s="16"/>
      <c r="AV106" s="16"/>
      <c r="AW106" s="16"/>
      <c r="AX106" s="16"/>
      <c r="AY106" s="16"/>
      <c r="AZ106" s="16"/>
      <c r="BA106" s="16"/>
      <c r="BC106" s="16"/>
      <c r="BD106" s="16"/>
      <c r="BE106" s="16"/>
      <c r="BF106" s="16"/>
      <c r="BG106" s="16"/>
      <c r="BH106" s="16"/>
      <c r="BI106" s="16"/>
      <c r="BJ106" s="16"/>
      <c r="BK106" s="16"/>
      <c r="BL106" s="16"/>
      <c r="BM106" s="16"/>
    </row>
    <row r="107" spans="1:65" s="1" customFormat="1" ht="6" customHeight="1">
      <c r="A107" s="301"/>
      <c r="C107" s="70"/>
      <c r="D107" s="448"/>
      <c r="E107" s="448"/>
      <c r="F107" s="24"/>
      <c r="G107" s="448"/>
      <c r="H107" s="448"/>
      <c r="I107" s="448"/>
      <c r="J107" s="448"/>
      <c r="K107" s="448"/>
      <c r="L107" s="24"/>
      <c r="M107" s="448"/>
      <c r="N107" s="448"/>
      <c r="O107" s="307"/>
      <c r="P107" s="307"/>
      <c r="Q107" s="307"/>
      <c r="R107" s="307"/>
      <c r="AQ107" s="150"/>
      <c r="AR107" s="150"/>
      <c r="AS107" s="150"/>
      <c r="AT107" s="150"/>
      <c r="AU107" s="150"/>
      <c r="AV107" s="150"/>
      <c r="AW107" s="150"/>
      <c r="AX107" s="150"/>
      <c r="AY107" s="150"/>
      <c r="AZ107" s="150"/>
      <c r="BA107" s="150"/>
    </row>
    <row r="108" spans="1:65" ht="15.6">
      <c r="A108" s="308"/>
      <c r="D108" s="299"/>
      <c r="E108" s="299"/>
      <c r="F108" s="299"/>
      <c r="G108" s="299"/>
      <c r="H108" s="386"/>
      <c r="I108" s="386"/>
      <c r="J108" s="386"/>
      <c r="K108" s="386"/>
      <c r="L108" s="386"/>
      <c r="M108" s="386"/>
      <c r="N108" s="386"/>
      <c r="O108" s="391"/>
      <c r="P108" s="391"/>
      <c r="Q108" s="391"/>
      <c r="R108" s="391"/>
      <c r="S108" s="2">
        <v>504</v>
      </c>
    </row>
    <row r="109" spans="1:65">
      <c r="A109" s="2" t="s">
        <v>238</v>
      </c>
      <c r="B109" s="2">
        <v>230</v>
      </c>
      <c r="C109" s="2">
        <v>198</v>
      </c>
      <c r="D109" s="2">
        <v>198</v>
      </c>
      <c r="E109" s="2">
        <v>198</v>
      </c>
      <c r="F109" s="2">
        <v>824</v>
      </c>
      <c r="H109" s="2">
        <v>205</v>
      </c>
      <c r="I109" s="2">
        <v>236</v>
      </c>
      <c r="J109" s="2">
        <v>198</v>
      </c>
      <c r="K109" s="2">
        <v>465</v>
      </c>
      <c r="L109" s="2">
        <v>1104</v>
      </c>
      <c r="N109" s="2">
        <v>557</v>
      </c>
      <c r="Q109" s="16"/>
      <c r="R109" s="16"/>
      <c r="S109" s="523">
        <v>53</v>
      </c>
    </row>
    <row r="110" spans="1:65">
      <c r="S110" s="2">
        <f>SUM(S108:S109)</f>
        <v>557</v>
      </c>
    </row>
    <row r="111" spans="1:65">
      <c r="A111" s="2" t="s">
        <v>239</v>
      </c>
      <c r="B111" s="16">
        <v>303</v>
      </c>
      <c r="C111" s="16">
        <v>303</v>
      </c>
      <c r="D111" s="16">
        <v>304</v>
      </c>
      <c r="E111" s="16">
        <v>304</v>
      </c>
      <c r="F111" s="16">
        <v>1214</v>
      </c>
      <c r="G111" s="16"/>
      <c r="H111" s="16">
        <v>303</v>
      </c>
      <c r="I111" s="16">
        <v>303</v>
      </c>
      <c r="J111" s="16">
        <v>304</v>
      </c>
      <c r="K111" s="16">
        <v>30</v>
      </c>
      <c r="L111" s="16">
        <v>940</v>
      </c>
      <c r="M111" s="16"/>
      <c r="N111" s="16">
        <v>0</v>
      </c>
      <c r="O111" s="16" t="e">
        <f>Opex!#REF!-'Consol Breakdown- AE DA opt 1'!O36-'Consol Breakdown- AE DA opt 1'!O83</f>
        <v>#REF!</v>
      </c>
      <c r="P111" s="16" t="e">
        <f>Opex!#REF!-'Consol Breakdown- AE DA opt 1'!P36-'Consol Breakdown- AE DA opt 1'!P83</f>
        <v>#REF!</v>
      </c>
      <c r="Q111" s="16" t="e">
        <f>Opex!#REF!-'Consol Breakdown- AE DA opt 1'!Q36-'Consol Breakdown- AE DA opt 1'!Q83</f>
        <v>#REF!</v>
      </c>
      <c r="R111" s="16" t="e">
        <f>Opex!#REF!-'Consol Breakdown- AE DA opt 1'!R36-'Consol Breakdown- AE DA opt 1'!R83</f>
        <v>#REF!</v>
      </c>
    </row>
    <row r="112" spans="1:65">
      <c r="H112" s="16"/>
      <c r="I112" s="16"/>
      <c r="J112" s="16"/>
      <c r="K112" s="16"/>
      <c r="L112" s="16"/>
      <c r="M112" s="16"/>
      <c r="N112" s="16"/>
      <c r="O112" s="16"/>
      <c r="P112" s="16"/>
      <c r="Q112" s="16"/>
      <c r="R112" s="16"/>
    </row>
    <row r="113" spans="1:18">
      <c r="H113" s="16"/>
      <c r="I113" s="16"/>
      <c r="J113" s="16"/>
      <c r="K113" s="16"/>
      <c r="L113" s="16"/>
      <c r="M113" s="16"/>
      <c r="N113" s="16"/>
      <c r="O113" s="16"/>
      <c r="P113" s="16"/>
      <c r="Q113" s="16"/>
      <c r="R113" s="16"/>
    </row>
    <row r="114" spans="1:18">
      <c r="H114" s="16"/>
      <c r="I114" s="16"/>
      <c r="J114" s="16"/>
      <c r="K114" s="16"/>
      <c r="L114" s="16"/>
      <c r="M114" s="16"/>
      <c r="N114" s="16"/>
      <c r="O114" s="16"/>
      <c r="P114" s="16"/>
      <c r="Q114" s="16"/>
      <c r="R114" s="16"/>
    </row>
    <row r="115" spans="1:18">
      <c r="H115" s="16"/>
      <c r="I115" s="16"/>
      <c r="J115" s="16"/>
      <c r="K115" s="16"/>
      <c r="L115" s="16"/>
      <c r="M115" s="16"/>
      <c r="N115" s="16"/>
      <c r="O115" s="16"/>
      <c r="P115" s="16"/>
      <c r="Q115" s="16"/>
      <c r="R115" s="16"/>
    </row>
    <row r="116" spans="1:18" ht="75" customHeight="1">
      <c r="O116" s="16"/>
      <c r="P116" s="16"/>
      <c r="Q116" s="16"/>
      <c r="R116" s="16"/>
    </row>
    <row r="117" spans="1:18">
      <c r="H117" s="16"/>
      <c r="I117" s="16"/>
      <c r="J117" s="16"/>
      <c r="K117" s="16"/>
      <c r="L117" s="16"/>
      <c r="M117" s="16"/>
      <c r="N117" s="16"/>
      <c r="O117" s="16"/>
      <c r="P117" s="16"/>
      <c r="Q117" s="16"/>
      <c r="R117" s="16"/>
    </row>
    <row r="118" spans="1:18">
      <c r="H118" s="16"/>
      <c r="I118" s="16"/>
      <c r="J118" s="16"/>
      <c r="K118" s="16"/>
      <c r="L118" s="16"/>
      <c r="M118" s="16"/>
      <c r="N118" s="16"/>
      <c r="O118" s="16"/>
      <c r="P118" s="16"/>
      <c r="Q118" s="16"/>
      <c r="R118" s="16"/>
    </row>
    <row r="119" spans="1:18">
      <c r="H119" s="16"/>
      <c r="I119" s="16"/>
      <c r="J119" s="16"/>
      <c r="K119" s="16"/>
      <c r="L119" s="16"/>
      <c r="M119" s="16"/>
      <c r="N119" s="16"/>
      <c r="O119" s="16"/>
      <c r="P119" s="16"/>
      <c r="Q119" s="16"/>
      <c r="R119" s="16"/>
    </row>
    <row r="120" spans="1:18">
      <c r="H120" s="16"/>
      <c r="I120" s="16"/>
      <c r="J120" s="16"/>
      <c r="K120" s="16"/>
      <c r="L120" s="16"/>
      <c r="M120" s="16"/>
      <c r="N120" s="16"/>
      <c r="O120" s="16"/>
      <c r="P120" s="16"/>
      <c r="Q120" s="16"/>
      <c r="R120" s="16"/>
    </row>
    <row r="123" spans="1:18">
      <c r="C123" s="2" t="s">
        <v>34</v>
      </c>
    </row>
    <row r="126" spans="1:18" ht="17.25" customHeight="1">
      <c r="A126" s="589"/>
      <c r="B126" s="589"/>
      <c r="C126" s="589"/>
      <c r="D126" s="589"/>
      <c r="E126" s="589"/>
      <c r="F126" s="589"/>
      <c r="G126" s="589"/>
      <c r="H126" s="589"/>
      <c r="I126" s="589"/>
      <c r="J126" s="589"/>
      <c r="K126" s="589"/>
      <c r="L126" s="589"/>
      <c r="M126" s="589"/>
      <c r="N126" s="589"/>
      <c r="O126" s="589"/>
      <c r="P126" s="589"/>
      <c r="Q126" s="589"/>
      <c r="R126" s="589"/>
    </row>
    <row r="127" spans="1:18" ht="15" customHeight="1">
      <c r="A127" s="589"/>
      <c r="B127" s="589"/>
      <c r="C127" s="589"/>
      <c r="D127" s="589"/>
      <c r="E127" s="589"/>
      <c r="F127" s="589"/>
      <c r="G127" s="589"/>
      <c r="H127" s="589"/>
      <c r="I127" s="589"/>
      <c r="J127" s="589"/>
      <c r="K127" s="589"/>
      <c r="L127" s="589"/>
      <c r="M127" s="589"/>
      <c r="N127" s="589"/>
      <c r="O127" s="589"/>
      <c r="P127" s="589"/>
      <c r="Q127" s="589"/>
      <c r="R127" s="589"/>
    </row>
    <row r="128" spans="1:18">
      <c r="A128" s="594"/>
      <c r="B128" s="594"/>
      <c r="C128" s="594"/>
      <c r="D128" s="594"/>
      <c r="E128" s="594"/>
      <c r="F128" s="594"/>
      <c r="G128" s="594"/>
      <c r="H128" s="594"/>
      <c r="I128" s="594"/>
      <c r="J128" s="594"/>
      <c r="K128" s="594"/>
      <c r="L128" s="594"/>
      <c r="M128" s="594"/>
      <c r="N128" s="594"/>
    </row>
  </sheetData>
  <mergeCells count="8">
    <mergeCell ref="A126:R126"/>
    <mergeCell ref="A127:R127"/>
    <mergeCell ref="A128:N128"/>
    <mergeCell ref="A1:K1"/>
    <mergeCell ref="B6:F6"/>
    <mergeCell ref="H6:L6"/>
    <mergeCell ref="AQ6:AU6"/>
    <mergeCell ref="AW6:BA6"/>
  </mergeCells>
  <printOptions horizontalCentered="1"/>
  <pageMargins left="0.5" right="0.5" top="0.25" bottom="0.5" header="0.25" footer="0.25"/>
  <pageSetup scale="77" orientation="landscape" r:id="rId1"/>
  <headerFooter alignWithMargins="0">
    <oddFooter>&amp;L&amp;"Arial Narrow,Regular"&amp;8See notes on pages 8, 9 and 10. Minor differences may exist due to rounding.&amp;R&amp;"Arial Narrow,Regular"&amp;8 3</oddFooter>
  </headerFooter>
  <customProperties>
    <customPr name="WORKBKFUNCTIONCACHE"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N108"/>
  <sheetViews>
    <sheetView workbookViewId="0">
      <selection sqref="A1:K1"/>
    </sheetView>
  </sheetViews>
  <sheetFormatPr defaultRowHeight="13.2"/>
  <cols>
    <col min="1" max="1" width="40.88671875" customWidth="1"/>
  </cols>
  <sheetData>
    <row r="1" spans="1:14" ht="16.5" customHeight="1">
      <c r="A1" s="590" t="s">
        <v>240</v>
      </c>
      <c r="B1" s="590"/>
      <c r="C1" s="590"/>
      <c r="D1" s="590"/>
      <c r="E1" s="590"/>
      <c r="F1" s="590"/>
      <c r="G1" s="590"/>
      <c r="H1" s="590"/>
      <c r="I1" s="590"/>
      <c r="J1" s="590"/>
      <c r="K1" s="590"/>
      <c r="L1" s="309"/>
      <c r="M1" s="309"/>
      <c r="N1" s="309"/>
    </row>
    <row r="2" spans="1:14" ht="16.8">
      <c r="A2" s="99" t="s">
        <v>1</v>
      </c>
      <c r="B2" s="309"/>
      <c r="C2" s="309"/>
      <c r="D2" s="309"/>
      <c r="E2" s="309"/>
      <c r="F2" s="309"/>
      <c r="G2" s="309"/>
      <c r="H2" s="309"/>
      <c r="I2" s="309"/>
      <c r="J2" s="309"/>
      <c r="K2" s="309"/>
      <c r="L2" s="309"/>
      <c r="M2" s="309"/>
      <c r="N2" s="309"/>
    </row>
    <row r="3" spans="1:14" ht="13.8">
      <c r="A3" s="2"/>
      <c r="B3" s="2"/>
      <c r="C3" s="2"/>
      <c r="D3" s="2"/>
      <c r="E3" s="2"/>
      <c r="F3" s="2"/>
      <c r="G3" s="2"/>
      <c r="H3" s="2"/>
      <c r="I3" s="2"/>
      <c r="J3" s="2"/>
      <c r="K3" s="2"/>
      <c r="L3" s="2"/>
      <c r="M3" s="2"/>
      <c r="N3" s="2"/>
    </row>
    <row r="4" spans="1:14" ht="13.8">
      <c r="A4" s="115"/>
      <c r="B4" s="192"/>
      <c r="C4" s="116"/>
      <c r="D4" s="116"/>
      <c r="E4" s="116"/>
      <c r="F4" s="116"/>
      <c r="G4" s="116"/>
      <c r="H4" s="116"/>
      <c r="I4" s="116"/>
      <c r="J4" s="116"/>
      <c r="K4" s="116"/>
      <c r="L4" s="116"/>
      <c r="M4" s="116"/>
      <c r="N4" s="116"/>
    </row>
    <row r="5" spans="1:14" ht="13.8">
      <c r="A5" s="2"/>
      <c r="B5" s="2"/>
      <c r="C5" s="2"/>
      <c r="D5" s="2"/>
      <c r="E5" s="2"/>
      <c r="F5" s="2"/>
      <c r="G5" s="2"/>
      <c r="H5" s="2"/>
      <c r="I5" s="2"/>
      <c r="J5" s="2"/>
      <c r="K5" s="2"/>
      <c r="L5" s="2"/>
      <c r="M5" s="2"/>
      <c r="N5" s="2"/>
    </row>
    <row r="6" spans="1:14" ht="13.8">
      <c r="A6" s="2"/>
      <c r="B6" s="591" t="e">
        <f>#REF!</f>
        <v>#REF!</v>
      </c>
      <c r="C6" s="591"/>
      <c r="D6" s="591"/>
      <c r="E6" s="591"/>
      <c r="F6" s="591"/>
      <c r="G6" s="2"/>
      <c r="H6" s="591" t="e">
        <f>#REF!</f>
        <v>#REF!</v>
      </c>
      <c r="I6" s="591"/>
      <c r="J6" s="591"/>
      <c r="K6" s="591"/>
      <c r="L6" s="591"/>
      <c r="M6" s="2"/>
      <c r="N6" s="521" t="e">
        <f>#REF!</f>
        <v>#REF!</v>
      </c>
    </row>
    <row r="7" spans="1:14" ht="13.8">
      <c r="A7" s="523"/>
      <c r="B7" s="21" t="s">
        <v>2</v>
      </c>
      <c r="C7" s="22" t="s">
        <v>3</v>
      </c>
      <c r="D7" s="22" t="s">
        <v>4</v>
      </c>
      <c r="E7" s="22" t="s">
        <v>5</v>
      </c>
      <c r="F7" s="23" t="s">
        <v>6</v>
      </c>
      <c r="G7" s="1"/>
      <c r="H7" s="21" t="s">
        <v>2</v>
      </c>
      <c r="I7" s="22" t="s">
        <v>3</v>
      </c>
      <c r="J7" s="22" t="s">
        <v>4</v>
      </c>
      <c r="K7" s="22" t="s">
        <v>5</v>
      </c>
      <c r="L7" s="23" t="s">
        <v>6</v>
      </c>
      <c r="M7" s="1"/>
      <c r="N7" s="427" t="s">
        <v>2</v>
      </c>
    </row>
    <row r="8" spans="1:14" ht="14.4" thickBot="1">
      <c r="A8" s="2"/>
      <c r="B8" s="8"/>
      <c r="C8" s="2"/>
      <c r="D8" s="2"/>
      <c r="E8" s="2"/>
      <c r="F8" s="85"/>
      <c r="G8" s="8"/>
      <c r="H8" s="8"/>
      <c r="I8" s="2"/>
      <c r="J8" s="2"/>
      <c r="K8" s="2"/>
      <c r="L8" s="85"/>
      <c r="M8" s="8"/>
      <c r="N8" s="8"/>
    </row>
    <row r="9" spans="1:14" ht="18.600000000000001" thickBot="1">
      <c r="A9" s="123" t="s">
        <v>7</v>
      </c>
      <c r="B9" s="120"/>
      <c r="C9" s="120"/>
      <c r="D9" s="120"/>
      <c r="E9" s="120"/>
      <c r="F9" s="121"/>
      <c r="G9" s="120"/>
      <c r="H9" s="122"/>
      <c r="I9" s="122"/>
      <c r="J9" s="122"/>
      <c r="K9" s="124"/>
      <c r="L9" s="121"/>
      <c r="M9" s="122"/>
      <c r="N9" s="122"/>
    </row>
    <row r="10" spans="1:14" ht="13.8">
      <c r="A10" s="4" t="s">
        <v>8</v>
      </c>
      <c r="B10" s="11">
        <f>'Consol Breakdown- AE DA opt 1'!B10-'Adjusted EBITDA + Dep and Amort'!B9</f>
        <v>-611</v>
      </c>
      <c r="C10" s="11">
        <f>'Consol Breakdown- AE DA opt 1'!C10-'Adjusted EBITDA + Dep and Amort'!C9</f>
        <v>-664</v>
      </c>
      <c r="D10" s="11">
        <f>'Consol Breakdown- AE DA opt 1'!D10-'Adjusted EBITDA + Dep and Amort'!D9</f>
        <v>-751</v>
      </c>
      <c r="E10" s="11">
        <f>'Consol Breakdown- AE DA opt 1'!E10-'Adjusted EBITDA + Dep and Amort'!E9</f>
        <v>-685</v>
      </c>
      <c r="F10" s="12">
        <f>'Consol Breakdown- AE DA opt 1'!F10-'Adjusted EBITDA + Dep and Amort'!F9</f>
        <v>-2711</v>
      </c>
      <c r="G10" s="4"/>
      <c r="H10" s="11">
        <f>'Consol Breakdown- AE DA opt 1'!H10-'Adjusted EBITDA + Dep and Amort'!H9</f>
        <v>-859</v>
      </c>
      <c r="I10" s="11">
        <f>'Consol Breakdown- AE DA opt 1'!I10-'Adjusted EBITDA + Dep and Amort'!I9</f>
        <v>-727</v>
      </c>
      <c r="J10" s="11">
        <f>'Consol Breakdown- AE DA opt 1'!J10-'Adjusted EBITDA + Dep and Amort'!J9</f>
        <v>-977</v>
      </c>
      <c r="K10" s="11">
        <f>'Consol Breakdown- AE DA opt 1'!K10-'Adjusted EBITDA + Dep and Amort'!K9</f>
        <v>-1026</v>
      </c>
      <c r="L10" s="12">
        <f>'Consol Breakdown- AE DA opt 1'!L10-'Adjusted EBITDA + Dep and Amort'!L9</f>
        <v>-3589</v>
      </c>
      <c r="M10" s="11"/>
      <c r="N10" s="11">
        <f>'Consol Breakdown- AE DA opt 1'!N10-'Adjusted EBITDA + Dep and Amort'!N9</f>
        <v>-1102</v>
      </c>
    </row>
    <row r="11" spans="1:14" ht="13.8">
      <c r="A11" s="2" t="s">
        <v>9</v>
      </c>
      <c r="B11" s="25"/>
      <c r="C11" s="25"/>
      <c r="D11" s="25"/>
      <c r="E11" s="25"/>
      <c r="F11" s="10"/>
      <c r="G11" s="2"/>
      <c r="H11" s="25"/>
      <c r="I11" s="25"/>
      <c r="J11" s="25"/>
      <c r="K11" s="25"/>
      <c r="L11" s="10"/>
      <c r="M11" s="25"/>
      <c r="N11" s="25"/>
    </row>
    <row r="12" spans="1:14" ht="13.8">
      <c r="A12" s="117"/>
      <c r="B12" s="118"/>
      <c r="C12" s="118"/>
      <c r="D12" s="118"/>
      <c r="E12" s="118"/>
      <c r="F12" s="119"/>
      <c r="G12" s="117"/>
      <c r="H12" s="118"/>
      <c r="I12" s="118"/>
      <c r="J12" s="118"/>
      <c r="K12" s="118"/>
      <c r="L12" s="119"/>
      <c r="M12" s="118"/>
      <c r="N12" s="118"/>
    </row>
    <row r="13" spans="1:14" ht="13.8">
      <c r="A13" s="2"/>
      <c r="B13" s="25"/>
      <c r="C13" s="25"/>
      <c r="D13" s="25"/>
      <c r="E13" s="25"/>
      <c r="F13" s="10"/>
      <c r="G13" s="2"/>
      <c r="H13" s="25"/>
      <c r="I13" s="25"/>
      <c r="J13" s="25"/>
      <c r="K13" s="25"/>
      <c r="L13" s="10"/>
      <c r="M13" s="25"/>
      <c r="N13" s="25"/>
    </row>
    <row r="14" spans="1:14" ht="15.6">
      <c r="A14" s="449" t="s">
        <v>10</v>
      </c>
      <c r="B14" s="416">
        <f>'Consol Breakdown- AE DA opt 1'!B14-'Adjusted EBITDA + Dep and Amort'!B13</f>
        <v>-495</v>
      </c>
      <c r="C14" s="416">
        <f>'Consol Breakdown- AE DA opt 1'!C14-'Adjusted EBITDA + Dep and Amort'!C13</f>
        <v>-651</v>
      </c>
      <c r="D14" s="416">
        <f>'Consol Breakdown- AE DA opt 1'!D14-'Adjusted EBITDA + Dep and Amort'!D13</f>
        <v>-348</v>
      </c>
      <c r="E14" s="416">
        <f>'Consol Breakdown- AE DA opt 1'!E14-'Adjusted EBITDA + Dep and Amort'!E13</f>
        <v>-287</v>
      </c>
      <c r="F14" s="415">
        <f>'Consol Breakdown- AE DA opt 1'!F14-'Adjusted EBITDA + Dep and Amort'!F13</f>
        <v>-1781</v>
      </c>
      <c r="G14" s="449"/>
      <c r="H14" s="416">
        <f>'Consol Breakdown- AE DA opt 1'!H14-'Adjusted EBITDA + Dep and Amort'!H13</f>
        <v>-275</v>
      </c>
      <c r="I14" s="416">
        <f>'Consol Breakdown- AE DA opt 1'!I14-'Adjusted EBITDA + Dep and Amort'!I13</f>
        <v>-460</v>
      </c>
      <c r="J14" s="416">
        <f>'Consol Breakdown- AE DA opt 1'!J14-'Adjusted EBITDA + Dep and Amort'!J13</f>
        <v>-26</v>
      </c>
      <c r="K14" s="416">
        <f>'Consol Breakdown- AE DA opt 1'!K14-'Adjusted EBITDA + Dep and Amort'!K13</f>
        <v>-385</v>
      </c>
      <c r="L14" s="415">
        <f>'Consol Breakdown- AE DA opt 1'!L14-'Adjusted EBITDA + Dep and Amort'!L13</f>
        <v>-1146</v>
      </c>
      <c r="M14" s="416"/>
      <c r="N14" s="416">
        <f>'Consol Breakdown- AE DA opt 1'!N14-'Adjusted EBITDA + Dep and Amort'!N13</f>
        <v>-211</v>
      </c>
    </row>
    <row r="15" spans="1:14" ht="13.8">
      <c r="A15" s="206" t="s">
        <v>11</v>
      </c>
      <c r="B15" s="193" t="e">
        <f>'Consol Breakdown- AE DA opt 1'!B15-'Adjusted EBITDA + Dep and Amort'!#REF!</f>
        <v>#REF!</v>
      </c>
      <c r="C15" s="193" t="e">
        <f>'Consol Breakdown- AE DA opt 1'!C15-'Adjusted EBITDA + Dep and Amort'!#REF!</f>
        <v>#REF!</v>
      </c>
      <c r="D15" s="193" t="e">
        <f>'Consol Breakdown- AE DA opt 1'!D15-'Adjusted EBITDA + Dep and Amort'!#REF!</f>
        <v>#REF!</v>
      </c>
      <c r="E15" s="193" t="e">
        <f>'Consol Breakdown- AE DA opt 1'!E15-'Adjusted EBITDA + Dep and Amort'!#REF!</f>
        <v>#REF!</v>
      </c>
      <c r="F15" s="415" t="e">
        <f>'Consol Breakdown- AE DA opt 1'!F15-'Adjusted EBITDA + Dep and Amort'!#REF!</f>
        <v>#REF!</v>
      </c>
      <c r="G15" s="206"/>
      <c r="H15" s="193" t="e">
        <f>'Consol Breakdown- AE DA opt 1'!H15-'Adjusted EBITDA + Dep and Amort'!#REF!</f>
        <v>#REF!</v>
      </c>
      <c r="I15" s="193" t="e">
        <f>'Consol Breakdown- AE DA opt 1'!I15-'Adjusted EBITDA + Dep and Amort'!#REF!</f>
        <v>#REF!</v>
      </c>
      <c r="J15" s="193" t="e">
        <f>'Consol Breakdown- AE DA opt 1'!J15-'Adjusted EBITDA + Dep and Amort'!#REF!</f>
        <v>#REF!</v>
      </c>
      <c r="K15" s="193" t="e">
        <f>'Consol Breakdown- AE DA opt 1'!K15-'Adjusted EBITDA + Dep and Amort'!#REF!</f>
        <v>#REF!</v>
      </c>
      <c r="L15" s="415" t="e">
        <f>'Consol Breakdown- AE DA opt 1'!L15-'Adjusted EBITDA + Dep and Amort'!#REF!</f>
        <v>#REF!</v>
      </c>
      <c r="M15" s="193"/>
      <c r="N15" s="193" t="e">
        <f>'Consol Breakdown- AE DA opt 1'!N15-'Adjusted EBITDA + Dep and Amort'!#REF!</f>
        <v>#REF!</v>
      </c>
    </row>
    <row r="16" spans="1:14" ht="15.6">
      <c r="A16" s="206" t="s">
        <v>12</v>
      </c>
      <c r="B16" s="193">
        <f>'Consol Breakdown- AE DA opt 1'!B16-'Adjusted EBITDA + Dep and Amort'!B14</f>
        <v>-48</v>
      </c>
      <c r="C16" s="193">
        <f>'Consol Breakdown- AE DA opt 1'!C16-'Adjusted EBITDA + Dep and Amort'!C14</f>
        <v>111</v>
      </c>
      <c r="D16" s="193">
        <f>'Consol Breakdown- AE DA opt 1'!D16-'Adjusted EBITDA + Dep and Amort'!D14</f>
        <v>169</v>
      </c>
      <c r="E16" s="193">
        <f>'Consol Breakdown- AE DA opt 1'!E16-'Adjusted EBITDA + Dep and Amort'!E14</f>
        <v>-14</v>
      </c>
      <c r="F16" s="415">
        <f>'Consol Breakdown- AE DA opt 1'!F16-'Adjusted EBITDA + Dep and Amort'!F14</f>
        <v>218</v>
      </c>
      <c r="G16" s="206"/>
      <c r="H16" s="193">
        <f>'Consol Breakdown- AE DA opt 1'!H16-'Adjusted EBITDA + Dep and Amort'!H14</f>
        <v>-97</v>
      </c>
      <c r="I16" s="193">
        <f>'Consol Breakdown- AE DA opt 1'!I16-'Adjusted EBITDA + Dep and Amort'!I14</f>
        <v>-185</v>
      </c>
      <c r="J16" s="193">
        <f>'Consol Breakdown- AE DA opt 1'!J16-'Adjusted EBITDA + Dep and Amort'!J14</f>
        <v>-126</v>
      </c>
      <c r="K16" s="193">
        <f>'Consol Breakdown- AE DA opt 1'!K16-'Adjusted EBITDA + Dep and Amort'!K14</f>
        <v>101</v>
      </c>
      <c r="L16" s="415">
        <f>'Consol Breakdown- AE DA opt 1'!L16-'Adjusted EBITDA + Dep and Amort'!L14</f>
        <v>-307</v>
      </c>
      <c r="M16" s="193"/>
      <c r="N16" s="193">
        <f>'Consol Breakdown- AE DA opt 1'!N16-'Adjusted EBITDA + Dep and Amort'!N14</f>
        <v>-133</v>
      </c>
    </row>
    <row r="17" spans="1:14" ht="13.8">
      <c r="A17" s="206" t="s">
        <v>13</v>
      </c>
      <c r="B17" s="193">
        <f>'Consol Breakdown- AE DA opt 1'!B17-'Adjusted EBITDA + Dep and Amort'!B15</f>
        <v>-117</v>
      </c>
      <c r="C17" s="193">
        <f>'Consol Breakdown- AE DA opt 1'!C17-'Adjusted EBITDA + Dep and Amort'!C15</f>
        <v>-34</v>
      </c>
      <c r="D17" s="193">
        <f>'Consol Breakdown- AE DA opt 1'!D17-'Adjusted EBITDA + Dep and Amort'!D15</f>
        <v>39</v>
      </c>
      <c r="E17" s="193">
        <f>'Consol Breakdown- AE DA opt 1'!E17-'Adjusted EBITDA + Dep and Amort'!E15</f>
        <v>-2</v>
      </c>
      <c r="F17" s="415">
        <f>'Consol Breakdown- AE DA opt 1'!F17-'Adjusted EBITDA + Dep and Amort'!F15</f>
        <v>-114</v>
      </c>
      <c r="G17" s="206"/>
      <c r="H17" s="193">
        <f>'Consol Breakdown- AE DA opt 1'!H17-'Adjusted EBITDA + Dep and Amort'!H15</f>
        <v>408</v>
      </c>
      <c r="I17" s="193">
        <f>'Consol Breakdown- AE DA opt 1'!I17-'Adjusted EBITDA + Dep and Amort'!I15</f>
        <v>962</v>
      </c>
      <c r="J17" s="193">
        <f>'Consol Breakdown- AE DA opt 1'!J17-'Adjusted EBITDA + Dep and Amort'!J15</f>
        <v>899</v>
      </c>
      <c r="K17" s="193">
        <f>'Consol Breakdown- AE DA opt 1'!K17-'Adjusted EBITDA + Dep and Amort'!K15</f>
        <v>663</v>
      </c>
      <c r="L17" s="415">
        <f>'Consol Breakdown- AE DA opt 1'!L17-'Adjusted EBITDA + Dep and Amort'!L15</f>
        <v>2932</v>
      </c>
      <c r="M17" s="193"/>
      <c r="N17" s="193">
        <f>'Consol Breakdown- AE DA opt 1'!N17-'Adjusted EBITDA + Dep and Amort'!N15</f>
        <v>559</v>
      </c>
    </row>
    <row r="18" spans="1:14" ht="13.8">
      <c r="A18" s="19" t="s">
        <v>14</v>
      </c>
      <c r="B18" s="524">
        <f>'Consol Breakdown- AE DA opt 1'!B18-'Adjusted EBITDA + Dep and Amort'!B17</f>
        <v>-181</v>
      </c>
      <c r="C18" s="524">
        <f>'Consol Breakdown- AE DA opt 1'!C18-'Adjusted EBITDA + Dep and Amort'!C17</f>
        <v>-272</v>
      </c>
      <c r="D18" s="524">
        <f>'Consol Breakdown- AE DA opt 1'!D18-'Adjusted EBITDA + Dep and Amort'!D17</f>
        <v>-120</v>
      </c>
      <c r="E18" s="524">
        <f>'Consol Breakdown- AE DA opt 1'!E18-'Adjusted EBITDA + Dep and Amort'!E17</f>
        <v>-184</v>
      </c>
      <c r="F18" s="326">
        <f>'Consol Breakdown- AE DA opt 1'!F18-'Adjusted EBITDA + Dep and Amort'!F17</f>
        <v>-757</v>
      </c>
      <c r="G18" s="3"/>
      <c r="H18" s="524">
        <f>'Consol Breakdown- AE DA opt 1'!H18-'Adjusted EBITDA + Dep and Amort'!H17</f>
        <v>-182</v>
      </c>
      <c r="I18" s="524">
        <f>'Consol Breakdown- AE DA opt 1'!I18-'Adjusted EBITDA + Dep and Amort'!I17</f>
        <v>-46</v>
      </c>
      <c r="J18" s="524">
        <f>'Consol Breakdown- AE DA opt 1'!J18-'Adjusted EBITDA + Dep and Amort'!J17</f>
        <v>-48</v>
      </c>
      <c r="K18" s="524">
        <f>'Consol Breakdown- AE DA opt 1'!K18-'Adjusted EBITDA + Dep and Amort'!K17</f>
        <v>-180</v>
      </c>
      <c r="L18" s="326">
        <f>'Consol Breakdown- AE DA opt 1'!L18-'Adjusted EBITDA + Dep and Amort'!L17</f>
        <v>-456</v>
      </c>
      <c r="M18" s="28"/>
      <c r="N18" s="524">
        <f>'Consol Breakdown- AE DA opt 1'!N18-'Adjusted EBITDA + Dep and Amort'!N17</f>
        <v>36</v>
      </c>
    </row>
    <row r="19" spans="1:14" ht="13.8">
      <c r="A19" s="4" t="s">
        <v>15</v>
      </c>
      <c r="B19" s="32">
        <f>'Consol Breakdown- AE DA opt 1'!B19-'Adjusted EBITDA + Dep and Amort'!B18</f>
        <v>-322</v>
      </c>
      <c r="C19" s="32">
        <f>'Consol Breakdown- AE DA opt 1'!C19-'Adjusted EBITDA + Dep and Amort'!C18</f>
        <v>-251</v>
      </c>
      <c r="D19" s="32">
        <f>'Consol Breakdown- AE DA opt 1'!D19-'Adjusted EBITDA + Dep and Amort'!D18</f>
        <v>177</v>
      </c>
      <c r="E19" s="32">
        <f>'Consol Breakdown- AE DA opt 1'!E19-'Adjusted EBITDA + Dep and Amort'!E18</f>
        <v>-97</v>
      </c>
      <c r="F19" s="33">
        <f>'Consol Breakdown- AE DA opt 1'!F19-'Adjusted EBITDA + Dep and Amort'!F18</f>
        <v>-493</v>
      </c>
      <c r="G19" s="4"/>
      <c r="H19" s="32">
        <f>'Consol Breakdown- AE DA opt 1'!H19-'Adjusted EBITDA + Dep and Amort'!H18</f>
        <v>582</v>
      </c>
      <c r="I19" s="32">
        <f>'Consol Breakdown- AE DA opt 1'!I19-'Adjusted EBITDA + Dep and Amort'!I18</f>
        <v>770</v>
      </c>
      <c r="J19" s="32">
        <f>'Consol Breakdown- AE DA opt 1'!J19-'Adjusted EBITDA + Dep and Amort'!J18</f>
        <v>1147</v>
      </c>
      <c r="K19" s="32">
        <f>'Consol Breakdown- AE DA opt 1'!K19-'Adjusted EBITDA + Dep and Amort'!K18</f>
        <v>744</v>
      </c>
      <c r="L19" s="33">
        <f>'Consol Breakdown- AE DA opt 1'!L19-'Adjusted EBITDA + Dep and Amort'!L18</f>
        <v>3243</v>
      </c>
      <c r="M19" s="11"/>
      <c r="N19" s="32">
        <f>'Consol Breakdown- AE DA opt 1'!N19-'Adjusted EBITDA + Dep and Amort'!N18</f>
        <v>847</v>
      </c>
    </row>
    <row r="20" spans="1:14" ht="13.8">
      <c r="A20" s="2" t="s">
        <v>9</v>
      </c>
      <c r="B20" s="25"/>
      <c r="C20" s="25"/>
      <c r="D20" s="25"/>
      <c r="E20" s="25"/>
      <c r="F20" s="10"/>
      <c r="G20" s="2"/>
      <c r="H20" s="25"/>
      <c r="I20" s="25"/>
      <c r="J20" s="25"/>
      <c r="K20" s="25"/>
      <c r="L20" s="10"/>
      <c r="M20" s="25"/>
      <c r="N20" s="25"/>
    </row>
    <row r="21" spans="1:14" ht="13.8">
      <c r="A21" s="117"/>
      <c r="B21" s="118"/>
      <c r="C21" s="118"/>
      <c r="D21" s="118"/>
      <c r="E21" s="118"/>
      <c r="F21" s="119"/>
      <c r="G21" s="117"/>
      <c r="H21" s="118"/>
      <c r="I21" s="118"/>
      <c r="J21" s="118"/>
      <c r="K21" s="118"/>
      <c r="L21" s="119"/>
      <c r="M21" s="118"/>
      <c r="N21" s="118"/>
    </row>
    <row r="22" spans="1:14" ht="13.8">
      <c r="A22" s="2"/>
      <c r="B22" s="25"/>
      <c r="C22" s="25"/>
      <c r="D22" s="25"/>
      <c r="E22" s="25"/>
      <c r="F22" s="10"/>
      <c r="G22" s="2"/>
      <c r="H22" s="25"/>
      <c r="I22" s="25"/>
      <c r="J22" s="25"/>
      <c r="K22" s="25"/>
      <c r="L22" s="10"/>
      <c r="M22" s="25"/>
      <c r="N22" s="25"/>
    </row>
    <row r="23" spans="1:14" ht="13.8">
      <c r="A23" s="525" t="s">
        <v>16</v>
      </c>
      <c r="B23" s="416">
        <f>'Consol Breakdown- AE DA opt 1'!B23-'Adjusted EBITDA + Dep and Amort'!B22</f>
        <v>6</v>
      </c>
      <c r="C23" s="416">
        <f>'Consol Breakdown- AE DA opt 1'!C23-'Adjusted EBITDA + Dep and Amort'!C22</f>
        <v>-2</v>
      </c>
      <c r="D23" s="416">
        <f>'Consol Breakdown- AE DA opt 1'!D23-'Adjusted EBITDA + Dep and Amort'!D22</f>
        <v>-92</v>
      </c>
      <c r="E23" s="416">
        <f>'Consol Breakdown- AE DA opt 1'!E23-'Adjusted EBITDA + Dep and Amort'!E22</f>
        <v>-63</v>
      </c>
      <c r="F23" s="415">
        <f>'Consol Breakdown- AE DA opt 1'!F23-'Adjusted EBITDA + Dep and Amort'!F22</f>
        <v>-151</v>
      </c>
      <c r="G23" s="416"/>
      <c r="H23" s="416">
        <f>'Consol Breakdown- AE DA opt 1'!H23-'Adjusted EBITDA + Dep and Amort'!H22</f>
        <v>248</v>
      </c>
      <c r="I23" s="416">
        <f>'Consol Breakdown- AE DA opt 1'!I23-'Adjusted EBITDA + Dep and Amort'!I22</f>
        <v>-69</v>
      </c>
      <c r="J23" s="416">
        <f>'Consol Breakdown- AE DA opt 1'!J23-'Adjusted EBITDA + Dep and Amort'!J22</f>
        <v>135</v>
      </c>
      <c r="K23" s="416">
        <f>'Consol Breakdown- AE DA opt 1'!K23-'Adjusted EBITDA + Dep and Amort'!K22</f>
        <v>626</v>
      </c>
      <c r="L23" s="415">
        <f>'Consol Breakdown- AE DA opt 1'!L23-'Adjusted EBITDA + Dep and Amort'!L22</f>
        <v>940</v>
      </c>
      <c r="M23" s="416"/>
      <c r="N23" s="416">
        <f>'Consol Breakdown- AE DA opt 1'!N23-'Adjusted EBITDA + Dep and Amort'!N22</f>
        <v>299</v>
      </c>
    </row>
    <row r="24" spans="1:14" ht="14.4">
      <c r="A24" s="361" t="s">
        <v>17</v>
      </c>
      <c r="B24" s="11"/>
      <c r="C24" s="11"/>
      <c r="D24" s="11"/>
      <c r="E24" s="297"/>
      <c r="F24" s="12"/>
      <c r="G24" s="4"/>
      <c r="H24" s="409"/>
      <c r="I24" s="409"/>
      <c r="J24" s="409"/>
      <c r="K24" s="409"/>
      <c r="L24" s="410"/>
      <c r="M24" s="411"/>
      <c r="N24" s="409"/>
    </row>
    <row r="25" spans="1:14" ht="13.8">
      <c r="A25" s="2" t="s">
        <v>9</v>
      </c>
      <c r="B25" s="25"/>
      <c r="C25" s="25"/>
      <c r="D25" s="25"/>
      <c r="E25" s="25"/>
      <c r="F25" s="10"/>
      <c r="G25" s="2"/>
      <c r="H25" s="25"/>
      <c r="I25" s="25"/>
      <c r="J25" s="25"/>
      <c r="K25" s="25"/>
      <c r="L25" s="10"/>
      <c r="M25" s="25"/>
      <c r="N25" s="25"/>
    </row>
    <row r="26" spans="1:14" ht="13.8">
      <c r="A26" s="117"/>
      <c r="B26" s="118"/>
      <c r="C26" s="118"/>
      <c r="D26" s="118"/>
      <c r="E26" s="118"/>
      <c r="F26" s="119"/>
      <c r="G26" s="117"/>
      <c r="H26" s="118"/>
      <c r="I26" s="118"/>
      <c r="J26" s="118"/>
      <c r="K26" s="118"/>
      <c r="L26" s="119"/>
      <c r="M26" s="118"/>
      <c r="N26" s="118"/>
    </row>
    <row r="27" spans="1:14" ht="13.8">
      <c r="A27" s="2"/>
      <c r="B27" s="25"/>
      <c r="C27" s="25"/>
      <c r="D27" s="25"/>
      <c r="E27" s="25"/>
      <c r="F27" s="10"/>
      <c r="G27" s="2"/>
      <c r="H27" s="25"/>
      <c r="I27" s="25"/>
      <c r="J27" s="25"/>
      <c r="K27" s="25"/>
      <c r="L27" s="10"/>
      <c r="M27" s="25"/>
      <c r="N27" s="25"/>
    </row>
    <row r="28" spans="1:14" ht="13.8">
      <c r="A28" s="4" t="s">
        <v>18</v>
      </c>
      <c r="B28" s="412">
        <f>'Consol Breakdown- AE DA opt 1'!B28-'Adjusted EBITDA + Dep and Amort'!B27</f>
        <v>58</v>
      </c>
      <c r="C28" s="412">
        <f>'Consol Breakdown- AE DA opt 1'!C28-'Adjusted EBITDA + Dep and Amort'!C27</f>
        <v>19</v>
      </c>
      <c r="D28" s="412">
        <f>'Consol Breakdown- AE DA opt 1'!D28-'Adjusted EBITDA + Dep and Amort'!D27</f>
        <v>46</v>
      </c>
      <c r="E28" s="412">
        <f>'Consol Breakdown- AE DA opt 1'!E28-'Adjusted EBITDA + Dep and Amort'!E27</f>
        <v>-143</v>
      </c>
      <c r="F28" s="413">
        <f>'Consol Breakdown- AE DA opt 1'!F28-'Adjusted EBITDA + Dep and Amort'!F27</f>
        <v>-20</v>
      </c>
      <c r="G28" s="347"/>
      <c r="H28" s="412">
        <f>'Consol Breakdown- AE DA opt 1'!H28-'Adjusted EBITDA + Dep and Amort'!H27</f>
        <v>-55</v>
      </c>
      <c r="I28" s="412">
        <f>'Consol Breakdown- AE DA opt 1'!I28-'Adjusted EBITDA + Dep and Amort'!I27</f>
        <v>208</v>
      </c>
      <c r="J28" s="412">
        <f>'Consol Breakdown- AE DA opt 1'!J28-'Adjusted EBITDA + Dep and Amort'!J27</f>
        <v>85</v>
      </c>
      <c r="K28" s="412">
        <f>'Consol Breakdown- AE DA opt 1'!K28-'Adjusted EBITDA + Dep and Amort'!K27</f>
        <v>736</v>
      </c>
      <c r="L28" s="413">
        <f>'Consol Breakdown- AE DA opt 1'!L28-'Adjusted EBITDA + Dep and Amort'!L27</f>
        <v>974</v>
      </c>
      <c r="M28" s="414"/>
      <c r="N28" s="412">
        <f>'Consol Breakdown- AE DA opt 1'!N28-'Adjusted EBITDA + Dep and Amort'!N27</f>
        <v>106</v>
      </c>
    </row>
    <row r="29" spans="1:14" ht="13.8">
      <c r="A29" s="2" t="s">
        <v>9</v>
      </c>
      <c r="B29" s="25"/>
      <c r="C29" s="25"/>
      <c r="D29" s="25"/>
      <c r="E29" s="25"/>
      <c r="F29" s="10"/>
      <c r="G29" s="2"/>
      <c r="H29" s="25"/>
      <c r="I29" s="25"/>
      <c r="J29" s="25"/>
      <c r="K29" s="25"/>
      <c r="L29" s="10"/>
      <c r="M29" s="25"/>
      <c r="N29" s="25"/>
    </row>
    <row r="30" spans="1:14" ht="13.8">
      <c r="A30" s="117"/>
      <c r="B30" s="118"/>
      <c r="C30" s="118"/>
      <c r="D30" s="118"/>
      <c r="E30" s="118"/>
      <c r="F30" s="119"/>
      <c r="G30" s="117"/>
      <c r="H30" s="118"/>
      <c r="I30" s="118"/>
      <c r="J30" s="118"/>
      <c r="K30" s="118"/>
      <c r="L30" s="119"/>
      <c r="M30" s="118"/>
      <c r="N30" s="118"/>
    </row>
    <row r="31" spans="1:14" ht="13.8">
      <c r="A31" s="2"/>
      <c r="B31" s="25"/>
      <c r="C31" s="25"/>
      <c r="D31" s="25"/>
      <c r="E31" s="25"/>
      <c r="F31" s="10"/>
      <c r="G31" s="2"/>
      <c r="H31" s="25"/>
      <c r="I31" s="25"/>
      <c r="J31" s="25"/>
      <c r="K31" s="25"/>
      <c r="L31" s="10"/>
      <c r="M31" s="25"/>
      <c r="N31" s="25"/>
    </row>
    <row r="32" spans="1:14" ht="13.8">
      <c r="A32" s="203" t="s">
        <v>19</v>
      </c>
      <c r="B32" s="201">
        <f>'Consol Breakdown- AE DA opt 1'!B32-'Adjusted EBITDA + Dep and Amort'!B32</f>
        <v>-881</v>
      </c>
      <c r="C32" s="201">
        <f>'Consol Breakdown- AE DA opt 1'!C32-'Adjusted EBITDA + Dep and Amort'!C32</f>
        <v>-877</v>
      </c>
      <c r="D32" s="201">
        <f>'Consol Breakdown- AE DA opt 1'!D32-'Adjusted EBITDA + Dep and Amort'!D32</f>
        <v>-620</v>
      </c>
      <c r="E32" s="201">
        <f>'Consol Breakdown- AE DA opt 1'!E32-'Adjusted EBITDA + Dep and Amort'!E32</f>
        <v>-999</v>
      </c>
      <c r="F32" s="202">
        <f>'Consol Breakdown- AE DA opt 1'!F32-'Adjusted EBITDA + Dep and Amort'!F32</f>
        <v>-3377</v>
      </c>
      <c r="G32" s="203"/>
      <c r="H32" s="201">
        <f>'Consol Breakdown- AE DA opt 1'!H32-'Adjusted EBITDA + Dep and Amort'!H32</f>
        <v>-91</v>
      </c>
      <c r="I32" s="201">
        <f>'Consol Breakdown- AE DA opt 1'!I32-'Adjusted EBITDA + Dep and Amort'!I32</f>
        <v>171</v>
      </c>
      <c r="J32" s="201">
        <f>'Consol Breakdown- AE DA opt 1'!J32-'Adjusted EBITDA + Dep and Amort'!J32</f>
        <v>379</v>
      </c>
      <c r="K32" s="201">
        <f>'Consol Breakdown- AE DA opt 1'!K32-'Adjusted EBITDA + Dep and Amort'!K32</f>
        <v>1077</v>
      </c>
      <c r="L32" s="202">
        <f>'Consol Breakdown- AE DA opt 1'!L32-'Adjusted EBITDA + Dep and Amort'!L32</f>
        <v>1536</v>
      </c>
      <c r="M32" s="201"/>
      <c r="N32" s="201">
        <f>'Consol Breakdown- AE DA opt 1'!N32-'Adjusted EBITDA + Dep and Amort'!N32</f>
        <v>140</v>
      </c>
    </row>
    <row r="33" spans="1:14" ht="13.8">
      <c r="A33" s="203"/>
      <c r="B33" s="203"/>
      <c r="C33" s="203"/>
      <c r="D33" s="203"/>
      <c r="E33" s="203"/>
      <c r="F33" s="442"/>
      <c r="G33" s="203"/>
      <c r="H33" s="205"/>
      <c r="I33" s="205"/>
      <c r="J33" s="205"/>
      <c r="K33" s="205"/>
      <c r="L33" s="442"/>
      <c r="M33" s="203"/>
      <c r="N33" s="205"/>
    </row>
    <row r="34" spans="1:14" ht="14.4" thickBot="1">
      <c r="A34" s="2"/>
      <c r="B34" s="8"/>
      <c r="C34" s="2"/>
      <c r="D34" s="2"/>
      <c r="E34" s="2"/>
      <c r="F34" s="85"/>
      <c r="G34" s="8"/>
      <c r="H34" s="8"/>
      <c r="I34" s="2"/>
      <c r="J34" s="2"/>
      <c r="K34" s="2"/>
      <c r="L34" s="85"/>
      <c r="M34" s="8"/>
      <c r="N34" s="8"/>
    </row>
    <row r="35" spans="1:14" ht="16.2" thickBot="1">
      <c r="A35" s="123" t="s">
        <v>80</v>
      </c>
      <c r="B35" s="122"/>
      <c r="C35" s="122"/>
      <c r="D35" s="122"/>
      <c r="E35" s="124"/>
      <c r="F35" s="121"/>
      <c r="G35" s="122"/>
      <c r="H35" s="122"/>
      <c r="I35" s="122"/>
      <c r="J35" s="122"/>
      <c r="K35" s="124"/>
      <c r="L35" s="121"/>
      <c r="M35" s="122"/>
      <c r="N35" s="122"/>
    </row>
    <row r="36" spans="1:14" ht="13.8">
      <c r="A36" s="4" t="s">
        <v>8</v>
      </c>
      <c r="B36" s="32" t="e">
        <f>'Consol Breakdown- AE DA opt 1'!B36-'Adjusted EBITDA + Dep and Amort'!B36</f>
        <v>#REF!</v>
      </c>
      <c r="C36" s="32" t="e">
        <f>'Consol Breakdown- AE DA opt 1'!C36-'Adjusted EBITDA + Dep and Amort'!C36</f>
        <v>#REF!</v>
      </c>
      <c r="D36" s="32" t="e">
        <f>'Consol Breakdown- AE DA opt 1'!D36-'Adjusted EBITDA + Dep and Amort'!D36</f>
        <v>#REF!</v>
      </c>
      <c r="E36" s="32" t="e">
        <f>'Consol Breakdown- AE DA opt 1'!E36-'Adjusted EBITDA + Dep and Amort'!E36</f>
        <v>#REF!</v>
      </c>
      <c r="F36" s="12" t="e">
        <f>'Consol Breakdown- AE DA opt 1'!F36-'Adjusted EBITDA + Dep and Amort'!F36</f>
        <v>#REF!</v>
      </c>
      <c r="G36" s="19"/>
      <c r="H36" s="32" t="e">
        <f>'Consol Breakdown- AE DA opt 1'!H36-'Adjusted EBITDA + Dep and Amort'!H36</f>
        <v>#REF!</v>
      </c>
      <c r="I36" s="32" t="e">
        <f>'Consol Breakdown- AE DA opt 1'!I36-'Adjusted EBITDA + Dep and Amort'!I36</f>
        <v>#REF!</v>
      </c>
      <c r="J36" s="32" t="e">
        <f>'Consol Breakdown- AE DA opt 1'!J36-'Adjusted EBITDA + Dep and Amort'!J36</f>
        <v>#REF!</v>
      </c>
      <c r="K36" s="32" t="e">
        <f>'Consol Breakdown- AE DA opt 1'!K36-'Adjusted EBITDA + Dep and Amort'!K36</f>
        <v>#REF!</v>
      </c>
      <c r="L36" s="12" t="e">
        <f>'Consol Breakdown- AE DA opt 1'!L36-'Adjusted EBITDA + Dep and Amort'!L36</f>
        <v>#REF!</v>
      </c>
      <c r="M36" s="32"/>
      <c r="N36" s="32" t="e">
        <f>'Consol Breakdown- AE DA opt 1'!N36-'Adjusted EBITDA + Dep and Amort'!N36</f>
        <v>#REF!</v>
      </c>
    </row>
    <row r="37" spans="1:14" ht="13.8">
      <c r="A37" s="2"/>
      <c r="B37" s="25"/>
      <c r="C37" s="25"/>
      <c r="D37" s="25"/>
      <c r="E37" s="25"/>
      <c r="F37" s="10"/>
      <c r="G37" s="25"/>
      <c r="H37" s="25"/>
      <c r="I37" s="25"/>
      <c r="J37" s="25"/>
      <c r="K37" s="25"/>
      <c r="L37" s="10"/>
      <c r="M37" s="25"/>
      <c r="N37" s="25"/>
    </row>
    <row r="38" spans="1:14" ht="13.8">
      <c r="A38" s="117"/>
      <c r="B38" s="118"/>
      <c r="C38" s="118"/>
      <c r="D38" s="118"/>
      <c r="E38" s="118"/>
      <c r="F38" s="119"/>
      <c r="G38" s="118"/>
      <c r="H38" s="118"/>
      <c r="I38" s="118"/>
      <c r="J38" s="118"/>
      <c r="K38" s="118"/>
      <c r="L38" s="119"/>
      <c r="M38" s="118"/>
      <c r="N38" s="118"/>
    </row>
    <row r="39" spans="1:14" ht="13.8">
      <c r="A39" s="2"/>
      <c r="B39" s="25"/>
      <c r="C39" s="25"/>
      <c r="D39" s="25"/>
      <c r="E39" s="25"/>
      <c r="F39" s="10"/>
      <c r="G39" s="25"/>
      <c r="H39" s="25"/>
      <c r="I39" s="25"/>
      <c r="J39" s="25"/>
      <c r="K39" s="25"/>
      <c r="L39" s="10"/>
      <c r="M39" s="25"/>
      <c r="N39" s="25"/>
    </row>
    <row r="40" spans="1:14" ht="13.8">
      <c r="A40" s="449" t="s">
        <v>27</v>
      </c>
      <c r="B40" s="416" t="e">
        <f>'Consol Breakdown- AE DA opt 1'!B40-'Adjusted EBITDA + Dep and Amort'!B40</f>
        <v>#REF!</v>
      </c>
      <c r="C40" s="416" t="e">
        <f>'Consol Breakdown- AE DA opt 1'!C40-'Adjusted EBITDA + Dep and Amort'!C40</f>
        <v>#REF!</v>
      </c>
      <c r="D40" s="416" t="e">
        <f>'Consol Breakdown- AE DA opt 1'!D40-'Adjusted EBITDA + Dep and Amort'!D40</f>
        <v>#REF!</v>
      </c>
      <c r="E40" s="416" t="e">
        <f>'Consol Breakdown- AE DA opt 1'!E40-'Adjusted EBITDA + Dep and Amort'!E40</f>
        <v>#REF!</v>
      </c>
      <c r="F40" s="415" t="e">
        <f>'Consol Breakdown- AE DA opt 1'!F40-'Adjusted EBITDA + Dep and Amort'!F40</f>
        <v>#REF!</v>
      </c>
      <c r="G40" s="449"/>
      <c r="H40" s="416" t="e">
        <f>'Consol Breakdown- AE DA opt 1'!H40-'Adjusted EBITDA + Dep and Amort'!H40</f>
        <v>#REF!</v>
      </c>
      <c r="I40" s="416" t="e">
        <f>'Consol Breakdown- AE DA opt 1'!I40-'Adjusted EBITDA + Dep and Amort'!I40</f>
        <v>#REF!</v>
      </c>
      <c r="J40" s="416" t="e">
        <f>'Consol Breakdown- AE DA opt 1'!J40-'Adjusted EBITDA + Dep and Amort'!J40</f>
        <v>#REF!</v>
      </c>
      <c r="K40" s="416" t="e">
        <f>'Consol Breakdown- AE DA opt 1'!K40-'Adjusted EBITDA + Dep and Amort'!K40</f>
        <v>#REF!</v>
      </c>
      <c r="L40" s="415" t="e">
        <f>'Consol Breakdown- AE DA opt 1'!L40-'Adjusted EBITDA + Dep and Amort'!L40</f>
        <v>#REF!</v>
      </c>
      <c r="M40" s="416"/>
      <c r="N40" s="416" t="e">
        <f>'Consol Breakdown- AE DA opt 1'!N40-'Adjusted EBITDA + Dep and Amort'!N40</f>
        <v>#REF!</v>
      </c>
    </row>
    <row r="41" spans="1:14" ht="13.8">
      <c r="A41" s="539" t="s">
        <v>28</v>
      </c>
      <c r="B41" s="193" t="e">
        <f>'Consol Breakdown- AE DA opt 1'!B41-'Adjusted EBITDA + Dep and Amort'!#REF!</f>
        <v>#REF!</v>
      </c>
      <c r="C41" s="193" t="e">
        <f>'Consol Breakdown- AE DA opt 1'!C41-'Adjusted EBITDA + Dep and Amort'!#REF!</f>
        <v>#REF!</v>
      </c>
      <c r="D41" s="193" t="e">
        <f>'Consol Breakdown- AE DA opt 1'!D41-'Adjusted EBITDA + Dep and Amort'!#REF!</f>
        <v>#REF!</v>
      </c>
      <c r="E41" s="193" t="e">
        <f>'Consol Breakdown- AE DA opt 1'!E41-'Adjusted EBITDA + Dep and Amort'!#REF!</f>
        <v>#REF!</v>
      </c>
      <c r="F41" s="415" t="e">
        <f>'Consol Breakdown- AE DA opt 1'!F41-'Adjusted EBITDA + Dep and Amort'!#REF!</f>
        <v>#REF!</v>
      </c>
      <c r="G41" s="206"/>
      <c r="H41" s="193" t="e">
        <f>'Consol Breakdown- AE DA opt 1'!H41-'Adjusted EBITDA + Dep and Amort'!#REF!</f>
        <v>#REF!</v>
      </c>
      <c r="I41" s="193" t="e">
        <f>'Consol Breakdown- AE DA opt 1'!I41-'Adjusted EBITDA + Dep and Amort'!#REF!</f>
        <v>#REF!</v>
      </c>
      <c r="J41" s="193" t="e">
        <f>'Consol Breakdown- AE DA opt 1'!J41-'Adjusted EBITDA + Dep and Amort'!#REF!</f>
        <v>#REF!</v>
      </c>
      <c r="K41" s="193" t="e">
        <f>'Consol Breakdown- AE DA opt 1'!K41-'Adjusted EBITDA + Dep and Amort'!#REF!</f>
        <v>#REF!</v>
      </c>
      <c r="L41" s="415" t="e">
        <f>'Consol Breakdown- AE DA opt 1'!L41-'Adjusted EBITDA + Dep and Amort'!#REF!</f>
        <v>#REF!</v>
      </c>
      <c r="M41" s="193"/>
      <c r="N41" s="193" t="e">
        <f>'Consol Breakdown- AE DA opt 1'!N41-'Adjusted EBITDA + Dep and Amort'!#REF!</f>
        <v>#REF!</v>
      </c>
    </row>
    <row r="42" spans="1:14" ht="13.8">
      <c r="A42" s="206" t="s">
        <v>29</v>
      </c>
      <c r="B42" s="193" t="e">
        <f>'Consol Breakdown- AE DA opt 1'!B42-'Adjusted EBITDA + Dep and Amort'!B41</f>
        <v>#REF!</v>
      </c>
      <c r="C42" s="193" t="e">
        <f>'Consol Breakdown- AE DA opt 1'!C42-'Adjusted EBITDA + Dep and Amort'!C41</f>
        <v>#REF!</v>
      </c>
      <c r="D42" s="193" t="e">
        <f>'Consol Breakdown- AE DA opt 1'!D42-'Adjusted EBITDA + Dep and Amort'!D41</f>
        <v>#REF!</v>
      </c>
      <c r="E42" s="193" t="e">
        <f>'Consol Breakdown- AE DA opt 1'!E42-'Adjusted EBITDA + Dep and Amort'!E41</f>
        <v>#REF!</v>
      </c>
      <c r="F42" s="415" t="e">
        <f>'Consol Breakdown- AE DA opt 1'!F42-'Adjusted EBITDA + Dep and Amort'!F41</f>
        <v>#REF!</v>
      </c>
      <c r="G42" s="206"/>
      <c r="H42" s="193" t="e">
        <f>'Consol Breakdown- AE DA opt 1'!H42-'Adjusted EBITDA + Dep and Amort'!H41</f>
        <v>#REF!</v>
      </c>
      <c r="I42" s="193" t="e">
        <f>'Consol Breakdown- AE DA opt 1'!I42-'Adjusted EBITDA + Dep and Amort'!I41</f>
        <v>#REF!</v>
      </c>
      <c r="J42" s="193" t="e">
        <f>'Consol Breakdown- AE DA opt 1'!J42-'Adjusted EBITDA + Dep and Amort'!J41</f>
        <v>#REF!</v>
      </c>
      <c r="K42" s="193" t="e">
        <f>'Consol Breakdown- AE DA opt 1'!K42-'Adjusted EBITDA + Dep and Amort'!K41</f>
        <v>#REF!</v>
      </c>
      <c r="L42" s="415" t="e">
        <f>'Consol Breakdown- AE DA opt 1'!L42-'Adjusted EBITDA + Dep and Amort'!L41</f>
        <v>#REF!</v>
      </c>
      <c r="M42" s="193"/>
      <c r="N42" s="193" t="e">
        <f>'Consol Breakdown- AE DA opt 1'!N42-'Adjusted EBITDA + Dep and Amort'!N41</f>
        <v>#REF!</v>
      </c>
    </row>
    <row r="43" spans="1:14" ht="13.8">
      <c r="A43" s="206" t="s">
        <v>51</v>
      </c>
      <c r="B43" s="193" t="e">
        <f>'Consol Breakdown- AE DA opt 1'!B43-'Adjusted EBITDA + Dep and Amort'!B42</f>
        <v>#REF!</v>
      </c>
      <c r="C43" s="193" t="e">
        <f>'Consol Breakdown- AE DA opt 1'!C43-'Adjusted EBITDA + Dep and Amort'!C42</f>
        <v>#REF!</v>
      </c>
      <c r="D43" s="193" t="e">
        <f>'Consol Breakdown- AE DA opt 1'!D43-'Adjusted EBITDA + Dep and Amort'!D42</f>
        <v>#REF!</v>
      </c>
      <c r="E43" s="193" t="e">
        <f>'Consol Breakdown- AE DA opt 1'!E43-'Adjusted EBITDA + Dep and Amort'!E42</f>
        <v>#REF!</v>
      </c>
      <c r="F43" s="415" t="e">
        <f>'Consol Breakdown- AE DA opt 1'!F43-'Adjusted EBITDA + Dep and Amort'!F42</f>
        <v>#REF!</v>
      </c>
      <c r="G43" s="206"/>
      <c r="H43" s="193" t="e">
        <f>'Consol Breakdown- AE DA opt 1'!H43-'Adjusted EBITDA + Dep and Amort'!H42</f>
        <v>#REF!</v>
      </c>
      <c r="I43" s="193" t="e">
        <f>'Consol Breakdown- AE DA opt 1'!I43-'Adjusted EBITDA + Dep and Amort'!I42</f>
        <v>#REF!</v>
      </c>
      <c r="J43" s="193" t="e">
        <f>'Consol Breakdown- AE DA opt 1'!J43-'Adjusted EBITDA + Dep and Amort'!J42</f>
        <v>#REF!</v>
      </c>
      <c r="K43" s="193" t="e">
        <f>'Consol Breakdown- AE DA opt 1'!K43-'Adjusted EBITDA + Dep and Amort'!K42</f>
        <v>#REF!</v>
      </c>
      <c r="L43" s="415" t="e">
        <f>'Consol Breakdown- AE DA opt 1'!L43-'Adjusted EBITDA + Dep and Amort'!L42</f>
        <v>#REF!</v>
      </c>
      <c r="M43" s="193"/>
      <c r="N43" s="193" t="e">
        <f>'Consol Breakdown- AE DA opt 1'!N43-'Adjusted EBITDA + Dep and Amort'!N42</f>
        <v>#REF!</v>
      </c>
    </row>
    <row r="44" spans="1:14" ht="13.8">
      <c r="A44" s="19" t="s">
        <v>30</v>
      </c>
      <c r="B44" s="417" t="e">
        <f>'Consol Breakdown- AE DA opt 1'!B44-'Adjusted EBITDA + Dep and Amort'!B44</f>
        <v>#REF!</v>
      </c>
      <c r="C44" s="417" t="e">
        <f>'Consol Breakdown- AE DA opt 1'!C44-'Adjusted EBITDA + Dep and Amort'!C44</f>
        <v>#REF!</v>
      </c>
      <c r="D44" s="417" t="e">
        <f>'Consol Breakdown- AE DA opt 1'!D44-'Adjusted EBITDA + Dep and Amort'!D44</f>
        <v>#REF!</v>
      </c>
      <c r="E44" s="417" t="e">
        <f>'Consol Breakdown- AE DA opt 1'!E44-'Adjusted EBITDA + Dep and Amort'!E44</f>
        <v>#REF!</v>
      </c>
      <c r="F44" s="326" t="e">
        <f>'Consol Breakdown- AE DA opt 1'!F44-'Adjusted EBITDA + Dep and Amort'!F44</f>
        <v>#REF!</v>
      </c>
      <c r="G44" s="28"/>
      <c r="H44" s="417" t="e">
        <f>'Consol Breakdown- AE DA opt 1'!H44-'Adjusted EBITDA + Dep and Amort'!H44</f>
        <v>#REF!</v>
      </c>
      <c r="I44" s="417" t="e">
        <f>'Consol Breakdown- AE DA opt 1'!I44-'Adjusted EBITDA + Dep and Amort'!I44</f>
        <v>#REF!</v>
      </c>
      <c r="J44" s="417" t="e">
        <f>'Consol Breakdown- AE DA opt 1'!J44-'Adjusted EBITDA + Dep and Amort'!J44</f>
        <v>#REF!</v>
      </c>
      <c r="K44" s="417" t="e">
        <f>'Consol Breakdown- AE DA opt 1'!K44-'Adjusted EBITDA + Dep and Amort'!K44</f>
        <v>#REF!</v>
      </c>
      <c r="L44" s="326" t="e">
        <f>'Consol Breakdown- AE DA opt 1'!L44-'Adjusted EBITDA + Dep and Amort'!L44</f>
        <v>#REF!</v>
      </c>
      <c r="M44" s="28"/>
      <c r="N44" s="417" t="e">
        <f>'Consol Breakdown- AE DA opt 1'!N44-'Adjusted EBITDA + Dep and Amort'!N44</f>
        <v>#REF!</v>
      </c>
    </row>
    <row r="45" spans="1:14" ht="13.8">
      <c r="A45" s="4" t="s">
        <v>15</v>
      </c>
      <c r="B45" s="32" t="e">
        <f>'Consol Breakdown- AE DA opt 1'!B45-'Adjusted EBITDA + Dep and Amort'!B45</f>
        <v>#REF!</v>
      </c>
      <c r="C45" s="32" t="e">
        <f>'Consol Breakdown- AE DA opt 1'!C45-'Adjusted EBITDA + Dep and Amort'!C45</f>
        <v>#REF!</v>
      </c>
      <c r="D45" s="32" t="e">
        <f>'Consol Breakdown- AE DA opt 1'!D45-'Adjusted EBITDA + Dep and Amort'!D45</f>
        <v>#REF!</v>
      </c>
      <c r="E45" s="32" t="e">
        <f>'Consol Breakdown- AE DA opt 1'!E45-'Adjusted EBITDA + Dep and Amort'!E45</f>
        <v>#REF!</v>
      </c>
      <c r="F45" s="12" t="e">
        <f>'Consol Breakdown- AE DA opt 1'!F45-'Adjusted EBITDA + Dep and Amort'!F45</f>
        <v>#REF!</v>
      </c>
      <c r="G45" s="3"/>
      <c r="H45" s="32" t="e">
        <f>'Consol Breakdown- AE DA opt 1'!H45-'Adjusted EBITDA + Dep and Amort'!H45</f>
        <v>#REF!</v>
      </c>
      <c r="I45" s="32" t="e">
        <f>'Consol Breakdown- AE DA opt 1'!I45-'Adjusted EBITDA + Dep and Amort'!I45</f>
        <v>#REF!</v>
      </c>
      <c r="J45" s="32" t="e">
        <f>'Consol Breakdown- AE DA opt 1'!J45-'Adjusted EBITDA + Dep and Amort'!J45</f>
        <v>#REF!</v>
      </c>
      <c r="K45" s="32" t="e">
        <f>'Consol Breakdown- AE DA opt 1'!K45-'Adjusted EBITDA + Dep and Amort'!K45</f>
        <v>#REF!</v>
      </c>
      <c r="L45" s="12" t="e">
        <f>'Consol Breakdown- AE DA opt 1'!L45-'Adjusted EBITDA + Dep and Amort'!L45</f>
        <v>#REF!</v>
      </c>
      <c r="M45" s="11"/>
      <c r="N45" s="32" t="e">
        <f>'Consol Breakdown- AE DA opt 1'!N45-'Adjusted EBITDA + Dep and Amort'!N45</f>
        <v>#REF!</v>
      </c>
    </row>
    <row r="46" spans="1:14" ht="13.8">
      <c r="A46" s="2"/>
      <c r="B46" s="25"/>
      <c r="C46" s="25"/>
      <c r="D46" s="25"/>
      <c r="E46" s="25"/>
      <c r="F46" s="10"/>
      <c r="G46" s="25"/>
      <c r="H46" s="25"/>
      <c r="I46" s="25"/>
      <c r="J46" s="25"/>
      <c r="K46" s="25"/>
      <c r="L46" s="10"/>
      <c r="M46" s="25"/>
      <c r="N46" s="25"/>
    </row>
    <row r="47" spans="1:14" ht="13.8">
      <c r="A47" s="117"/>
      <c r="B47" s="118"/>
      <c r="C47" s="118"/>
      <c r="D47" s="118"/>
      <c r="E47" s="118"/>
      <c r="F47" s="119"/>
      <c r="G47" s="118"/>
      <c r="H47" s="118"/>
      <c r="I47" s="118"/>
      <c r="J47" s="118"/>
      <c r="K47" s="118"/>
      <c r="L47" s="119"/>
      <c r="M47" s="118"/>
      <c r="N47" s="118"/>
    </row>
    <row r="48" spans="1:14" ht="13.8">
      <c r="A48" s="2"/>
      <c r="B48" s="25"/>
      <c r="C48" s="25"/>
      <c r="D48" s="25"/>
      <c r="E48" s="25"/>
      <c r="F48" s="10"/>
      <c r="G48" s="25"/>
      <c r="H48" s="25"/>
      <c r="I48" s="25"/>
      <c r="J48" s="25"/>
      <c r="K48" s="25"/>
      <c r="L48" s="10"/>
      <c r="M48" s="25"/>
      <c r="N48" s="25"/>
    </row>
    <row r="49" spans="1:14" ht="13.8">
      <c r="A49" s="4" t="s">
        <v>16</v>
      </c>
      <c r="B49" s="11" t="e">
        <f>'Consol Breakdown- AE DA opt 1'!B49-'Adjusted EBITDA + Dep and Amort'!B49</f>
        <v>#REF!</v>
      </c>
      <c r="C49" s="11" t="e">
        <f>'Consol Breakdown- AE DA opt 1'!C49-'Adjusted EBITDA + Dep and Amort'!C49</f>
        <v>#REF!</v>
      </c>
      <c r="D49" s="11" t="e">
        <f>'Consol Breakdown- AE DA opt 1'!D49-'Adjusted EBITDA + Dep and Amort'!D49</f>
        <v>#REF!</v>
      </c>
      <c r="E49" s="11" t="e">
        <f>'Consol Breakdown- AE DA opt 1'!E49-'Adjusted EBITDA + Dep and Amort'!E49</f>
        <v>#REF!</v>
      </c>
      <c r="F49" s="12" t="e">
        <f>'Consol Breakdown- AE DA opt 1'!F49-'Adjusted EBITDA + Dep and Amort'!F49</f>
        <v>#REF!</v>
      </c>
      <c r="G49" s="3"/>
      <c r="H49" s="11" t="e">
        <f>'Consol Breakdown- AE DA opt 1'!H49-'Adjusted EBITDA + Dep and Amort'!H49</f>
        <v>#REF!</v>
      </c>
      <c r="I49" s="11" t="e">
        <f>'Consol Breakdown- AE DA opt 1'!I49-'Adjusted EBITDA + Dep and Amort'!I49</f>
        <v>#REF!</v>
      </c>
      <c r="J49" s="11" t="e">
        <f>'Consol Breakdown- AE DA opt 1'!J49-'Adjusted EBITDA + Dep and Amort'!J49</f>
        <v>#REF!</v>
      </c>
      <c r="K49" s="11" t="e">
        <f>'Consol Breakdown- AE DA opt 1'!K49-'Adjusted EBITDA + Dep and Amort'!K49</f>
        <v>#REF!</v>
      </c>
      <c r="L49" s="12" t="e">
        <f>'Consol Breakdown- AE DA opt 1'!L49-'Adjusted EBITDA + Dep and Amort'!L49</f>
        <v>#REF!</v>
      </c>
      <c r="M49" s="11"/>
      <c r="N49" s="11" t="e">
        <f>'Consol Breakdown- AE DA opt 1'!N49-'Adjusted EBITDA + Dep and Amort'!N49</f>
        <v>#REF!</v>
      </c>
    </row>
    <row r="50" spans="1:14" ht="13.8">
      <c r="A50" s="2"/>
      <c r="B50" s="25"/>
      <c r="C50" s="25"/>
      <c r="D50" s="25"/>
      <c r="E50" s="25"/>
      <c r="F50" s="10"/>
      <c r="G50" s="25"/>
      <c r="H50" s="25"/>
      <c r="I50" s="25"/>
      <c r="J50" s="25"/>
      <c r="K50" s="25"/>
      <c r="L50" s="10"/>
      <c r="M50" s="25"/>
      <c r="N50" s="25"/>
    </row>
    <row r="51" spans="1:14" ht="13.8">
      <c r="A51" s="117"/>
      <c r="B51" s="118"/>
      <c r="C51" s="118"/>
      <c r="D51" s="118"/>
      <c r="E51" s="118"/>
      <c r="F51" s="119"/>
      <c r="G51" s="118"/>
      <c r="H51" s="118"/>
      <c r="I51" s="118"/>
      <c r="J51" s="118"/>
      <c r="K51" s="118"/>
      <c r="L51" s="119"/>
      <c r="M51" s="118"/>
      <c r="N51" s="118"/>
    </row>
    <row r="52" spans="1:14" ht="13.8">
      <c r="A52" s="2"/>
      <c r="B52" s="25"/>
      <c r="C52" s="25"/>
      <c r="D52" s="25"/>
      <c r="E52" s="25"/>
      <c r="F52" s="10"/>
      <c r="G52" s="25"/>
      <c r="H52" s="25"/>
      <c r="I52" s="25"/>
      <c r="J52" s="25"/>
      <c r="K52" s="25"/>
      <c r="L52" s="10"/>
      <c r="M52" s="25"/>
      <c r="N52" s="25"/>
    </row>
    <row r="53" spans="1:14" ht="13.8">
      <c r="A53" s="4" t="s">
        <v>18</v>
      </c>
      <c r="B53" s="11" t="e">
        <f>'Consol Breakdown- AE DA opt 1'!B53-'Adjusted EBITDA + Dep and Amort'!B53</f>
        <v>#REF!</v>
      </c>
      <c r="C53" s="11" t="e">
        <f>'Consol Breakdown- AE DA opt 1'!C53-'Adjusted EBITDA + Dep and Amort'!C53</f>
        <v>#REF!</v>
      </c>
      <c r="D53" s="11" t="e">
        <f>'Consol Breakdown- AE DA opt 1'!D53-'Adjusted EBITDA + Dep and Amort'!D53</f>
        <v>#REF!</v>
      </c>
      <c r="E53" s="11" t="e">
        <f>'Consol Breakdown- AE DA opt 1'!E53-'Adjusted EBITDA + Dep and Amort'!E53</f>
        <v>#REF!</v>
      </c>
      <c r="F53" s="12" t="e">
        <f>'Consol Breakdown- AE DA opt 1'!F53-'Adjusted EBITDA + Dep and Amort'!F53</f>
        <v>#REF!</v>
      </c>
      <c r="G53" s="3"/>
      <c r="H53" s="11" t="e">
        <f>'Consol Breakdown- AE DA opt 1'!H53-'Adjusted EBITDA + Dep and Amort'!H53</f>
        <v>#REF!</v>
      </c>
      <c r="I53" s="11" t="e">
        <f>'Consol Breakdown- AE DA opt 1'!I53-'Adjusted EBITDA + Dep and Amort'!I53</f>
        <v>#REF!</v>
      </c>
      <c r="J53" s="11" t="e">
        <f>'Consol Breakdown- AE DA opt 1'!J53-'Adjusted EBITDA + Dep and Amort'!J53</f>
        <v>#REF!</v>
      </c>
      <c r="K53" s="11" t="e">
        <f>'Consol Breakdown- AE DA opt 1'!K53-'Adjusted EBITDA + Dep and Amort'!K53</f>
        <v>#REF!</v>
      </c>
      <c r="L53" s="12" t="e">
        <f>'Consol Breakdown- AE DA opt 1'!L53-'Adjusted EBITDA + Dep and Amort'!L53</f>
        <v>#REF!</v>
      </c>
      <c r="M53" s="34"/>
      <c r="N53" s="11" t="e">
        <f>'Consol Breakdown- AE DA opt 1'!N53-'Adjusted EBITDA + Dep and Amort'!N53</f>
        <v>#REF!</v>
      </c>
    </row>
    <row r="54" spans="1:14" ht="13.8">
      <c r="A54" s="2"/>
      <c r="B54" s="25"/>
      <c r="C54" s="25"/>
      <c r="D54" s="25"/>
      <c r="E54" s="25"/>
      <c r="F54" s="10"/>
      <c r="G54" s="25"/>
      <c r="H54" s="25"/>
      <c r="I54" s="25"/>
      <c r="J54" s="25"/>
      <c r="K54" s="25"/>
      <c r="L54" s="10"/>
      <c r="M54" s="25"/>
      <c r="N54" s="25"/>
    </row>
    <row r="55" spans="1:14" ht="13.8">
      <c r="A55" s="117"/>
      <c r="B55" s="118"/>
      <c r="C55" s="118"/>
      <c r="D55" s="118"/>
      <c r="E55" s="118"/>
      <c r="F55" s="119"/>
      <c r="G55" s="118"/>
      <c r="H55" s="118"/>
      <c r="I55" s="118"/>
      <c r="J55" s="118"/>
      <c r="K55" s="118"/>
      <c r="L55" s="119"/>
      <c r="M55" s="118"/>
      <c r="N55" s="118"/>
    </row>
    <row r="56" spans="1:14" ht="13.8">
      <c r="A56" s="2"/>
      <c r="B56" s="25"/>
      <c r="C56" s="25"/>
      <c r="D56" s="25"/>
      <c r="E56" s="25"/>
      <c r="F56" s="10"/>
      <c r="G56" s="25"/>
      <c r="H56" s="25"/>
      <c r="I56" s="25"/>
      <c r="J56" s="25"/>
      <c r="K56" s="25"/>
      <c r="L56" s="10"/>
      <c r="M56" s="25"/>
      <c r="N56" s="25"/>
    </row>
    <row r="57" spans="1:14" ht="13.8">
      <c r="A57" s="1" t="s">
        <v>23</v>
      </c>
      <c r="B57" s="13" t="e">
        <f>'Consol Breakdown- AE DA opt 1'!B57-'Adjusted EBITDA + Dep and Amort'!B57</f>
        <v>#REF!</v>
      </c>
      <c r="C57" s="13" t="e">
        <f>'Consol Breakdown- AE DA opt 1'!C57-'Adjusted EBITDA + Dep and Amort'!C57</f>
        <v>#REF!</v>
      </c>
      <c r="D57" s="13" t="e">
        <f>'Consol Breakdown- AE DA opt 1'!D57-'Adjusted EBITDA + Dep and Amort'!D57</f>
        <v>#REF!</v>
      </c>
      <c r="E57" s="13" t="e">
        <f>'Consol Breakdown- AE DA opt 1'!E57-'Adjusted EBITDA + Dep and Amort'!E57</f>
        <v>#REF!</v>
      </c>
      <c r="F57" s="14" t="e">
        <f>'Consol Breakdown- AE DA opt 1'!F57-'Adjusted EBITDA + Dep and Amort'!F57</f>
        <v>#REF!</v>
      </c>
      <c r="G57" s="13"/>
      <c r="H57" s="13" t="e">
        <f>'Consol Breakdown- AE DA opt 1'!H57-'Adjusted EBITDA + Dep and Amort'!H57</f>
        <v>#REF!</v>
      </c>
      <c r="I57" s="13" t="e">
        <f>'Consol Breakdown- AE DA opt 1'!I57-'Adjusted EBITDA + Dep and Amort'!I57</f>
        <v>#REF!</v>
      </c>
      <c r="J57" s="13" t="e">
        <f>'Consol Breakdown- AE DA opt 1'!J57-'Adjusted EBITDA + Dep and Amort'!J57</f>
        <v>#REF!</v>
      </c>
      <c r="K57" s="13" t="e">
        <f>'Consol Breakdown- AE DA opt 1'!K57-'Adjusted EBITDA + Dep and Amort'!K57</f>
        <v>#REF!</v>
      </c>
      <c r="L57" s="14" t="e">
        <f>'Consol Breakdown- AE DA opt 1'!L57-'Adjusted EBITDA + Dep and Amort'!L57</f>
        <v>#REF!</v>
      </c>
      <c r="M57" s="13"/>
      <c r="N57" s="13" t="e">
        <f>'Consol Breakdown- AE DA opt 1'!N57-'Adjusted EBITDA + Dep and Amort'!N57</f>
        <v>#REF!</v>
      </c>
    </row>
    <row r="58" spans="1:14" ht="15.9" hidden="1" customHeight="1" thickBot="1">
      <c r="A58" s="444" t="s">
        <v>26</v>
      </c>
      <c r="B58" s="445">
        <f>'DRAFT EBITDA DA OP v2'!B46</f>
        <v>525</v>
      </c>
      <c r="C58" s="445">
        <f>'DRAFT EBITDA DA OP v2'!C46</f>
        <v>493</v>
      </c>
      <c r="D58" s="445">
        <f>'DRAFT EBITDA DA OP v2'!D46</f>
        <v>494</v>
      </c>
      <c r="E58" s="446">
        <f>'DRAFT EBITDA DA OP v2'!E46</f>
        <v>494</v>
      </c>
      <c r="F58" s="447">
        <f>'DRAFT EBITDA DA OP v2'!F46</f>
        <v>2006</v>
      </c>
      <c r="G58" s="445"/>
      <c r="H58" s="445">
        <f>'DRAFT EBITDA DA OP v2'!H46</f>
        <v>500</v>
      </c>
      <c r="I58" s="445">
        <f>'DRAFT EBITDA DA OP v2'!I46</f>
        <v>531</v>
      </c>
      <c r="J58" s="445">
        <f>'DRAFT EBITDA DA OP v2'!J46</f>
        <v>494</v>
      </c>
      <c r="K58" s="446">
        <f>'DRAFT EBITDA DA OP v2'!K46</f>
        <v>494</v>
      </c>
      <c r="L58" s="447">
        <f>'DRAFT EBITDA DA OP v2'!L46</f>
        <v>2019</v>
      </c>
      <c r="M58" s="445"/>
      <c r="N58" s="445">
        <f>'DRAFT EBITDA DA OP v2'!N46</f>
        <v>0</v>
      </c>
    </row>
    <row r="59" spans="1:14" ht="12.9" hidden="1" customHeight="1">
      <c r="A59" s="4" t="s">
        <v>8</v>
      </c>
      <c r="B59" s="11">
        <f>'DRAFT EBITDA DA OP v2'!B47</f>
        <v>1965</v>
      </c>
      <c r="C59" s="11">
        <f>'DRAFT EBITDA DA OP v2'!C47</f>
        <v>1990</v>
      </c>
      <c r="D59" s="11">
        <f>'DRAFT EBITDA DA OP v2'!D47</f>
        <v>2291</v>
      </c>
      <c r="E59" s="11">
        <f>'DRAFT EBITDA DA OP v2'!E47</f>
        <v>1696</v>
      </c>
      <c r="F59" s="12">
        <f>'DRAFT EBITDA DA OP v2'!F47</f>
        <v>7942</v>
      </c>
      <c r="G59" s="11"/>
      <c r="H59" s="11">
        <f>'DRAFT EBITDA DA OP v2'!H47</f>
        <v>2687</v>
      </c>
      <c r="I59" s="11">
        <f>'DRAFT EBITDA DA OP v2'!I47</f>
        <v>3119</v>
      </c>
      <c r="J59" s="11">
        <f>'DRAFT EBITDA DA OP v2'!J47</f>
        <v>3533</v>
      </c>
      <c r="K59" s="11">
        <f>'DRAFT EBITDA DA OP v2'!K47</f>
        <v>3680</v>
      </c>
      <c r="L59" s="12">
        <f>'DRAFT EBITDA DA OP v2'!L47</f>
        <v>13019</v>
      </c>
      <c r="M59" s="11"/>
      <c r="N59" s="11">
        <f>'DRAFT EBITDA DA OP v2'!N47</f>
        <v>3463</v>
      </c>
    </row>
    <row r="60" spans="1:14" ht="12.9" hidden="1" customHeight="1">
      <c r="A60" s="2" t="s">
        <v>9</v>
      </c>
      <c r="B60" s="25">
        <f>'DRAFT EBITDA DA OP v2'!B48</f>
        <v>0</v>
      </c>
      <c r="C60" s="25">
        <f>'DRAFT EBITDA DA OP v2'!C48</f>
        <v>0</v>
      </c>
      <c r="D60" s="25">
        <f>'DRAFT EBITDA DA OP v2'!D48</f>
        <v>0</v>
      </c>
      <c r="E60" s="25">
        <f>'DRAFT EBITDA DA OP v2'!E48</f>
        <v>0</v>
      </c>
      <c r="F60" s="10">
        <f>'DRAFT EBITDA DA OP v2'!F48</f>
        <v>0</v>
      </c>
      <c r="G60" s="25"/>
      <c r="H60" s="25">
        <f>'DRAFT EBITDA DA OP v2'!H48</f>
        <v>0</v>
      </c>
      <c r="I60" s="25">
        <f>'DRAFT EBITDA DA OP v2'!I48</f>
        <v>0</v>
      </c>
      <c r="J60" s="25">
        <f>'DRAFT EBITDA DA OP v2'!J48</f>
        <v>0</v>
      </c>
      <c r="K60" s="25">
        <f>'DRAFT EBITDA DA OP v2'!K48</f>
        <v>0</v>
      </c>
      <c r="L60" s="10">
        <f>'DRAFT EBITDA DA OP v2'!L48</f>
        <v>0</v>
      </c>
      <c r="M60" s="25"/>
      <c r="N60" s="25">
        <f>'DRAFT EBITDA DA OP v2'!N48</f>
        <v>0</v>
      </c>
    </row>
    <row r="61" spans="1:14" ht="13.8">
      <c r="A61" s="117"/>
      <c r="B61" s="118"/>
      <c r="C61" s="118"/>
      <c r="D61" s="118"/>
      <c r="E61" s="118"/>
      <c r="F61" s="119"/>
      <c r="G61" s="118"/>
      <c r="H61" s="118"/>
      <c r="I61" s="118"/>
      <c r="J61" s="118"/>
      <c r="K61" s="118"/>
      <c r="L61" s="119"/>
      <c r="M61" s="118"/>
      <c r="N61" s="118"/>
    </row>
    <row r="62" spans="1:14" ht="12.9" hidden="1" customHeight="1">
      <c r="A62" s="2"/>
      <c r="B62" s="25" t="e">
        <f>'DRAFT EBITDA DA OP v2'!B50</f>
        <v>#REF!</v>
      </c>
      <c r="C62" s="25" t="e">
        <f>'DRAFT EBITDA DA OP v2'!C50</f>
        <v>#REF!</v>
      </c>
      <c r="D62" s="25" t="e">
        <f>'DRAFT EBITDA DA OP v2'!D50</f>
        <v>#REF!</v>
      </c>
      <c r="E62" s="25" t="e">
        <f>'DRAFT EBITDA DA OP v2'!E50</f>
        <v>#REF!</v>
      </c>
      <c r="F62" s="10" t="e">
        <f>'DRAFT EBITDA DA OP v2'!F50</f>
        <v>#REF!</v>
      </c>
      <c r="G62" s="25"/>
      <c r="H62" s="25" t="e">
        <f>'DRAFT EBITDA DA OP v2'!H50</f>
        <v>#REF!</v>
      </c>
      <c r="I62" s="25" t="e">
        <f>'DRAFT EBITDA DA OP v2'!I50</f>
        <v>#REF!</v>
      </c>
      <c r="J62" s="25" t="e">
        <f>'DRAFT EBITDA DA OP v2'!J50</f>
        <v>#REF!</v>
      </c>
      <c r="K62" s="25" t="e">
        <f>'DRAFT EBITDA DA OP v2'!K50</f>
        <v>#REF!</v>
      </c>
      <c r="L62" s="10" t="e">
        <f>'DRAFT EBITDA DA OP v2'!L50</f>
        <v>#REF!</v>
      </c>
      <c r="M62" s="25"/>
      <c r="N62" s="25" t="e">
        <f>'DRAFT EBITDA DA OP v2'!N50</f>
        <v>#REF!</v>
      </c>
    </row>
    <row r="63" spans="1:14" ht="12.9" hidden="1" customHeight="1">
      <c r="A63" s="449" t="s">
        <v>27</v>
      </c>
      <c r="B63" s="416">
        <f>'DRAFT EBITDA DA OP v2'!B51</f>
        <v>0</v>
      </c>
      <c r="C63" s="416">
        <f>'DRAFT EBITDA DA OP v2'!C51</f>
        <v>0</v>
      </c>
      <c r="D63" s="416">
        <f>'DRAFT EBITDA DA OP v2'!D51</f>
        <v>0</v>
      </c>
      <c r="E63" s="416">
        <f>'DRAFT EBITDA DA OP v2'!E51</f>
        <v>0</v>
      </c>
      <c r="F63" s="415">
        <f>'DRAFT EBITDA DA OP v2'!F51</f>
        <v>0</v>
      </c>
      <c r="G63" s="416"/>
      <c r="H63" s="416">
        <f>'DRAFT EBITDA DA OP v2'!H51</f>
        <v>0</v>
      </c>
      <c r="I63" s="416">
        <f>'DRAFT EBITDA DA OP v2'!I51</f>
        <v>0</v>
      </c>
      <c r="J63" s="416">
        <f>'DRAFT EBITDA DA OP v2'!J51</f>
        <v>0</v>
      </c>
      <c r="K63" s="416">
        <f>'DRAFT EBITDA DA OP v2'!K51</f>
        <v>0</v>
      </c>
      <c r="L63" s="415">
        <f>'DRAFT EBITDA DA OP v2'!L51</f>
        <v>0</v>
      </c>
      <c r="M63" s="416"/>
      <c r="N63" s="416">
        <f>'DRAFT EBITDA DA OP v2'!N51</f>
        <v>0</v>
      </c>
    </row>
    <row r="64" spans="1:14" ht="12.9" hidden="1" customHeight="1">
      <c r="A64" s="206" t="s">
        <v>28</v>
      </c>
      <c r="B64" s="416">
        <f>'DRAFT EBITDA DA OP v2'!B52</f>
        <v>0</v>
      </c>
      <c r="C64" s="416">
        <f>'DRAFT EBITDA DA OP v2'!C52</f>
        <v>0</v>
      </c>
      <c r="D64" s="416">
        <f>'DRAFT EBITDA DA OP v2'!D52</f>
        <v>0</v>
      </c>
      <c r="E64" s="416">
        <f>'DRAFT EBITDA DA OP v2'!E52</f>
        <v>0</v>
      </c>
      <c r="F64" s="415">
        <f>'DRAFT EBITDA DA OP v2'!F52</f>
        <v>0</v>
      </c>
      <c r="G64" s="193"/>
      <c r="H64" s="416">
        <f>'DRAFT EBITDA DA OP v2'!H52</f>
        <v>0</v>
      </c>
      <c r="I64" s="416">
        <f>'DRAFT EBITDA DA OP v2'!I52</f>
        <v>0</v>
      </c>
      <c r="J64" s="416">
        <f>'DRAFT EBITDA DA OP v2'!J52</f>
        <v>0</v>
      </c>
      <c r="K64" s="416">
        <f>'DRAFT EBITDA DA OP v2'!K52</f>
        <v>0</v>
      </c>
      <c r="L64" s="415">
        <f>'DRAFT EBITDA DA OP v2'!L52</f>
        <v>0</v>
      </c>
      <c r="M64" s="193"/>
      <c r="N64" s="416">
        <f>'DRAFT EBITDA DA OP v2'!N52</f>
        <v>0</v>
      </c>
    </row>
    <row r="65" spans="1:14" ht="12.9" hidden="1" customHeight="1">
      <c r="A65" s="206" t="s">
        <v>29</v>
      </c>
      <c r="B65" s="416">
        <f>'DRAFT EBITDA DA OP v2'!B53</f>
        <v>0</v>
      </c>
      <c r="C65" s="416">
        <f>'DRAFT EBITDA DA OP v2'!C53</f>
        <v>0</v>
      </c>
      <c r="D65" s="416">
        <f>'DRAFT EBITDA DA OP v2'!D53</f>
        <v>0</v>
      </c>
      <c r="E65" s="416">
        <f>'DRAFT EBITDA DA OP v2'!E53</f>
        <v>0</v>
      </c>
      <c r="F65" s="415">
        <f>'DRAFT EBITDA DA OP v2'!F53</f>
        <v>0</v>
      </c>
      <c r="G65" s="193"/>
      <c r="H65" s="416">
        <f>'DRAFT EBITDA DA OP v2'!H53</f>
        <v>0</v>
      </c>
      <c r="I65" s="416">
        <f>'DRAFT EBITDA DA OP v2'!I53</f>
        <v>0</v>
      </c>
      <c r="J65" s="416">
        <f>'DRAFT EBITDA DA OP v2'!J53</f>
        <v>0</v>
      </c>
      <c r="K65" s="416">
        <f>'DRAFT EBITDA DA OP v2'!K53</f>
        <v>0</v>
      </c>
      <c r="L65" s="415">
        <f>'DRAFT EBITDA DA OP v2'!L53</f>
        <v>0</v>
      </c>
      <c r="M65" s="193"/>
      <c r="N65" s="416">
        <f>'DRAFT EBITDA DA OP v2'!N53</f>
        <v>0</v>
      </c>
    </row>
    <row r="66" spans="1:14" ht="12.9" hidden="1" customHeight="1">
      <c r="A66" s="206" t="s">
        <v>13</v>
      </c>
      <c r="B66" s="193">
        <f>'DRAFT EBITDA DA OP v2'!B54</f>
        <v>0</v>
      </c>
      <c r="C66" s="193">
        <f>'DRAFT EBITDA DA OP v2'!C54</f>
        <v>0</v>
      </c>
      <c r="D66" s="193">
        <f>'DRAFT EBITDA DA OP v2'!D54</f>
        <v>0</v>
      </c>
      <c r="E66" s="193">
        <f>'DRAFT EBITDA DA OP v2'!E54</f>
        <v>0</v>
      </c>
      <c r="F66" s="415">
        <f>'DRAFT EBITDA DA OP v2'!F54</f>
        <v>0</v>
      </c>
      <c r="G66" s="193"/>
      <c r="H66" s="193">
        <f>'DRAFT EBITDA DA OP v2'!H54</f>
        <v>0</v>
      </c>
      <c r="I66" s="193">
        <f>'DRAFT EBITDA DA OP v2'!I54</f>
        <v>0</v>
      </c>
      <c r="J66" s="193">
        <f>'DRAFT EBITDA DA OP v2'!J54</f>
        <v>0</v>
      </c>
      <c r="K66" s="193">
        <f>'DRAFT EBITDA DA OP v2'!K54</f>
        <v>0</v>
      </c>
      <c r="L66" s="415">
        <f>'DRAFT EBITDA DA OP v2'!L54</f>
        <v>0</v>
      </c>
      <c r="M66" s="193"/>
      <c r="N66" s="193">
        <f>'DRAFT EBITDA DA OP v2'!N54</f>
        <v>0</v>
      </c>
    </row>
    <row r="67" spans="1:14" ht="12.9" hidden="1" customHeight="1">
      <c r="A67" s="19" t="s">
        <v>30</v>
      </c>
      <c r="B67" s="524" t="e">
        <f>'DRAFT EBITDA DA OP v2'!B55</f>
        <v>#REF!</v>
      </c>
      <c r="C67" s="524" t="e">
        <f>'DRAFT EBITDA DA OP v2'!C55</f>
        <v>#REF!</v>
      </c>
      <c r="D67" s="524" t="e">
        <f>'DRAFT EBITDA DA OP v2'!D55</f>
        <v>#REF!</v>
      </c>
      <c r="E67" s="524" t="e">
        <f>'DRAFT EBITDA DA OP v2'!E55</f>
        <v>#REF!</v>
      </c>
      <c r="F67" s="326" t="e">
        <f>'DRAFT EBITDA DA OP v2'!F55</f>
        <v>#REF!</v>
      </c>
      <c r="G67" s="28"/>
      <c r="H67" s="524" t="e">
        <f>'DRAFT EBITDA DA OP v2'!H55</f>
        <v>#REF!</v>
      </c>
      <c r="I67" s="524" t="e">
        <f>'DRAFT EBITDA DA OP v2'!I55</f>
        <v>#REF!</v>
      </c>
      <c r="J67" s="524" t="e">
        <f>'DRAFT EBITDA DA OP v2'!J55</f>
        <v>#REF!</v>
      </c>
      <c r="K67" s="524" t="e">
        <f>'DRAFT EBITDA DA OP v2'!K55</f>
        <v>#REF!</v>
      </c>
      <c r="L67" s="326" t="e">
        <f>'DRAFT EBITDA DA OP v2'!L55</f>
        <v>#REF!</v>
      </c>
      <c r="M67" s="28"/>
      <c r="N67" s="524" t="e">
        <f>'DRAFT EBITDA DA OP v2'!N55</f>
        <v>#REF!</v>
      </c>
    </row>
    <row r="68" spans="1:14" ht="12.9" hidden="1" customHeight="1">
      <c r="A68" s="4" t="s">
        <v>15</v>
      </c>
      <c r="B68" s="32">
        <f>'DRAFT EBITDA DA OP v2'!B56</f>
        <v>0</v>
      </c>
      <c r="C68" s="32">
        <f>'DRAFT EBITDA DA OP v2'!C56</f>
        <v>0</v>
      </c>
      <c r="D68" s="32">
        <f>'DRAFT EBITDA DA OP v2'!D56</f>
        <v>0</v>
      </c>
      <c r="E68" s="32">
        <f>'DRAFT EBITDA DA OP v2'!E56</f>
        <v>0</v>
      </c>
      <c r="F68" s="33">
        <f>'DRAFT EBITDA DA OP v2'!F56</f>
        <v>0</v>
      </c>
      <c r="G68" s="11"/>
      <c r="H68" s="32">
        <f>'DRAFT EBITDA DA OP v2'!H56</f>
        <v>0</v>
      </c>
      <c r="I68" s="32">
        <f>'DRAFT EBITDA DA OP v2'!I56</f>
        <v>0</v>
      </c>
      <c r="J68" s="32">
        <f>'DRAFT EBITDA DA OP v2'!J56</f>
        <v>-1</v>
      </c>
      <c r="K68" s="32">
        <f>'DRAFT EBITDA DA OP v2'!K56</f>
        <v>0</v>
      </c>
      <c r="L68" s="33">
        <f>'DRAFT EBITDA DA OP v2'!L56</f>
        <v>-1</v>
      </c>
      <c r="M68" s="11"/>
      <c r="N68" s="32">
        <f>'DRAFT EBITDA DA OP v2'!N56</f>
        <v>0</v>
      </c>
    </row>
    <row r="69" spans="1:14" ht="12.9" hidden="1" customHeight="1">
      <c r="A69" s="2" t="s">
        <v>9</v>
      </c>
      <c r="B69" s="25">
        <f>'DRAFT EBITDA DA OP v2'!B57</f>
        <v>0</v>
      </c>
      <c r="C69" s="25">
        <f>'DRAFT EBITDA DA OP v2'!C57</f>
        <v>0</v>
      </c>
      <c r="D69" s="25">
        <f>'DRAFT EBITDA DA OP v2'!D57</f>
        <v>0</v>
      </c>
      <c r="E69" s="25">
        <f>'DRAFT EBITDA DA OP v2'!E57</f>
        <v>0</v>
      </c>
      <c r="F69" s="10">
        <f>'DRAFT EBITDA DA OP v2'!F57</f>
        <v>0</v>
      </c>
      <c r="G69" s="25"/>
      <c r="H69" s="25">
        <f>'DRAFT EBITDA DA OP v2'!H57</f>
        <v>0</v>
      </c>
      <c r="I69" s="25">
        <f>'DRAFT EBITDA DA OP v2'!I57</f>
        <v>0</v>
      </c>
      <c r="J69" s="25">
        <f>'DRAFT EBITDA DA OP v2'!J57</f>
        <v>0</v>
      </c>
      <c r="K69" s="25">
        <f>'DRAFT EBITDA DA OP v2'!K57</f>
        <v>0</v>
      </c>
      <c r="L69" s="10">
        <f>'DRAFT EBITDA DA OP v2'!L57</f>
        <v>0</v>
      </c>
      <c r="M69" s="25"/>
      <c r="N69" s="25">
        <f>'DRAFT EBITDA DA OP v2'!N57</f>
        <v>0</v>
      </c>
    </row>
    <row r="70" spans="1:14" ht="12.9" hidden="1" customHeight="1">
      <c r="A70" s="117"/>
      <c r="B70" s="118" t="e">
        <f>'DRAFT EBITDA DA OP v2'!B58</f>
        <v>#REF!</v>
      </c>
      <c r="C70" s="118" t="e">
        <f>'DRAFT EBITDA DA OP v2'!C58</f>
        <v>#REF!</v>
      </c>
      <c r="D70" s="118" t="e">
        <f>'DRAFT EBITDA DA OP v2'!D58</f>
        <v>#REF!</v>
      </c>
      <c r="E70" s="118" t="e">
        <f>'DRAFT EBITDA DA OP v2'!E58</f>
        <v>#REF!</v>
      </c>
      <c r="F70" s="119" t="e">
        <f>'DRAFT EBITDA DA OP v2'!F58</f>
        <v>#REF!</v>
      </c>
      <c r="G70" s="118"/>
      <c r="H70" s="118" t="e">
        <f>'DRAFT EBITDA DA OP v2'!H58</f>
        <v>#REF!</v>
      </c>
      <c r="I70" s="118" t="e">
        <f>'DRAFT EBITDA DA OP v2'!I58</f>
        <v>#REF!</v>
      </c>
      <c r="J70" s="118" t="e">
        <f>'DRAFT EBITDA DA OP v2'!J58</f>
        <v>#REF!</v>
      </c>
      <c r="K70" s="118" t="e">
        <f>'DRAFT EBITDA DA OP v2'!K58</f>
        <v>#REF!</v>
      </c>
      <c r="L70" s="119" t="e">
        <f>'DRAFT EBITDA DA OP v2'!L58</f>
        <v>#REF!</v>
      </c>
      <c r="M70" s="118"/>
      <c r="N70" s="118" t="e">
        <f>'DRAFT EBITDA DA OP v2'!N58</f>
        <v>#REF!</v>
      </c>
    </row>
    <row r="71" spans="1:14" ht="12.9" hidden="1" customHeight="1">
      <c r="A71" s="2"/>
      <c r="B71" s="25">
        <f>'DRAFT EBITDA DA OP v2'!B59</f>
        <v>0</v>
      </c>
      <c r="C71" s="25">
        <f>'DRAFT EBITDA DA OP v2'!C59</f>
        <v>0</v>
      </c>
      <c r="D71" s="25">
        <f>'DRAFT EBITDA DA OP v2'!D59</f>
        <v>0</v>
      </c>
      <c r="E71" s="25">
        <f>'DRAFT EBITDA DA OP v2'!E59</f>
        <v>0</v>
      </c>
      <c r="F71" s="10">
        <f>'DRAFT EBITDA DA OP v2'!F59</f>
        <v>0</v>
      </c>
      <c r="G71" s="25"/>
      <c r="H71" s="25">
        <f>'DRAFT EBITDA DA OP v2'!H59</f>
        <v>0</v>
      </c>
      <c r="I71" s="25">
        <f>'DRAFT EBITDA DA OP v2'!I59</f>
        <v>0</v>
      </c>
      <c r="J71" s="25">
        <f>'DRAFT EBITDA DA OP v2'!J59</f>
        <v>0</v>
      </c>
      <c r="K71" s="25">
        <f>'DRAFT EBITDA DA OP v2'!K59</f>
        <v>0</v>
      </c>
      <c r="L71" s="10">
        <f>'DRAFT EBITDA DA OP v2'!L59</f>
        <v>0</v>
      </c>
      <c r="M71" s="25"/>
      <c r="N71" s="25">
        <f>'DRAFT EBITDA DA OP v2'!N59</f>
        <v>0</v>
      </c>
    </row>
    <row r="72" spans="1:14" ht="12.9" hidden="1" customHeight="1">
      <c r="A72" s="4" t="s">
        <v>16</v>
      </c>
      <c r="B72" s="11">
        <f>'DRAFT EBITDA DA OP v2'!B60</f>
        <v>0</v>
      </c>
      <c r="C72" s="11">
        <f>'DRAFT EBITDA DA OP v2'!C60</f>
        <v>0</v>
      </c>
      <c r="D72" s="11">
        <f>'DRAFT EBITDA DA OP v2'!D60</f>
        <v>0</v>
      </c>
      <c r="E72" s="11">
        <f>'DRAFT EBITDA DA OP v2'!E60</f>
        <v>0</v>
      </c>
      <c r="F72" s="12">
        <f>'DRAFT EBITDA DA OP v2'!F60</f>
        <v>0</v>
      </c>
      <c r="G72" s="34"/>
      <c r="H72" s="11">
        <f>'DRAFT EBITDA DA OP v2'!H60</f>
        <v>0</v>
      </c>
      <c r="I72" s="11">
        <f>'DRAFT EBITDA DA OP v2'!I60</f>
        <v>0</v>
      </c>
      <c r="J72" s="11">
        <f>'DRAFT EBITDA DA OP v2'!J60</f>
        <v>0</v>
      </c>
      <c r="K72" s="11">
        <f>'DRAFT EBITDA DA OP v2'!K60</f>
        <v>0</v>
      </c>
      <c r="L72" s="12">
        <f>'DRAFT EBITDA DA OP v2'!L60</f>
        <v>0</v>
      </c>
      <c r="M72" s="34"/>
      <c r="N72" s="11">
        <f>'DRAFT EBITDA DA OP v2'!N60</f>
        <v>0</v>
      </c>
    </row>
    <row r="73" spans="1:14" ht="12.9" hidden="1" customHeight="1">
      <c r="A73" s="2" t="s">
        <v>9</v>
      </c>
      <c r="B73" s="25">
        <f>'DRAFT EBITDA DA OP v2'!B61</f>
        <v>0</v>
      </c>
      <c r="C73" s="25">
        <f>'DRAFT EBITDA DA OP v2'!C61</f>
        <v>0</v>
      </c>
      <c r="D73" s="25">
        <f>'DRAFT EBITDA DA OP v2'!D61</f>
        <v>0</v>
      </c>
      <c r="E73" s="25">
        <f>'DRAFT EBITDA DA OP v2'!E61</f>
        <v>0</v>
      </c>
      <c r="F73" s="10">
        <f>'DRAFT EBITDA DA OP v2'!F61</f>
        <v>0</v>
      </c>
      <c r="G73" s="25"/>
      <c r="H73" s="25">
        <f>'DRAFT EBITDA DA OP v2'!H61</f>
        <v>0</v>
      </c>
      <c r="I73" s="25">
        <f>'DRAFT EBITDA DA OP v2'!I61</f>
        <v>0</v>
      </c>
      <c r="J73" s="25">
        <f>'DRAFT EBITDA DA OP v2'!J61</f>
        <v>0</v>
      </c>
      <c r="K73" s="25">
        <f>'DRAFT EBITDA DA OP v2'!K61</f>
        <v>0</v>
      </c>
      <c r="L73" s="10">
        <f>'DRAFT EBITDA DA OP v2'!L61</f>
        <v>0</v>
      </c>
      <c r="M73" s="25"/>
      <c r="N73" s="25">
        <f>'DRAFT EBITDA DA OP v2'!N61</f>
        <v>0</v>
      </c>
    </row>
    <row r="74" spans="1:14" ht="12.9" hidden="1" customHeight="1">
      <c r="A74" s="117"/>
      <c r="B74" s="118">
        <f>'DRAFT EBITDA DA OP v2'!B62</f>
        <v>0</v>
      </c>
      <c r="C74" s="118">
        <f>'DRAFT EBITDA DA OP v2'!C62</f>
        <v>0</v>
      </c>
      <c r="D74" s="118">
        <f>'DRAFT EBITDA DA OP v2'!D62</f>
        <v>0</v>
      </c>
      <c r="E74" s="118">
        <f>'DRAFT EBITDA DA OP v2'!E62</f>
        <v>0</v>
      </c>
      <c r="F74" s="119">
        <f>'DRAFT EBITDA DA OP v2'!F62</f>
        <v>0</v>
      </c>
      <c r="G74" s="118"/>
      <c r="H74" s="118">
        <f>'DRAFT EBITDA DA OP v2'!H62</f>
        <v>0</v>
      </c>
      <c r="I74" s="118">
        <f>'DRAFT EBITDA DA OP v2'!I62</f>
        <v>0</v>
      </c>
      <c r="J74" s="118">
        <f>'DRAFT EBITDA DA OP v2'!J62</f>
        <v>0</v>
      </c>
      <c r="K74" s="118">
        <f>'DRAFT EBITDA DA OP v2'!K62</f>
        <v>0</v>
      </c>
      <c r="L74" s="119">
        <f>'DRAFT EBITDA DA OP v2'!L62</f>
        <v>0</v>
      </c>
      <c r="M74" s="118"/>
      <c r="N74" s="118">
        <f>'DRAFT EBITDA DA OP v2'!N62</f>
        <v>0</v>
      </c>
    </row>
    <row r="75" spans="1:14" ht="12.9" hidden="1" customHeight="1">
      <c r="A75" s="2"/>
      <c r="B75" s="25">
        <f>'DRAFT EBITDA DA OP v2'!B63</f>
        <v>0</v>
      </c>
      <c r="C75" s="25">
        <f>'DRAFT EBITDA DA OP v2'!C63</f>
        <v>0</v>
      </c>
      <c r="D75" s="25">
        <f>'DRAFT EBITDA DA OP v2'!D63</f>
        <v>0</v>
      </c>
      <c r="E75" s="25">
        <f>'DRAFT EBITDA DA OP v2'!E63</f>
        <v>0</v>
      </c>
      <c r="F75" s="10">
        <f>'DRAFT EBITDA DA OP v2'!F63</f>
        <v>0</v>
      </c>
      <c r="G75" s="25"/>
      <c r="H75" s="25">
        <f>'DRAFT EBITDA DA OP v2'!H63</f>
        <v>0</v>
      </c>
      <c r="I75" s="25">
        <f>'DRAFT EBITDA DA OP v2'!I63</f>
        <v>0</v>
      </c>
      <c r="J75" s="25">
        <f>'DRAFT EBITDA DA OP v2'!J63</f>
        <v>0</v>
      </c>
      <c r="K75" s="25">
        <f>'DRAFT EBITDA DA OP v2'!K63</f>
        <v>0</v>
      </c>
      <c r="L75" s="10">
        <f>'DRAFT EBITDA DA OP v2'!L63</f>
        <v>0</v>
      </c>
      <c r="M75" s="25"/>
      <c r="N75" s="25">
        <f>'DRAFT EBITDA DA OP v2'!N63</f>
        <v>0</v>
      </c>
    </row>
    <row r="76" spans="1:14" ht="12.9" hidden="1" customHeight="1">
      <c r="A76" s="4" t="s">
        <v>18</v>
      </c>
      <c r="B76" s="11">
        <f>'DRAFT EBITDA DA OP v2'!B64</f>
        <v>0</v>
      </c>
      <c r="C76" s="11">
        <f>'DRAFT EBITDA DA OP v2'!C64</f>
        <v>0</v>
      </c>
      <c r="D76" s="11">
        <f>'DRAFT EBITDA DA OP v2'!D64</f>
        <v>0</v>
      </c>
      <c r="E76" s="11">
        <f>'DRAFT EBITDA DA OP v2'!E64</f>
        <v>0</v>
      </c>
      <c r="F76" s="12">
        <f>'DRAFT EBITDA DA OP v2'!F64</f>
        <v>0</v>
      </c>
      <c r="G76" s="34"/>
      <c r="H76" s="11">
        <f>'DRAFT EBITDA DA OP v2'!H64</f>
        <v>0</v>
      </c>
      <c r="I76" s="11">
        <f>'DRAFT EBITDA DA OP v2'!I64</f>
        <v>0</v>
      </c>
      <c r="J76" s="11">
        <f>'DRAFT EBITDA DA OP v2'!J64</f>
        <v>0</v>
      </c>
      <c r="K76" s="11">
        <f>'DRAFT EBITDA DA OP v2'!K64</f>
        <v>0</v>
      </c>
      <c r="L76" s="12">
        <f>'DRAFT EBITDA DA OP v2'!L64</f>
        <v>0</v>
      </c>
      <c r="M76" s="34"/>
      <c r="N76" s="11">
        <f>'DRAFT EBITDA DA OP v2'!N64</f>
        <v>0</v>
      </c>
    </row>
    <row r="77" spans="1:14" ht="12.9" hidden="1" customHeight="1">
      <c r="A77" s="2" t="s">
        <v>9</v>
      </c>
      <c r="B77" s="25">
        <f>'DRAFT EBITDA DA OP v2'!B65</f>
        <v>0</v>
      </c>
      <c r="C77" s="25">
        <f>'DRAFT EBITDA DA OP v2'!C65</f>
        <v>0</v>
      </c>
      <c r="D77" s="25">
        <f>'DRAFT EBITDA DA OP v2'!D65</f>
        <v>0</v>
      </c>
      <c r="E77" s="25">
        <f>'DRAFT EBITDA DA OP v2'!E65</f>
        <v>0</v>
      </c>
      <c r="F77" s="10">
        <f>'DRAFT EBITDA DA OP v2'!F65</f>
        <v>0</v>
      </c>
      <c r="G77" s="25"/>
      <c r="H77" s="25">
        <f>'DRAFT EBITDA DA OP v2'!H65</f>
        <v>0</v>
      </c>
      <c r="I77" s="25">
        <f>'DRAFT EBITDA DA OP v2'!I65</f>
        <v>0</v>
      </c>
      <c r="J77" s="25">
        <f>'DRAFT EBITDA DA OP v2'!J65</f>
        <v>0</v>
      </c>
      <c r="K77" s="25">
        <f>'DRAFT EBITDA DA OP v2'!K65</f>
        <v>0</v>
      </c>
      <c r="L77" s="10">
        <f>'DRAFT EBITDA DA OP v2'!L65</f>
        <v>0</v>
      </c>
      <c r="M77" s="25"/>
      <c r="N77" s="25">
        <f>'DRAFT EBITDA DA OP v2'!N65</f>
        <v>0</v>
      </c>
    </row>
    <row r="78" spans="1:14" ht="12.9" hidden="1" customHeight="1">
      <c r="A78" s="117"/>
      <c r="B78" s="118">
        <f>'DRAFT EBITDA DA OP v2'!B66</f>
        <v>0</v>
      </c>
      <c r="C78" s="118">
        <f>'DRAFT EBITDA DA OP v2'!C66</f>
        <v>0</v>
      </c>
      <c r="D78" s="118">
        <f>'DRAFT EBITDA DA OP v2'!D66</f>
        <v>0</v>
      </c>
      <c r="E78" s="118">
        <f>'DRAFT EBITDA DA OP v2'!E66</f>
        <v>0</v>
      </c>
      <c r="F78" s="119">
        <f>'DRAFT EBITDA DA OP v2'!F66</f>
        <v>0</v>
      </c>
      <c r="G78" s="118"/>
      <c r="H78" s="118">
        <f>'DRAFT EBITDA DA OP v2'!H66</f>
        <v>0</v>
      </c>
      <c r="I78" s="118">
        <f>'DRAFT EBITDA DA OP v2'!I66</f>
        <v>0</v>
      </c>
      <c r="J78" s="118">
        <f>'DRAFT EBITDA DA OP v2'!J66</f>
        <v>0</v>
      </c>
      <c r="K78" s="118">
        <f>'DRAFT EBITDA DA OP v2'!K66</f>
        <v>0</v>
      </c>
      <c r="L78" s="119">
        <f>'DRAFT EBITDA DA OP v2'!L66</f>
        <v>0</v>
      </c>
      <c r="M78" s="118"/>
      <c r="N78" s="118">
        <f>'DRAFT EBITDA DA OP v2'!N66</f>
        <v>0</v>
      </c>
    </row>
    <row r="79" spans="1:14" ht="12.9" hidden="1" customHeight="1">
      <c r="A79" s="2"/>
      <c r="B79" s="25" t="e">
        <f>'DRAFT EBITDA DA OP v2'!B67</f>
        <v>#REF!</v>
      </c>
      <c r="C79" s="25" t="e">
        <f>'DRAFT EBITDA DA OP v2'!C67</f>
        <v>#REF!</v>
      </c>
      <c r="D79" s="25" t="e">
        <f>'DRAFT EBITDA DA OP v2'!D67</f>
        <v>#REF!</v>
      </c>
      <c r="E79" s="25" t="e">
        <f>'DRAFT EBITDA DA OP v2'!E67</f>
        <v>#REF!</v>
      </c>
      <c r="F79" s="10" t="e">
        <f>'DRAFT EBITDA DA OP v2'!F67</f>
        <v>#REF!</v>
      </c>
      <c r="G79" s="25"/>
      <c r="H79" s="25" t="e">
        <f>'DRAFT EBITDA DA OP v2'!H67</f>
        <v>#REF!</v>
      </c>
      <c r="I79" s="25" t="e">
        <f>'DRAFT EBITDA DA OP v2'!I67</f>
        <v>#REF!</v>
      </c>
      <c r="J79" s="25" t="e">
        <f>'DRAFT EBITDA DA OP v2'!J67</f>
        <v>#REF!</v>
      </c>
      <c r="K79" s="25" t="e">
        <f>'DRAFT EBITDA DA OP v2'!K67</f>
        <v>#REF!</v>
      </c>
      <c r="L79" s="10" t="e">
        <f>'DRAFT EBITDA DA OP v2'!L67</f>
        <v>#REF!</v>
      </c>
      <c r="M79" s="25"/>
      <c r="N79" s="25" t="e">
        <f>'DRAFT EBITDA DA OP v2'!N67</f>
        <v>#REF!</v>
      </c>
    </row>
    <row r="80" spans="1:14" ht="12.9" hidden="1" customHeight="1">
      <c r="A80" s="1" t="s">
        <v>31</v>
      </c>
      <c r="B80" s="13">
        <f>'DRAFT EBITDA DA OP v2'!B68</f>
        <v>0</v>
      </c>
      <c r="C80" s="13">
        <f>'DRAFT EBITDA DA OP v2'!C68</f>
        <v>0</v>
      </c>
      <c r="D80" s="13">
        <f>'DRAFT EBITDA DA OP v2'!D68</f>
        <v>0</v>
      </c>
      <c r="E80" s="13">
        <f>'DRAFT EBITDA DA OP v2'!E68</f>
        <v>0</v>
      </c>
      <c r="F80" s="14">
        <f>'DRAFT EBITDA DA OP v2'!F68</f>
        <v>0</v>
      </c>
      <c r="G80" s="13"/>
      <c r="H80" s="13">
        <f>'DRAFT EBITDA DA OP v2'!H68</f>
        <v>0</v>
      </c>
      <c r="I80" s="13">
        <f>'DRAFT EBITDA DA OP v2'!I68</f>
        <v>0</v>
      </c>
      <c r="J80" s="13">
        <f>'DRAFT EBITDA DA OP v2'!J68</f>
        <v>0</v>
      </c>
      <c r="K80" s="13">
        <f>'DRAFT EBITDA DA OP v2'!K68</f>
        <v>0</v>
      </c>
      <c r="L80" s="14">
        <f>'DRAFT EBITDA DA OP v2'!L68</f>
        <v>0</v>
      </c>
      <c r="M80" s="13"/>
      <c r="N80" s="13">
        <f>'DRAFT EBITDA DA OP v2'!N68</f>
        <v>0</v>
      </c>
    </row>
    <row r="81" spans="1:14" ht="13.5" hidden="1" customHeight="1" thickBot="1">
      <c r="A81" s="5"/>
      <c r="B81" s="15">
        <f>'DRAFT EBITDA DA OP v2'!B69</f>
        <v>0</v>
      </c>
      <c r="C81" s="15">
        <f>'DRAFT EBITDA DA OP v2'!C69</f>
        <v>0</v>
      </c>
      <c r="D81" s="15">
        <f>'DRAFT EBITDA DA OP v2'!D69</f>
        <v>0</v>
      </c>
      <c r="E81" s="15">
        <f>'DRAFT EBITDA DA OP v2'!E69</f>
        <v>0</v>
      </c>
      <c r="F81" s="24">
        <f>'DRAFT EBITDA DA OP v2'!F69</f>
        <v>0</v>
      </c>
      <c r="G81" s="1"/>
      <c r="H81" s="15">
        <f>'DRAFT EBITDA DA OP v2'!H69</f>
        <v>0</v>
      </c>
      <c r="I81" s="15">
        <f>'DRAFT EBITDA DA OP v2'!I69</f>
        <v>0</v>
      </c>
      <c r="J81" s="15">
        <f>'DRAFT EBITDA DA OP v2'!J69</f>
        <v>0</v>
      </c>
      <c r="K81" s="15">
        <f>'DRAFT EBITDA DA OP v2'!K69</f>
        <v>0</v>
      </c>
      <c r="L81" s="24">
        <f>'DRAFT EBITDA DA OP v2'!L69</f>
        <v>0</v>
      </c>
      <c r="M81" s="1"/>
      <c r="N81" s="15">
        <f>'DRAFT EBITDA DA OP v2'!N69</f>
        <v>0</v>
      </c>
    </row>
    <row r="82" spans="1:14" ht="15.9" hidden="1" customHeight="1" thickBot="1">
      <c r="A82" s="123" t="s">
        <v>32</v>
      </c>
      <c r="B82" s="122">
        <f>'DRAFT EBITDA DA OP v2'!B70</f>
        <v>0</v>
      </c>
      <c r="C82" s="122">
        <f>'DRAFT EBITDA DA OP v2'!C70</f>
        <v>0</v>
      </c>
      <c r="D82" s="122">
        <f>'DRAFT EBITDA DA OP v2'!D70</f>
        <v>0</v>
      </c>
      <c r="E82" s="124">
        <f>'DRAFT EBITDA DA OP v2'!E70</f>
        <v>0</v>
      </c>
      <c r="F82" s="121">
        <f>'DRAFT EBITDA DA OP v2'!F70</f>
        <v>0</v>
      </c>
      <c r="G82" s="122"/>
      <c r="H82" s="122">
        <f>'DRAFT EBITDA DA OP v2'!H70</f>
        <v>0</v>
      </c>
      <c r="I82" s="122">
        <f>'DRAFT EBITDA DA OP v2'!I70</f>
        <v>0</v>
      </c>
      <c r="J82" s="122">
        <f>'DRAFT EBITDA DA OP v2'!J70</f>
        <v>0</v>
      </c>
      <c r="K82" s="124">
        <f>'DRAFT EBITDA DA OP v2'!K70</f>
        <v>0</v>
      </c>
      <c r="L82" s="121">
        <f>'DRAFT EBITDA DA OP v2'!L70</f>
        <v>0</v>
      </c>
      <c r="M82" s="122"/>
      <c r="N82" s="122">
        <f>'DRAFT EBITDA DA OP v2'!N70</f>
        <v>0</v>
      </c>
    </row>
    <row r="83" spans="1:14" ht="12.9" hidden="1" customHeight="1">
      <c r="A83" s="4" t="s">
        <v>8</v>
      </c>
      <c r="B83" s="11">
        <f>'DRAFT EBITDA DA OP v2'!B71</f>
        <v>0</v>
      </c>
      <c r="C83" s="11">
        <f>'DRAFT EBITDA DA OP v2'!C71</f>
        <v>0</v>
      </c>
      <c r="D83" s="11">
        <f>'DRAFT EBITDA DA OP v2'!D71</f>
        <v>442</v>
      </c>
      <c r="E83" s="11">
        <f>'DRAFT EBITDA DA OP v2'!E71</f>
        <v>0</v>
      </c>
      <c r="F83" s="12">
        <f>'DRAFT EBITDA DA OP v2'!F71</f>
        <v>442</v>
      </c>
      <c r="G83" s="11"/>
      <c r="H83" s="11">
        <f>'DRAFT EBITDA DA OP v2'!H71</f>
        <v>0</v>
      </c>
      <c r="I83" s="11">
        <f>'DRAFT EBITDA DA OP v2'!I71</f>
        <v>200</v>
      </c>
      <c r="J83" s="11">
        <f>'DRAFT EBITDA DA OP v2'!J71</f>
        <v>141</v>
      </c>
      <c r="K83" s="11">
        <f>'DRAFT EBITDA DA OP v2'!K71</f>
        <v>0</v>
      </c>
      <c r="L83" s="12">
        <f>'DRAFT EBITDA DA OP v2'!L71</f>
        <v>341</v>
      </c>
      <c r="M83" s="11"/>
      <c r="N83" s="11">
        <f>'DRAFT EBITDA DA OP v2'!N71</f>
        <v>0</v>
      </c>
    </row>
    <row r="84" spans="1:14" ht="12.9" hidden="1" customHeight="1">
      <c r="A84" s="2" t="s">
        <v>9</v>
      </c>
      <c r="B84" s="25">
        <f>'DRAFT EBITDA DA OP v2'!B72</f>
        <v>0</v>
      </c>
      <c r="C84" s="25">
        <f>'DRAFT EBITDA DA OP v2'!C72</f>
        <v>0</v>
      </c>
      <c r="D84" s="25">
        <f>'DRAFT EBITDA DA OP v2'!D72</f>
        <v>0</v>
      </c>
      <c r="E84" s="25">
        <f>'DRAFT EBITDA DA OP v2'!E72</f>
        <v>0</v>
      </c>
      <c r="F84" s="10">
        <f>'DRAFT EBITDA DA OP v2'!F72</f>
        <v>0</v>
      </c>
      <c r="G84" s="25"/>
      <c r="H84" s="25">
        <f>'DRAFT EBITDA DA OP v2'!H72</f>
        <v>0</v>
      </c>
      <c r="I84" s="25">
        <f>'DRAFT EBITDA DA OP v2'!I72</f>
        <v>0</v>
      </c>
      <c r="J84" s="25">
        <f>'DRAFT EBITDA DA OP v2'!J72</f>
        <v>0</v>
      </c>
      <c r="K84" s="25">
        <f>'DRAFT EBITDA DA OP v2'!K72</f>
        <v>0</v>
      </c>
      <c r="L84" s="10">
        <f>'DRAFT EBITDA DA OP v2'!L72</f>
        <v>0</v>
      </c>
      <c r="M84" s="25"/>
      <c r="N84" s="25">
        <f>'DRAFT EBITDA DA OP v2'!N72</f>
        <v>0</v>
      </c>
    </row>
    <row r="85" spans="1:14" ht="12.9" hidden="1" customHeight="1">
      <c r="A85" s="117"/>
      <c r="B85" s="118">
        <f>'DRAFT EBITDA DA OP v2'!B73</f>
        <v>0</v>
      </c>
      <c r="C85" s="118">
        <f>'DRAFT EBITDA DA OP v2'!C73</f>
        <v>0</v>
      </c>
      <c r="D85" s="118">
        <f>'DRAFT EBITDA DA OP v2'!D73</f>
        <v>0</v>
      </c>
      <c r="E85" s="118">
        <f>'DRAFT EBITDA DA OP v2'!E73</f>
        <v>0</v>
      </c>
      <c r="F85" s="119">
        <f>'DRAFT EBITDA DA OP v2'!F73</f>
        <v>0</v>
      </c>
      <c r="G85" s="118"/>
      <c r="H85" s="118">
        <f>'DRAFT EBITDA DA OP v2'!H73</f>
        <v>0</v>
      </c>
      <c r="I85" s="118">
        <f>'DRAFT EBITDA DA OP v2'!I73</f>
        <v>0</v>
      </c>
      <c r="J85" s="118">
        <f>'DRAFT EBITDA DA OP v2'!J73</f>
        <v>0</v>
      </c>
      <c r="K85" s="118">
        <f>'DRAFT EBITDA DA OP v2'!K73</f>
        <v>0</v>
      </c>
      <c r="L85" s="119">
        <f>'DRAFT EBITDA DA OP v2'!L73</f>
        <v>0</v>
      </c>
      <c r="M85" s="118"/>
      <c r="N85" s="118">
        <f>'DRAFT EBITDA DA OP v2'!N73</f>
        <v>0</v>
      </c>
    </row>
    <row r="86" spans="1:14" ht="12.9" hidden="1" customHeight="1">
      <c r="A86" s="2"/>
      <c r="B86" s="25">
        <f>'DRAFT EBITDA DA OP v2'!B74</f>
        <v>0</v>
      </c>
      <c r="C86" s="25">
        <f>'DRAFT EBITDA DA OP v2'!C74</f>
        <v>0</v>
      </c>
      <c r="D86" s="25">
        <f>'DRAFT EBITDA DA OP v2'!D74</f>
        <v>0</v>
      </c>
      <c r="E86" s="25">
        <f>'DRAFT EBITDA DA OP v2'!E74</f>
        <v>0</v>
      </c>
      <c r="F86" s="10">
        <f>'DRAFT EBITDA DA OP v2'!F74</f>
        <v>0</v>
      </c>
      <c r="G86" s="25"/>
      <c r="H86" s="25">
        <f>'DRAFT EBITDA DA OP v2'!H74</f>
        <v>0</v>
      </c>
      <c r="I86" s="25">
        <f>'DRAFT EBITDA DA OP v2'!I74</f>
        <v>0</v>
      </c>
      <c r="J86" s="25">
        <f>'DRAFT EBITDA DA OP v2'!J74</f>
        <v>0</v>
      </c>
      <c r="K86" s="25">
        <f>'DRAFT EBITDA DA OP v2'!K74</f>
        <v>0</v>
      </c>
      <c r="L86" s="10">
        <f>'DRAFT EBITDA DA OP v2'!L74</f>
        <v>0</v>
      </c>
      <c r="M86" s="25"/>
      <c r="N86" s="25">
        <f>'DRAFT EBITDA DA OP v2'!N74</f>
        <v>0</v>
      </c>
    </row>
    <row r="87" spans="1:14" ht="12.9" hidden="1" customHeight="1">
      <c r="A87" s="449" t="s">
        <v>27</v>
      </c>
      <c r="B87" s="416">
        <f>'DRAFT EBITDA DA OP v2'!B75</f>
        <v>0</v>
      </c>
      <c r="C87" s="416">
        <f>'DRAFT EBITDA DA OP v2'!C75</f>
        <v>0</v>
      </c>
      <c r="D87" s="416">
        <f>'DRAFT EBITDA DA OP v2'!D75</f>
        <v>0</v>
      </c>
      <c r="E87" s="416">
        <f>'DRAFT EBITDA DA OP v2'!E75</f>
        <v>0</v>
      </c>
      <c r="F87" s="415">
        <f>'DRAFT EBITDA DA OP v2'!F75</f>
        <v>0</v>
      </c>
      <c r="G87" s="416"/>
      <c r="H87" s="416">
        <f>'DRAFT EBITDA DA OP v2'!H75</f>
        <v>0</v>
      </c>
      <c r="I87" s="416">
        <f>'DRAFT EBITDA DA OP v2'!I75</f>
        <v>0</v>
      </c>
      <c r="J87" s="416">
        <f>'DRAFT EBITDA DA OP v2'!J75</f>
        <v>0</v>
      </c>
      <c r="K87" s="416">
        <f>'DRAFT EBITDA DA OP v2'!K75</f>
        <v>0</v>
      </c>
      <c r="L87" s="415">
        <f>'DRAFT EBITDA DA OP v2'!L75</f>
        <v>0</v>
      </c>
      <c r="M87" s="416"/>
      <c r="N87" s="416">
        <f>'DRAFT EBITDA DA OP v2'!N75</f>
        <v>0</v>
      </c>
    </row>
    <row r="88" spans="1:14" ht="12.9" hidden="1" customHeight="1">
      <c r="A88" s="206" t="s">
        <v>28</v>
      </c>
      <c r="B88" s="416">
        <f>'DRAFT EBITDA DA OP v2'!B76</f>
        <v>0</v>
      </c>
      <c r="C88" s="416">
        <f>'DRAFT EBITDA DA OP v2'!C76</f>
        <v>0</v>
      </c>
      <c r="D88" s="416">
        <f>'DRAFT EBITDA DA OP v2'!D76</f>
        <v>0</v>
      </c>
      <c r="E88" s="416">
        <f>'DRAFT EBITDA DA OP v2'!E76</f>
        <v>0</v>
      </c>
      <c r="F88" s="415">
        <f>'DRAFT EBITDA DA OP v2'!F76</f>
        <v>0</v>
      </c>
      <c r="G88" s="193"/>
      <c r="H88" s="416">
        <f>'DRAFT EBITDA DA OP v2'!H76</f>
        <v>0</v>
      </c>
      <c r="I88" s="416">
        <f>'DRAFT EBITDA DA OP v2'!I76</f>
        <v>0</v>
      </c>
      <c r="J88" s="416">
        <f>'DRAFT EBITDA DA OP v2'!J76</f>
        <v>0</v>
      </c>
      <c r="K88" s="416">
        <f>'DRAFT EBITDA DA OP v2'!K76</f>
        <v>0</v>
      </c>
      <c r="L88" s="415">
        <f>'DRAFT EBITDA DA OP v2'!L76</f>
        <v>0</v>
      </c>
      <c r="M88" s="193"/>
      <c r="N88" s="416">
        <f>'DRAFT EBITDA DA OP v2'!N76</f>
        <v>0</v>
      </c>
    </row>
    <row r="89" spans="1:14" ht="12.9" hidden="1" customHeight="1">
      <c r="A89" s="206" t="s">
        <v>29</v>
      </c>
      <c r="B89" s="416">
        <f>'DRAFT EBITDA DA OP v2'!B77</f>
        <v>0</v>
      </c>
      <c r="C89" s="416">
        <f>'DRAFT EBITDA DA OP v2'!C77</f>
        <v>0</v>
      </c>
      <c r="D89" s="416">
        <f>'DRAFT EBITDA DA OP v2'!D77</f>
        <v>0</v>
      </c>
      <c r="E89" s="416">
        <f>'DRAFT EBITDA DA OP v2'!E77</f>
        <v>0</v>
      </c>
      <c r="F89" s="415">
        <f>'DRAFT EBITDA DA OP v2'!F77</f>
        <v>0</v>
      </c>
      <c r="G89" s="193"/>
      <c r="H89" s="416">
        <f>'DRAFT EBITDA DA OP v2'!H77</f>
        <v>0</v>
      </c>
      <c r="I89" s="416">
        <f>'DRAFT EBITDA DA OP v2'!I77</f>
        <v>0</v>
      </c>
      <c r="J89" s="416">
        <f>'DRAFT EBITDA DA OP v2'!J77</f>
        <v>0</v>
      </c>
      <c r="K89" s="416">
        <f>'DRAFT EBITDA DA OP v2'!K77</f>
        <v>0</v>
      </c>
      <c r="L89" s="415">
        <f>'DRAFT EBITDA DA OP v2'!L77</f>
        <v>0</v>
      </c>
      <c r="M89" s="193"/>
      <c r="N89" s="416">
        <f>'DRAFT EBITDA DA OP v2'!N77</f>
        <v>0</v>
      </c>
    </row>
    <row r="90" spans="1:14" ht="12.9" hidden="1" customHeight="1">
      <c r="A90" s="206" t="s">
        <v>13</v>
      </c>
      <c r="B90" s="193">
        <f>'DRAFT EBITDA DA OP v2'!B78</f>
        <v>0</v>
      </c>
      <c r="C90" s="193">
        <f>'DRAFT EBITDA DA OP v2'!C78</f>
        <v>0</v>
      </c>
      <c r="D90" s="193">
        <f>'DRAFT EBITDA DA OP v2'!D78</f>
        <v>0</v>
      </c>
      <c r="E90" s="193">
        <f>'DRAFT EBITDA DA OP v2'!E78</f>
        <v>0</v>
      </c>
      <c r="F90" s="415">
        <f>'DRAFT EBITDA DA OP v2'!F78</f>
        <v>0</v>
      </c>
      <c r="G90" s="193"/>
      <c r="H90" s="193">
        <f>'DRAFT EBITDA DA OP v2'!H78</f>
        <v>0</v>
      </c>
      <c r="I90" s="193">
        <f>'DRAFT EBITDA DA OP v2'!I78</f>
        <v>0</v>
      </c>
      <c r="J90" s="193">
        <f>'DRAFT EBITDA DA OP v2'!J78</f>
        <v>0</v>
      </c>
      <c r="K90" s="193">
        <f>'DRAFT EBITDA DA OP v2'!K78</f>
        <v>0</v>
      </c>
      <c r="L90" s="415">
        <f>'DRAFT EBITDA DA OP v2'!L78</f>
        <v>0</v>
      </c>
      <c r="M90" s="193"/>
      <c r="N90" s="193">
        <f>'DRAFT EBITDA DA OP v2'!N78</f>
        <v>0</v>
      </c>
    </row>
    <row r="91" spans="1:14" ht="12.9" hidden="1" customHeight="1">
      <c r="A91" s="19" t="s">
        <v>30</v>
      </c>
      <c r="B91" s="524">
        <f>'DRAFT EBITDA DA OP v2'!B79</f>
        <v>0</v>
      </c>
      <c r="C91" s="524">
        <f>'DRAFT EBITDA DA OP v2'!C79</f>
        <v>0</v>
      </c>
      <c r="D91" s="524">
        <f>'DRAFT EBITDA DA OP v2'!D79</f>
        <v>0</v>
      </c>
      <c r="E91" s="524">
        <f>'DRAFT EBITDA DA OP v2'!E79</f>
        <v>0</v>
      </c>
      <c r="F91" s="326">
        <f>'DRAFT EBITDA DA OP v2'!F79</f>
        <v>0</v>
      </c>
      <c r="G91" s="28"/>
      <c r="H91" s="524">
        <f>'DRAFT EBITDA DA OP v2'!H79</f>
        <v>0</v>
      </c>
      <c r="I91" s="524">
        <f>'DRAFT EBITDA DA OP v2'!I79</f>
        <v>0</v>
      </c>
      <c r="J91" s="524">
        <f>'DRAFT EBITDA DA OP v2'!J79</f>
        <v>0</v>
      </c>
      <c r="K91" s="524">
        <f>'DRAFT EBITDA DA OP v2'!K79</f>
        <v>0</v>
      </c>
      <c r="L91" s="326">
        <f>'DRAFT EBITDA DA OP v2'!L79</f>
        <v>0</v>
      </c>
      <c r="M91" s="28"/>
      <c r="N91" s="524">
        <f>'DRAFT EBITDA DA OP v2'!N79</f>
        <v>0</v>
      </c>
    </row>
    <row r="92" spans="1:14" ht="12.9" hidden="1" customHeight="1">
      <c r="A92" s="4" t="s">
        <v>15</v>
      </c>
      <c r="B92" s="32">
        <f>'DRAFT EBITDA DA OP v2'!B80</f>
        <v>0</v>
      </c>
      <c r="C92" s="32">
        <f>'DRAFT EBITDA DA OP v2'!C80</f>
        <v>0</v>
      </c>
      <c r="D92" s="32">
        <f>'DRAFT EBITDA DA OP v2'!D80</f>
        <v>0</v>
      </c>
      <c r="E92" s="32">
        <f>'DRAFT EBITDA DA OP v2'!E80</f>
        <v>0</v>
      </c>
      <c r="F92" s="33">
        <f>'DRAFT EBITDA DA OP v2'!F80</f>
        <v>0</v>
      </c>
      <c r="G92" s="11"/>
      <c r="H92" s="32">
        <f>'DRAFT EBITDA DA OP v2'!H80</f>
        <v>0</v>
      </c>
      <c r="I92" s="32">
        <f>'DRAFT EBITDA DA OP v2'!I80</f>
        <v>0</v>
      </c>
      <c r="J92" s="32">
        <f>'DRAFT EBITDA DA OP v2'!J80</f>
        <v>0</v>
      </c>
      <c r="K92" s="32">
        <f>'DRAFT EBITDA DA OP v2'!K80</f>
        <v>0</v>
      </c>
      <c r="L92" s="33">
        <f>'DRAFT EBITDA DA OP v2'!L80</f>
        <v>0</v>
      </c>
      <c r="M92" s="11"/>
      <c r="N92" s="32">
        <f>'DRAFT EBITDA DA OP v2'!N80</f>
        <v>0</v>
      </c>
    </row>
    <row r="93" spans="1:14" ht="12.9" hidden="1" customHeight="1">
      <c r="A93" s="2" t="s">
        <v>9</v>
      </c>
      <c r="B93" s="25">
        <f>'DRAFT EBITDA DA OP v2'!B81</f>
        <v>0</v>
      </c>
      <c r="C93" s="25">
        <f>'DRAFT EBITDA DA OP v2'!C81</f>
        <v>0</v>
      </c>
      <c r="D93" s="25">
        <f>'DRAFT EBITDA DA OP v2'!D81</f>
        <v>0</v>
      </c>
      <c r="E93" s="25">
        <f>'DRAFT EBITDA DA OP v2'!E81</f>
        <v>0</v>
      </c>
      <c r="F93" s="10">
        <f>'DRAFT EBITDA DA OP v2'!F81</f>
        <v>0</v>
      </c>
      <c r="G93" s="25"/>
      <c r="H93" s="25">
        <f>'DRAFT EBITDA DA OP v2'!H81</f>
        <v>0</v>
      </c>
      <c r="I93" s="25">
        <f>'DRAFT EBITDA DA OP v2'!I81</f>
        <v>0</v>
      </c>
      <c r="J93" s="25">
        <f>'DRAFT EBITDA DA OP v2'!J81</f>
        <v>0</v>
      </c>
      <c r="K93" s="25">
        <f>'DRAFT EBITDA DA OP v2'!K81</f>
        <v>0</v>
      </c>
      <c r="L93" s="10">
        <f>'DRAFT EBITDA DA OP v2'!L81</f>
        <v>0</v>
      </c>
      <c r="M93" s="25"/>
      <c r="N93" s="25">
        <f>'DRAFT EBITDA DA OP v2'!N81</f>
        <v>0</v>
      </c>
    </row>
    <row r="94" spans="1:14" ht="12.9" hidden="1" customHeight="1">
      <c r="A94" s="117"/>
      <c r="B94" s="118">
        <f>'DRAFT EBITDA DA OP v2'!B82</f>
        <v>0</v>
      </c>
      <c r="C94" s="118">
        <f>'DRAFT EBITDA DA OP v2'!C82</f>
        <v>0</v>
      </c>
      <c r="D94" s="118">
        <f>'DRAFT EBITDA DA OP v2'!D82</f>
        <v>0</v>
      </c>
      <c r="E94" s="118">
        <f>'DRAFT EBITDA DA OP v2'!E82</f>
        <v>0</v>
      </c>
      <c r="F94" s="119">
        <f>'DRAFT EBITDA DA OP v2'!F82</f>
        <v>0</v>
      </c>
      <c r="G94" s="118"/>
      <c r="H94" s="118">
        <f>'DRAFT EBITDA DA OP v2'!H82</f>
        <v>0</v>
      </c>
      <c r="I94" s="118">
        <f>'DRAFT EBITDA DA OP v2'!I82</f>
        <v>0</v>
      </c>
      <c r="J94" s="118">
        <f>'DRAFT EBITDA DA OP v2'!J82</f>
        <v>0</v>
      </c>
      <c r="K94" s="118">
        <f>'DRAFT EBITDA DA OP v2'!K82</f>
        <v>0</v>
      </c>
      <c r="L94" s="119">
        <f>'DRAFT EBITDA DA OP v2'!L82</f>
        <v>0</v>
      </c>
      <c r="M94" s="118"/>
      <c r="N94" s="118">
        <f>'DRAFT EBITDA DA OP v2'!N82</f>
        <v>0</v>
      </c>
    </row>
    <row r="95" spans="1:14" ht="12.9" hidden="1" customHeight="1">
      <c r="A95" s="2"/>
      <c r="B95" s="25">
        <f>'DRAFT EBITDA DA OP v2'!B83</f>
        <v>0</v>
      </c>
      <c r="C95" s="25">
        <f>'DRAFT EBITDA DA OP v2'!C83</f>
        <v>0</v>
      </c>
      <c r="D95" s="25">
        <f>'DRAFT EBITDA DA OP v2'!D83</f>
        <v>0</v>
      </c>
      <c r="E95" s="25">
        <f>'DRAFT EBITDA DA OP v2'!E83</f>
        <v>0</v>
      </c>
      <c r="F95" s="10">
        <f>'DRAFT EBITDA DA OP v2'!F83</f>
        <v>0</v>
      </c>
      <c r="G95" s="25"/>
      <c r="H95" s="25">
        <f>'DRAFT EBITDA DA OP v2'!H83</f>
        <v>0</v>
      </c>
      <c r="I95" s="25">
        <f>'DRAFT EBITDA DA OP v2'!I83</f>
        <v>0</v>
      </c>
      <c r="J95" s="25">
        <f>'DRAFT EBITDA DA OP v2'!J83</f>
        <v>0</v>
      </c>
      <c r="K95" s="25">
        <f>'DRAFT EBITDA DA OP v2'!K83</f>
        <v>0</v>
      </c>
      <c r="L95" s="10">
        <f>'DRAFT EBITDA DA OP v2'!L83</f>
        <v>0</v>
      </c>
      <c r="M95" s="25"/>
      <c r="N95" s="25">
        <f>'DRAFT EBITDA DA OP v2'!N83</f>
        <v>0</v>
      </c>
    </row>
    <row r="96" spans="1:14" ht="12.9" hidden="1" customHeight="1">
      <c r="A96" s="4" t="s">
        <v>16</v>
      </c>
      <c r="B96" s="11">
        <f>'DRAFT EBITDA DA OP v2'!B84</f>
        <v>0</v>
      </c>
      <c r="C96" s="11">
        <f>'DRAFT EBITDA DA OP v2'!C84</f>
        <v>0</v>
      </c>
      <c r="D96" s="11">
        <f>'DRAFT EBITDA DA OP v2'!D84</f>
        <v>0</v>
      </c>
      <c r="E96" s="11">
        <f>'DRAFT EBITDA DA OP v2'!E84</f>
        <v>0</v>
      </c>
      <c r="F96" s="12">
        <f>'DRAFT EBITDA DA OP v2'!F84</f>
        <v>0</v>
      </c>
      <c r="G96" s="34"/>
      <c r="H96" s="11">
        <f>'DRAFT EBITDA DA OP v2'!H84</f>
        <v>0</v>
      </c>
      <c r="I96" s="11">
        <f>'DRAFT EBITDA DA OP v2'!I84</f>
        <v>0</v>
      </c>
      <c r="J96" s="11">
        <f>'DRAFT EBITDA DA OP v2'!J84</f>
        <v>0</v>
      </c>
      <c r="K96" s="11">
        <f>'DRAFT EBITDA DA OP v2'!K84</f>
        <v>0</v>
      </c>
      <c r="L96" s="12">
        <f>'DRAFT EBITDA DA OP v2'!L84</f>
        <v>0</v>
      </c>
      <c r="M96" s="34"/>
      <c r="N96" s="11">
        <f>'DRAFT EBITDA DA OP v2'!N84</f>
        <v>0</v>
      </c>
    </row>
    <row r="97" spans="1:14" ht="12.9" hidden="1" customHeight="1">
      <c r="A97" s="2" t="s">
        <v>9</v>
      </c>
      <c r="B97" s="25">
        <f>'DRAFT EBITDA DA OP v2'!B85</f>
        <v>0</v>
      </c>
      <c r="C97" s="25">
        <f>'DRAFT EBITDA DA OP v2'!C85</f>
        <v>0</v>
      </c>
      <c r="D97" s="25">
        <f>'DRAFT EBITDA DA OP v2'!D85</f>
        <v>0</v>
      </c>
      <c r="E97" s="25">
        <f>'DRAFT EBITDA DA OP v2'!E85</f>
        <v>0</v>
      </c>
      <c r="F97" s="10">
        <f>'DRAFT EBITDA DA OP v2'!F85</f>
        <v>0</v>
      </c>
      <c r="G97" s="25"/>
      <c r="H97" s="25">
        <f>'DRAFT EBITDA DA OP v2'!H85</f>
        <v>0</v>
      </c>
      <c r="I97" s="25">
        <f>'DRAFT EBITDA DA OP v2'!I85</f>
        <v>0</v>
      </c>
      <c r="J97" s="25">
        <f>'DRAFT EBITDA DA OP v2'!J85</f>
        <v>0</v>
      </c>
      <c r="K97" s="25">
        <f>'DRAFT EBITDA DA OP v2'!K85</f>
        <v>0</v>
      </c>
      <c r="L97" s="10">
        <f>'DRAFT EBITDA DA OP v2'!L85</f>
        <v>0</v>
      </c>
      <c r="M97" s="25"/>
      <c r="N97" s="25">
        <f>'DRAFT EBITDA DA OP v2'!N85</f>
        <v>0</v>
      </c>
    </row>
    <row r="98" spans="1:14" ht="12.9" hidden="1" customHeight="1">
      <c r="A98" s="117"/>
      <c r="B98" s="118">
        <f>'DRAFT EBITDA DA OP v2'!B86</f>
        <v>0</v>
      </c>
      <c r="C98" s="118">
        <f>'DRAFT EBITDA DA OP v2'!C86</f>
        <v>0</v>
      </c>
      <c r="D98" s="118">
        <f>'DRAFT EBITDA DA OP v2'!D86</f>
        <v>0</v>
      </c>
      <c r="E98" s="118">
        <f>'DRAFT EBITDA DA OP v2'!E86</f>
        <v>0</v>
      </c>
      <c r="F98" s="119">
        <f>'DRAFT EBITDA DA OP v2'!F86</f>
        <v>0</v>
      </c>
      <c r="G98" s="118"/>
      <c r="H98" s="118">
        <f>'DRAFT EBITDA DA OP v2'!H86</f>
        <v>0</v>
      </c>
      <c r="I98" s="118">
        <f>'DRAFT EBITDA DA OP v2'!I86</f>
        <v>0</v>
      </c>
      <c r="J98" s="118">
        <f>'DRAFT EBITDA DA OP v2'!J86</f>
        <v>0</v>
      </c>
      <c r="K98" s="118">
        <f>'DRAFT EBITDA DA OP v2'!K86</f>
        <v>0</v>
      </c>
      <c r="L98" s="119">
        <f>'DRAFT EBITDA DA OP v2'!L86</f>
        <v>0</v>
      </c>
      <c r="M98" s="118"/>
      <c r="N98" s="118">
        <f>'DRAFT EBITDA DA OP v2'!N86</f>
        <v>0</v>
      </c>
    </row>
    <row r="99" spans="1:14" ht="12.9" hidden="1" customHeight="1">
      <c r="A99" s="2"/>
      <c r="B99" s="25">
        <f>'DRAFT EBITDA DA OP v2'!B87</f>
        <v>0</v>
      </c>
      <c r="C99" s="25">
        <f>'DRAFT EBITDA DA OP v2'!C87</f>
        <v>0</v>
      </c>
      <c r="D99" s="25">
        <f>'DRAFT EBITDA DA OP v2'!D87</f>
        <v>0</v>
      </c>
      <c r="E99" s="25">
        <f>'DRAFT EBITDA DA OP v2'!E87</f>
        <v>0</v>
      </c>
      <c r="F99" s="10">
        <f>'DRAFT EBITDA DA OP v2'!F87</f>
        <v>0</v>
      </c>
      <c r="G99" s="25"/>
      <c r="H99" s="25">
        <f>'DRAFT EBITDA DA OP v2'!H87</f>
        <v>0</v>
      </c>
      <c r="I99" s="25">
        <f>'DRAFT EBITDA DA OP v2'!I87</f>
        <v>0</v>
      </c>
      <c r="J99" s="25">
        <f>'DRAFT EBITDA DA OP v2'!J87</f>
        <v>0</v>
      </c>
      <c r="K99" s="25">
        <f>'DRAFT EBITDA DA OP v2'!K87</f>
        <v>0</v>
      </c>
      <c r="L99" s="10">
        <f>'DRAFT EBITDA DA OP v2'!L87</f>
        <v>0</v>
      </c>
      <c r="M99" s="25"/>
      <c r="N99" s="25">
        <f>'DRAFT EBITDA DA OP v2'!N87</f>
        <v>0</v>
      </c>
    </row>
    <row r="100" spans="1:14" ht="12.9" hidden="1" customHeight="1">
      <c r="A100" s="4" t="s">
        <v>18</v>
      </c>
      <c r="B100" s="11">
        <f>'DRAFT EBITDA DA OP v2'!B88</f>
        <v>0</v>
      </c>
      <c r="C100" s="11">
        <f>'DRAFT EBITDA DA OP v2'!C88</f>
        <v>0</v>
      </c>
      <c r="D100" s="11">
        <f>'DRAFT EBITDA DA OP v2'!D88</f>
        <v>0</v>
      </c>
      <c r="E100" s="11">
        <f>'DRAFT EBITDA DA OP v2'!E88</f>
        <v>0</v>
      </c>
      <c r="F100" s="12">
        <f>'DRAFT EBITDA DA OP v2'!F88</f>
        <v>0</v>
      </c>
      <c r="G100" s="34"/>
      <c r="H100" s="11">
        <f>'DRAFT EBITDA DA OP v2'!H88</f>
        <v>0</v>
      </c>
      <c r="I100" s="11">
        <f>'DRAFT EBITDA DA OP v2'!I88</f>
        <v>0</v>
      </c>
      <c r="J100" s="11">
        <f>'DRAFT EBITDA DA OP v2'!J88</f>
        <v>0</v>
      </c>
      <c r="K100" s="11">
        <f>'DRAFT EBITDA DA OP v2'!K88</f>
        <v>0</v>
      </c>
      <c r="L100" s="12">
        <f>'DRAFT EBITDA DA OP v2'!L88</f>
        <v>0</v>
      </c>
      <c r="M100" s="34"/>
      <c r="N100" s="11">
        <f>'DRAFT EBITDA DA OP v2'!N88</f>
        <v>0</v>
      </c>
    </row>
    <row r="101" spans="1:14" ht="12.9" hidden="1" customHeight="1">
      <c r="A101" s="2" t="s">
        <v>9</v>
      </c>
      <c r="B101" s="25">
        <f>'DRAFT EBITDA DA OP v2'!B89</f>
        <v>0</v>
      </c>
      <c r="C101" s="25">
        <f>'DRAFT EBITDA DA OP v2'!C89</f>
        <v>0</v>
      </c>
      <c r="D101" s="25">
        <f>'DRAFT EBITDA DA OP v2'!D89</f>
        <v>0</v>
      </c>
      <c r="E101" s="25">
        <f>'DRAFT EBITDA DA OP v2'!E89</f>
        <v>0</v>
      </c>
      <c r="F101" s="10">
        <f>'DRAFT EBITDA DA OP v2'!F89</f>
        <v>0</v>
      </c>
      <c r="G101" s="25"/>
      <c r="H101" s="25">
        <f>'DRAFT EBITDA DA OP v2'!H89</f>
        <v>0</v>
      </c>
      <c r="I101" s="25">
        <f>'DRAFT EBITDA DA OP v2'!I89</f>
        <v>0</v>
      </c>
      <c r="J101" s="25">
        <f>'DRAFT EBITDA DA OP v2'!J89</f>
        <v>0</v>
      </c>
      <c r="K101" s="25">
        <f>'DRAFT EBITDA DA OP v2'!K89</f>
        <v>0</v>
      </c>
      <c r="L101" s="10">
        <f>'DRAFT EBITDA DA OP v2'!L89</f>
        <v>0</v>
      </c>
      <c r="M101" s="25"/>
      <c r="N101" s="25">
        <f>'DRAFT EBITDA DA OP v2'!N89</f>
        <v>0</v>
      </c>
    </row>
    <row r="102" spans="1:14" ht="12.9" hidden="1" customHeight="1">
      <c r="A102" s="117"/>
      <c r="B102" s="118">
        <f>'DRAFT EBITDA DA OP v2'!B90</f>
        <v>0</v>
      </c>
      <c r="C102" s="118">
        <f>'DRAFT EBITDA DA OP v2'!C90</f>
        <v>0</v>
      </c>
      <c r="D102" s="118">
        <f>'DRAFT EBITDA DA OP v2'!D90</f>
        <v>0</v>
      </c>
      <c r="E102" s="118">
        <f>'DRAFT EBITDA DA OP v2'!E90</f>
        <v>0</v>
      </c>
      <c r="F102" s="119">
        <f>'DRAFT EBITDA DA OP v2'!F90</f>
        <v>0</v>
      </c>
      <c r="G102" s="118"/>
      <c r="H102" s="118">
        <f>'DRAFT EBITDA DA OP v2'!H90</f>
        <v>0</v>
      </c>
      <c r="I102" s="118">
        <f>'DRAFT EBITDA DA OP v2'!I90</f>
        <v>0</v>
      </c>
      <c r="J102" s="118">
        <f>'DRAFT EBITDA DA OP v2'!J90</f>
        <v>0</v>
      </c>
      <c r="K102" s="118">
        <f>'DRAFT EBITDA DA OP v2'!K90</f>
        <v>0</v>
      </c>
      <c r="L102" s="119">
        <f>'DRAFT EBITDA DA OP v2'!L90</f>
        <v>0</v>
      </c>
      <c r="M102" s="118"/>
      <c r="N102" s="118">
        <f>'DRAFT EBITDA DA OP v2'!N90</f>
        <v>0</v>
      </c>
    </row>
    <row r="103" spans="1:14" ht="12.9" hidden="1" customHeight="1">
      <c r="A103" s="2"/>
      <c r="B103" s="25">
        <f>'DRAFT EBITDA DA OP v2'!B91</f>
        <v>0</v>
      </c>
      <c r="C103" s="25">
        <f>'DRAFT EBITDA DA OP v2'!C91</f>
        <v>0</v>
      </c>
      <c r="D103" s="25">
        <f>'DRAFT EBITDA DA OP v2'!D91</f>
        <v>0</v>
      </c>
      <c r="E103" s="25">
        <f>'DRAFT EBITDA DA OP v2'!E91</f>
        <v>0</v>
      </c>
      <c r="F103" s="10">
        <f>'DRAFT EBITDA DA OP v2'!F91</f>
        <v>0</v>
      </c>
      <c r="G103" s="25"/>
      <c r="H103" s="25">
        <f>'DRAFT EBITDA DA OP v2'!H91</f>
        <v>0</v>
      </c>
      <c r="I103" s="25">
        <f>'DRAFT EBITDA DA OP v2'!I91</f>
        <v>0</v>
      </c>
      <c r="J103" s="25">
        <f>'DRAFT EBITDA DA OP v2'!J91</f>
        <v>0</v>
      </c>
      <c r="K103" s="25">
        <f>'DRAFT EBITDA DA OP v2'!K91</f>
        <v>0</v>
      </c>
      <c r="L103" s="10">
        <f>'DRAFT EBITDA DA OP v2'!L91</f>
        <v>0</v>
      </c>
      <c r="M103" s="25"/>
      <c r="N103" s="25">
        <f>'DRAFT EBITDA DA OP v2'!N91</f>
        <v>0</v>
      </c>
    </row>
    <row r="104" spans="1:14" ht="12.9" hidden="1" customHeight="1">
      <c r="A104" s="1" t="s">
        <v>33</v>
      </c>
      <c r="B104" s="13">
        <f>'DRAFT EBITDA DA OP v2'!B92</f>
        <v>0</v>
      </c>
      <c r="C104" s="13">
        <f>'DRAFT EBITDA DA OP v2'!C92</f>
        <v>0</v>
      </c>
      <c r="D104" s="13">
        <f>'DRAFT EBITDA DA OP v2'!D92</f>
        <v>0</v>
      </c>
      <c r="E104" s="13">
        <f>'DRAFT EBITDA DA OP v2'!E92</f>
        <v>0</v>
      </c>
      <c r="F104" s="14">
        <f>'DRAFT EBITDA DA OP v2'!F92</f>
        <v>0</v>
      </c>
      <c r="G104" s="13"/>
      <c r="H104" s="13">
        <f>'DRAFT EBITDA DA OP v2'!H92</f>
        <v>0</v>
      </c>
      <c r="I104" s="13">
        <f>'DRAFT EBITDA DA OP v2'!I92</f>
        <v>0</v>
      </c>
      <c r="J104" s="13">
        <f>'DRAFT EBITDA DA OP v2'!J92</f>
        <v>0</v>
      </c>
      <c r="K104" s="13">
        <f>'DRAFT EBITDA DA OP v2'!K92</f>
        <v>0</v>
      </c>
      <c r="L104" s="14">
        <f>'DRAFT EBITDA DA OP v2'!L92</f>
        <v>0</v>
      </c>
      <c r="M104" s="13"/>
      <c r="N104" s="13">
        <f>'DRAFT EBITDA DA OP v2'!N92</f>
        <v>0</v>
      </c>
    </row>
    <row r="105" spans="1:14" ht="15.6">
      <c r="A105" s="3" t="s">
        <v>236</v>
      </c>
      <c r="B105" s="524">
        <f>'Consol Breakdown- AE DA opt 1'!B105-'Adjusted EBITDA + Dep and Amort'!B58</f>
        <v>-24</v>
      </c>
      <c r="C105" s="524">
        <f>'Consol Breakdown- AE DA opt 1'!C105-'Adjusted EBITDA + Dep and Amort'!C58</f>
        <v>2</v>
      </c>
      <c r="D105" s="524">
        <f>'Consol Breakdown- AE DA opt 1'!D105-'Adjusted EBITDA + Dep and Amort'!D58</f>
        <v>16</v>
      </c>
      <c r="E105" s="524">
        <f>'Consol Breakdown- AE DA opt 1'!E105-'Adjusted EBITDA + Dep and Amort'!E58</f>
        <v>-1</v>
      </c>
      <c r="F105" s="405">
        <f>'Consol Breakdown- AE DA opt 1'!F105-'Adjusted EBITDA + Dep and Amort'!F58</f>
        <v>-7</v>
      </c>
      <c r="G105" s="3"/>
      <c r="H105" s="524">
        <f>'Consol Breakdown- AE DA opt 1'!H105-'Adjusted EBITDA + Dep and Amort'!H58</f>
        <v>-67</v>
      </c>
      <c r="I105" s="524">
        <f>'Consol Breakdown- AE DA opt 1'!I105-'Adjusted EBITDA + Dep and Amort'!I58</f>
        <v>-26</v>
      </c>
      <c r="J105" s="524">
        <f>'Consol Breakdown- AE DA opt 1'!J105-'Adjusted EBITDA + Dep and Amort'!J58</f>
        <v>-72</v>
      </c>
      <c r="K105" s="524">
        <f>'Consol Breakdown- AE DA opt 1'!K105-'Adjusted EBITDA + Dep and Amort'!K58</f>
        <v>-96</v>
      </c>
      <c r="L105" s="405">
        <f>'Consol Breakdown- AE DA opt 1'!L105-'Adjusted EBITDA + Dep and Amort'!L58</f>
        <v>-261</v>
      </c>
      <c r="M105" s="34"/>
      <c r="N105" s="524">
        <f>'Consol Breakdown- AE DA opt 1'!N105-'Adjusted EBITDA + Dep and Amort'!N58</f>
        <v>-35</v>
      </c>
    </row>
    <row r="106" spans="1:14" ht="51.9" customHeight="1">
      <c r="A106" s="443" t="s">
        <v>25</v>
      </c>
      <c r="B106" s="13" t="e">
        <f>'Consol Breakdown- AE DA opt 1'!B106-'Adjusted EBITDA + Dep and Amort'!B59</f>
        <v>#REF!</v>
      </c>
      <c r="C106" s="13" t="e">
        <f>'Consol Breakdown- AE DA opt 1'!C106-'Adjusted EBITDA + Dep and Amort'!C59</f>
        <v>#REF!</v>
      </c>
      <c r="D106" s="13" t="e">
        <f>'Consol Breakdown- AE DA opt 1'!D106-'Adjusted EBITDA + Dep and Amort'!D59</f>
        <v>#REF!</v>
      </c>
      <c r="E106" s="13" t="e">
        <f>'Consol Breakdown- AE DA opt 1'!E106-'Adjusted EBITDA + Dep and Amort'!E59</f>
        <v>#REF!</v>
      </c>
      <c r="F106" s="14" t="e">
        <f>'Consol Breakdown- AE DA opt 1'!F106-'Adjusted EBITDA + Dep and Amort'!F59</f>
        <v>#REF!</v>
      </c>
      <c r="G106" s="13"/>
      <c r="H106" s="13" t="e">
        <f>'Consol Breakdown- AE DA opt 1'!H106-'Adjusted EBITDA + Dep and Amort'!H59</f>
        <v>#REF!</v>
      </c>
      <c r="I106" s="13" t="e">
        <f>'Consol Breakdown- AE DA opt 1'!I106-'Adjusted EBITDA + Dep and Amort'!I59</f>
        <v>#REF!</v>
      </c>
      <c r="J106" s="13" t="e">
        <f>'Consol Breakdown- AE DA opt 1'!J106-'Adjusted EBITDA + Dep and Amort'!J59</f>
        <v>#REF!</v>
      </c>
      <c r="K106" s="13" t="e">
        <f>'Consol Breakdown- AE DA opt 1'!K106-'Adjusted EBITDA + Dep and Amort'!K59</f>
        <v>#REF!</v>
      </c>
      <c r="L106" s="14" t="e">
        <f>'Consol Breakdown- AE DA opt 1'!L106-'Adjusted EBITDA + Dep and Amort'!L59</f>
        <v>#REF!</v>
      </c>
      <c r="M106" s="13"/>
      <c r="N106" s="13" t="e">
        <f>'Consol Breakdown- AE DA opt 1'!N106-'Adjusted EBITDA + Dep and Amort'!N59</f>
        <v>#REF!</v>
      </c>
    </row>
    <row r="107" spans="1:14" ht="16.8">
      <c r="A107" s="301"/>
      <c r="B107" s="1"/>
      <c r="C107" s="70"/>
      <c r="D107" s="448"/>
      <c r="E107" s="448"/>
      <c r="F107" s="24"/>
      <c r="G107" s="448"/>
      <c r="H107" s="448"/>
      <c r="I107" s="448"/>
      <c r="J107" s="448"/>
      <c r="K107" s="448"/>
      <c r="L107" s="24"/>
      <c r="M107" s="448"/>
      <c r="N107" s="448"/>
    </row>
    <row r="108" spans="1:14" ht="15.6">
      <c r="A108" s="308"/>
      <c r="B108" s="2"/>
      <c r="C108" s="2"/>
      <c r="D108" s="299"/>
      <c r="E108" s="299"/>
      <c r="F108" s="299"/>
      <c r="G108" s="299"/>
      <c r="H108" s="386"/>
      <c r="I108" s="386"/>
      <c r="J108" s="386"/>
      <c r="K108" s="386"/>
      <c r="L108" s="386"/>
      <c r="M108" s="386"/>
      <c r="N108" s="386"/>
    </row>
  </sheetData>
  <mergeCells count="3">
    <mergeCell ref="A1:K1"/>
    <mergeCell ref="B6:F6"/>
    <mergeCell ref="H6:L6"/>
  </mergeCells>
  <pageMargins left="0.7" right="0.7" top="0.75" bottom="0.75" header="0.3" footer="0.3"/>
  <pageSetup scale="58"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XFD110"/>
  <sheetViews>
    <sheetView workbookViewId="0"/>
  </sheetViews>
  <sheetFormatPr defaultColWidth="9.109375" defaultRowHeight="13.2"/>
  <cols>
    <col min="1" max="1" width="34.109375" style="62" customWidth="1"/>
    <col min="2" max="2" width="9.5546875" style="62" customWidth="1"/>
    <col min="3" max="6" width="9.109375" style="62" customWidth="1"/>
    <col min="7" max="7" width="2.44140625" style="62" customWidth="1"/>
    <col min="8" max="12" width="9.109375" style="62" customWidth="1"/>
    <col min="13" max="13" width="1.88671875" style="62" customWidth="1"/>
    <col min="14" max="19" width="9.109375" style="62" customWidth="1"/>
    <col min="20" max="20" width="9.109375" style="62"/>
    <col min="21" max="21" width="12.109375" style="62" bestFit="1" customWidth="1"/>
    <col min="22" max="22" width="11.109375" style="62" bestFit="1" customWidth="1"/>
    <col min="23" max="25" width="12.109375" style="62" bestFit="1" customWidth="1"/>
    <col min="26" max="16384" width="9.109375" style="62"/>
  </cols>
  <sheetData>
    <row r="1" spans="1:19" ht="18.75" customHeight="1">
      <c r="A1" s="100" t="s">
        <v>170</v>
      </c>
      <c r="B1" s="61"/>
    </row>
    <row r="2" spans="1:19" ht="21.75" customHeight="1">
      <c r="A2" s="65"/>
      <c r="B2" s="61"/>
    </row>
    <row r="3" spans="1:19" s="1" customFormat="1" ht="4.5" customHeight="1">
      <c r="A3" s="213"/>
      <c r="B3" s="214"/>
      <c r="C3" s="214"/>
      <c r="D3" s="214"/>
      <c r="E3" s="214"/>
      <c r="F3" s="214"/>
      <c r="G3" s="214"/>
      <c r="H3" s="214"/>
      <c r="I3" s="214"/>
      <c r="J3" s="214"/>
      <c r="K3" s="214"/>
      <c r="L3" s="214"/>
      <c r="M3" s="214"/>
      <c r="N3" s="214"/>
      <c r="O3" s="214"/>
      <c r="P3" s="214"/>
      <c r="Q3" s="214"/>
      <c r="R3" s="214"/>
      <c r="S3" s="214"/>
    </row>
    <row r="4" spans="1:19" ht="4.5" customHeight="1"/>
    <row r="5" spans="1:19" ht="5.25" customHeight="1">
      <c r="A5" s="169"/>
      <c r="B5" s="169"/>
    </row>
    <row r="6" spans="1:19" ht="14.4" customHeight="1">
      <c r="A6" s="292" t="s">
        <v>171</v>
      </c>
      <c r="B6" s="169"/>
    </row>
    <row r="7" spans="1:19" s="293" customFormat="1" ht="3.9" customHeight="1">
      <c r="A7" s="291"/>
      <c r="B7" s="291"/>
    </row>
    <row r="8" spans="1:19" s="293" customFormat="1" ht="58.5" customHeight="1">
      <c r="A8" s="603" t="s">
        <v>241</v>
      </c>
      <c r="B8" s="603"/>
      <c r="C8" s="603"/>
      <c r="D8" s="603"/>
      <c r="E8" s="603"/>
      <c r="F8" s="603"/>
      <c r="G8" s="603"/>
      <c r="H8" s="603"/>
      <c r="I8" s="603"/>
      <c r="J8" s="603"/>
      <c r="K8" s="603"/>
      <c r="L8" s="603"/>
      <c r="M8" s="603"/>
      <c r="N8" s="603"/>
      <c r="O8" s="603"/>
      <c r="P8" s="603"/>
      <c r="Q8" s="603"/>
      <c r="R8" s="603"/>
      <c r="S8" s="603"/>
    </row>
    <row r="9" spans="1:19" ht="3" customHeight="1">
      <c r="A9" s="354"/>
      <c r="B9" s="354"/>
      <c r="C9" s="355"/>
      <c r="D9" s="355"/>
      <c r="E9" s="355"/>
      <c r="F9" s="355"/>
      <c r="G9" s="355"/>
      <c r="H9" s="355"/>
      <c r="I9" s="355"/>
      <c r="J9" s="355"/>
      <c r="K9" s="355"/>
      <c r="L9" s="355"/>
      <c r="M9" s="355"/>
      <c r="N9" s="355"/>
      <c r="O9" s="355"/>
      <c r="P9" s="355"/>
      <c r="Q9" s="355"/>
      <c r="R9" s="355"/>
      <c r="S9" s="355"/>
    </row>
    <row r="10" spans="1:19" ht="114.75" customHeight="1">
      <c r="A10" s="616" t="s">
        <v>242</v>
      </c>
      <c r="B10" s="616"/>
      <c r="C10" s="616"/>
      <c r="D10" s="616"/>
      <c r="E10" s="616"/>
      <c r="F10" s="616"/>
      <c r="G10" s="616"/>
      <c r="H10" s="616"/>
      <c r="I10" s="616"/>
      <c r="J10" s="616"/>
      <c r="K10" s="616"/>
      <c r="L10" s="616"/>
      <c r="M10" s="616"/>
      <c r="N10" s="616"/>
      <c r="O10" s="616"/>
      <c r="P10" s="616"/>
      <c r="Q10" s="616"/>
      <c r="R10" s="616"/>
      <c r="S10" s="616"/>
    </row>
    <row r="11" spans="1:19" ht="6.9" customHeight="1">
      <c r="A11" s="356"/>
      <c r="B11" s="356"/>
      <c r="C11" s="356"/>
      <c r="D11" s="356"/>
      <c r="E11" s="356"/>
      <c r="F11" s="356"/>
      <c r="G11" s="356"/>
      <c r="H11" s="356"/>
      <c r="I11" s="356"/>
      <c r="J11" s="356"/>
      <c r="K11" s="356"/>
      <c r="L11" s="356"/>
      <c r="M11" s="356"/>
      <c r="N11" s="356"/>
      <c r="O11" s="356"/>
      <c r="P11" s="356"/>
      <c r="Q11" s="356"/>
      <c r="R11" s="356"/>
      <c r="S11" s="355"/>
    </row>
    <row r="12" spans="1:19" ht="17.25" customHeight="1">
      <c r="A12" s="606" t="s">
        <v>243</v>
      </c>
      <c r="B12" s="606"/>
      <c r="C12" s="606"/>
      <c r="D12" s="606"/>
      <c r="E12" s="606"/>
      <c r="F12" s="606"/>
      <c r="G12" s="606"/>
      <c r="H12" s="606"/>
      <c r="I12" s="606"/>
      <c r="J12" s="606"/>
      <c r="K12" s="606"/>
      <c r="L12" s="606"/>
      <c r="M12" s="606"/>
      <c r="N12" s="606"/>
      <c r="O12" s="606"/>
      <c r="P12" s="606"/>
      <c r="Q12" s="606"/>
      <c r="R12" s="606"/>
      <c r="S12" s="606"/>
    </row>
    <row r="13" spans="1:19" ht="8.25" customHeight="1">
      <c r="A13" s="356"/>
      <c r="B13" s="356"/>
      <c r="C13" s="356"/>
      <c r="D13" s="356"/>
      <c r="E13" s="356"/>
      <c r="F13" s="356"/>
      <c r="G13" s="356"/>
      <c r="H13" s="356"/>
      <c r="I13" s="356"/>
      <c r="J13" s="356"/>
      <c r="K13" s="356"/>
      <c r="L13" s="356"/>
      <c r="M13" s="356"/>
      <c r="N13" s="356"/>
      <c r="O13" s="356"/>
      <c r="P13" s="356"/>
      <c r="Q13" s="356"/>
      <c r="R13" s="356"/>
      <c r="S13" s="355"/>
    </row>
    <row r="14" spans="1:19" ht="16.5" customHeight="1">
      <c r="A14" s="606" t="s">
        <v>244</v>
      </c>
      <c r="B14" s="606"/>
      <c r="C14" s="606"/>
      <c r="D14" s="606"/>
      <c r="E14" s="606"/>
      <c r="F14" s="606"/>
      <c r="G14" s="606"/>
      <c r="H14" s="606"/>
      <c r="I14" s="606"/>
      <c r="J14" s="606"/>
      <c r="K14" s="606"/>
      <c r="L14" s="606"/>
      <c r="M14" s="606"/>
      <c r="N14" s="606"/>
      <c r="O14" s="606"/>
      <c r="P14" s="606"/>
      <c r="Q14" s="606"/>
      <c r="R14" s="606"/>
      <c r="S14" s="606"/>
    </row>
    <row r="15" spans="1:19" ht="8.25" customHeight="1">
      <c r="A15" s="356"/>
      <c r="B15" s="356"/>
      <c r="C15" s="356"/>
      <c r="D15" s="356"/>
      <c r="E15" s="356"/>
      <c r="F15" s="356"/>
      <c r="G15" s="356"/>
      <c r="H15" s="356"/>
      <c r="I15" s="356"/>
      <c r="J15" s="356"/>
      <c r="K15" s="356"/>
      <c r="L15" s="356"/>
      <c r="M15" s="356"/>
      <c r="N15" s="356"/>
      <c r="O15" s="356"/>
      <c r="P15" s="356"/>
      <c r="Q15" s="356"/>
      <c r="R15" s="356"/>
      <c r="S15" s="355"/>
    </row>
    <row r="16" spans="1:19" ht="16.5" customHeight="1">
      <c r="A16" s="606" t="s">
        <v>245</v>
      </c>
      <c r="B16" s="606"/>
      <c r="C16" s="606"/>
      <c r="D16" s="606"/>
      <c r="E16" s="606"/>
      <c r="F16" s="606"/>
      <c r="G16" s="606"/>
      <c r="H16" s="606"/>
      <c r="I16" s="606"/>
      <c r="J16" s="606"/>
      <c r="K16" s="606"/>
      <c r="L16" s="606"/>
      <c r="M16" s="606"/>
      <c r="N16" s="606"/>
      <c r="O16" s="606"/>
      <c r="P16" s="606"/>
      <c r="Q16" s="606"/>
      <c r="R16" s="606"/>
      <c r="S16" s="606"/>
    </row>
    <row r="17" spans="1:25" ht="8.25" customHeight="1">
      <c r="A17" s="378"/>
      <c r="B17" s="378"/>
      <c r="C17" s="378"/>
      <c r="D17" s="378"/>
      <c r="E17" s="378"/>
      <c r="F17" s="378"/>
      <c r="G17" s="378"/>
      <c r="H17" s="378"/>
      <c r="I17" s="378"/>
      <c r="J17" s="378"/>
      <c r="K17" s="378"/>
      <c r="L17" s="378"/>
      <c r="M17" s="378"/>
      <c r="N17" s="378"/>
      <c r="O17" s="378"/>
      <c r="P17" s="378"/>
      <c r="Q17" s="378"/>
      <c r="R17" s="378"/>
      <c r="S17" s="355"/>
    </row>
    <row r="18" spans="1:25" ht="16.5" customHeight="1">
      <c r="A18" s="606" t="s">
        <v>246</v>
      </c>
      <c r="B18" s="606"/>
      <c r="C18" s="606"/>
      <c r="D18" s="606"/>
      <c r="E18" s="606"/>
      <c r="F18" s="606"/>
      <c r="G18" s="606"/>
      <c r="H18" s="606"/>
      <c r="I18" s="606"/>
      <c r="J18" s="606"/>
      <c r="K18" s="606"/>
      <c r="L18" s="606"/>
      <c r="M18" s="606"/>
      <c r="N18" s="606"/>
      <c r="O18" s="606"/>
      <c r="P18" s="606"/>
      <c r="Q18" s="606"/>
      <c r="R18" s="606"/>
      <c r="S18" s="606"/>
    </row>
    <row r="19" spans="1:25" ht="8.25" customHeight="1">
      <c r="A19" s="378"/>
      <c r="B19" s="378"/>
      <c r="C19" s="378"/>
      <c r="D19" s="378"/>
      <c r="E19" s="378"/>
      <c r="F19" s="378"/>
      <c r="G19" s="378"/>
      <c r="H19" s="378"/>
      <c r="I19" s="378"/>
      <c r="J19" s="378"/>
      <c r="K19" s="378"/>
      <c r="L19" s="378"/>
      <c r="M19" s="378"/>
      <c r="N19" s="378"/>
      <c r="O19" s="378"/>
      <c r="P19" s="378"/>
      <c r="Q19" s="378"/>
      <c r="R19" s="378"/>
      <c r="S19" s="355"/>
    </row>
    <row r="20" spans="1:25" ht="42.9" customHeight="1">
      <c r="A20" s="603" t="s">
        <v>247</v>
      </c>
      <c r="B20" s="603"/>
      <c r="C20" s="603"/>
      <c r="D20" s="603"/>
      <c r="E20" s="603"/>
      <c r="F20" s="603"/>
      <c r="G20" s="603"/>
      <c r="H20" s="603"/>
      <c r="I20" s="603"/>
      <c r="J20" s="603"/>
      <c r="K20" s="603"/>
      <c r="L20" s="603"/>
      <c r="M20" s="603"/>
      <c r="N20" s="603"/>
      <c r="O20" s="603"/>
      <c r="P20" s="603"/>
      <c r="Q20" s="603"/>
      <c r="R20" s="603"/>
      <c r="S20" s="603"/>
    </row>
    <row r="21" spans="1:25" ht="8.25" customHeight="1">
      <c r="A21" s="378"/>
      <c r="B21" s="378"/>
      <c r="C21" s="378"/>
      <c r="D21" s="378"/>
      <c r="E21" s="378"/>
      <c r="F21" s="378"/>
      <c r="G21" s="378"/>
      <c r="H21" s="378"/>
      <c r="I21" s="378"/>
      <c r="J21" s="378"/>
      <c r="K21" s="378"/>
      <c r="L21" s="378"/>
      <c r="M21" s="378"/>
      <c r="N21" s="378"/>
      <c r="O21" s="378"/>
      <c r="P21" s="378"/>
      <c r="Q21" s="378"/>
      <c r="R21" s="378"/>
      <c r="S21" s="355"/>
    </row>
    <row r="22" spans="1:25" ht="18.899999999999999" customHeight="1">
      <c r="A22" s="606" t="s">
        <v>248</v>
      </c>
      <c r="B22" s="606"/>
      <c r="C22" s="606"/>
      <c r="D22" s="606"/>
      <c r="E22" s="606"/>
      <c r="F22" s="606"/>
      <c r="G22" s="606"/>
      <c r="H22" s="606"/>
      <c r="I22" s="606"/>
      <c r="J22" s="606"/>
      <c r="K22" s="606"/>
      <c r="L22" s="606"/>
      <c r="M22" s="606"/>
      <c r="N22" s="606"/>
      <c r="O22" s="606"/>
      <c r="P22" s="606"/>
      <c r="Q22" s="606"/>
      <c r="R22" s="606"/>
      <c r="S22" s="606"/>
    </row>
    <row r="23" spans="1:25" ht="8.25" customHeight="1">
      <c r="A23" s="378"/>
      <c r="B23" s="378"/>
      <c r="C23" s="378"/>
      <c r="D23" s="378"/>
      <c r="E23" s="378"/>
      <c r="F23" s="378"/>
      <c r="G23" s="378"/>
      <c r="H23" s="378"/>
      <c r="I23" s="378"/>
      <c r="J23" s="378"/>
      <c r="K23" s="378"/>
      <c r="L23" s="378"/>
      <c r="M23" s="378"/>
      <c r="N23" s="378"/>
      <c r="O23" s="378"/>
      <c r="P23" s="378"/>
      <c r="Q23" s="378"/>
      <c r="R23" s="378"/>
      <c r="S23" s="355"/>
    </row>
    <row r="24" spans="1:25" ht="16.5" customHeight="1">
      <c r="A24" s="606" t="s">
        <v>249</v>
      </c>
      <c r="B24" s="606"/>
      <c r="C24" s="606"/>
      <c r="D24" s="606"/>
      <c r="E24" s="606"/>
      <c r="F24" s="606"/>
      <c r="G24" s="606"/>
      <c r="H24" s="606"/>
      <c r="I24" s="606"/>
      <c r="J24" s="606"/>
      <c r="K24" s="606"/>
      <c r="L24" s="606"/>
      <c r="M24" s="606"/>
      <c r="N24" s="606"/>
      <c r="O24" s="606"/>
      <c r="P24" s="606"/>
      <c r="Q24" s="606"/>
      <c r="R24" s="606"/>
      <c r="S24" s="606"/>
    </row>
    <row r="25" spans="1:25" ht="8.25" customHeight="1">
      <c r="A25" s="378"/>
      <c r="B25" s="378"/>
      <c r="C25" s="378"/>
      <c r="D25" s="378"/>
      <c r="E25" s="378"/>
      <c r="F25" s="378"/>
      <c r="G25" s="378"/>
      <c r="H25" s="378"/>
      <c r="I25" s="378"/>
      <c r="J25" s="378"/>
      <c r="K25" s="378"/>
      <c r="L25" s="378"/>
      <c r="M25" s="378"/>
      <c r="N25" s="378"/>
      <c r="O25" s="378"/>
      <c r="P25" s="378"/>
      <c r="Q25" s="378"/>
      <c r="R25" s="378"/>
      <c r="S25" s="355"/>
    </row>
    <row r="26" spans="1:25" ht="29.25" customHeight="1">
      <c r="A26" s="606" t="s">
        <v>250</v>
      </c>
      <c r="B26" s="606"/>
      <c r="C26" s="606"/>
      <c r="D26" s="606"/>
      <c r="E26" s="606"/>
      <c r="F26" s="606"/>
      <c r="G26" s="606"/>
      <c r="H26" s="606"/>
      <c r="I26" s="606"/>
      <c r="J26" s="606"/>
      <c r="K26" s="606"/>
      <c r="L26" s="606"/>
      <c r="M26" s="606"/>
      <c r="N26" s="606"/>
      <c r="O26" s="606"/>
      <c r="P26" s="606"/>
      <c r="Q26" s="606"/>
      <c r="R26" s="606"/>
      <c r="S26" s="606"/>
    </row>
    <row r="27" spans="1:25" ht="15.9" customHeight="1">
      <c r="A27" s="291"/>
      <c r="B27" s="617"/>
      <c r="C27" s="617"/>
      <c r="D27" s="617"/>
      <c r="E27" s="617"/>
      <c r="F27" s="617"/>
      <c r="G27" s="216"/>
      <c r="H27" s="618">
        <v>2018</v>
      </c>
      <c r="I27" s="618"/>
      <c r="J27" s="618"/>
      <c r="K27" s="618"/>
      <c r="L27" s="618"/>
      <c r="M27" s="216"/>
      <c r="N27" s="441">
        <v>2019</v>
      </c>
      <c r="S27" s="355"/>
    </row>
    <row r="28" spans="1:25" ht="16.5" customHeight="1">
      <c r="A28" s="291"/>
      <c r="B28" s="225"/>
      <c r="C28" s="225"/>
      <c r="D28" s="225"/>
      <c r="E28" s="225"/>
      <c r="F28" s="225"/>
      <c r="G28" s="225"/>
      <c r="H28" s="218" t="s">
        <v>2</v>
      </c>
      <c r="I28" s="219" t="s">
        <v>3</v>
      </c>
      <c r="J28" s="219" t="s">
        <v>4</v>
      </c>
      <c r="K28" s="219" t="s">
        <v>5</v>
      </c>
      <c r="L28" s="220" t="s">
        <v>6</v>
      </c>
      <c r="M28" s="225"/>
      <c r="N28" s="423" t="s">
        <v>2</v>
      </c>
      <c r="S28" s="355"/>
    </row>
    <row r="29" spans="1:25" ht="16.5" customHeight="1">
      <c r="A29" s="377" t="s">
        <v>251</v>
      </c>
      <c r="B29" s="31"/>
      <c r="C29" s="31"/>
      <c r="D29" s="31"/>
      <c r="E29" s="31"/>
      <c r="F29" s="31"/>
      <c r="G29" s="399"/>
      <c r="H29" s="432">
        <v>4839</v>
      </c>
      <c r="I29" s="432">
        <v>4790</v>
      </c>
      <c r="J29" s="432">
        <v>4580</v>
      </c>
      <c r="K29" s="432">
        <v>4754</v>
      </c>
      <c r="L29" s="435">
        <v>18963</v>
      </c>
      <c r="M29" s="400"/>
      <c r="N29" s="432">
        <v>4708</v>
      </c>
      <c r="S29" s="355"/>
    </row>
    <row r="30" spans="1:25" ht="16.5" customHeight="1">
      <c r="A30" s="377" t="s">
        <v>252</v>
      </c>
      <c r="B30" s="31"/>
      <c r="C30" s="31"/>
      <c r="D30" s="31"/>
      <c r="E30" s="31"/>
      <c r="F30" s="31"/>
      <c r="G30" s="291"/>
      <c r="H30" s="536">
        <f>Revenue!H40</f>
        <v>4517</v>
      </c>
      <c r="I30" s="536">
        <f>Revenue!I40</f>
        <v>4079</v>
      </c>
      <c r="J30" s="536">
        <f>Revenue!J40</f>
        <v>4793</v>
      </c>
      <c r="K30" s="536">
        <f>Revenue!K40</f>
        <v>5205</v>
      </c>
      <c r="L30" s="436">
        <f>Revenue!L40</f>
        <v>18594</v>
      </c>
      <c r="M30" s="383"/>
      <c r="N30" s="536">
        <f>Revenue!N40</f>
        <v>4997</v>
      </c>
      <c r="S30" s="355"/>
    </row>
    <row r="31" spans="1:25" ht="16.5" customHeight="1">
      <c r="A31" s="379" t="s">
        <v>253</v>
      </c>
      <c r="B31" s="367"/>
      <c r="C31" s="367"/>
      <c r="D31" s="367"/>
      <c r="E31" s="367"/>
      <c r="F31" s="376"/>
      <c r="G31" s="368"/>
      <c r="H31" s="367">
        <v>4.2999999999999997E-2</v>
      </c>
      <c r="I31" s="367">
        <v>4.2000000000000003E-2</v>
      </c>
      <c r="J31" s="367">
        <v>3.7999999999999999E-2</v>
      </c>
      <c r="K31" s="367">
        <v>5.6000000000000001E-2</v>
      </c>
      <c r="L31" s="437">
        <v>4.4999999999999998E-2</v>
      </c>
      <c r="M31" s="368"/>
      <c r="N31" s="367">
        <v>1.9E-2</v>
      </c>
      <c r="S31" s="355"/>
      <c r="T31" s="389"/>
    </row>
    <row r="32" spans="1:25" ht="8.25" customHeight="1">
      <c r="A32" s="380"/>
      <c r="B32" s="378"/>
      <c r="C32" s="378"/>
      <c r="D32" s="378"/>
      <c r="E32" s="378"/>
      <c r="F32" s="378"/>
      <c r="G32" s="378"/>
      <c r="H32" s="356"/>
      <c r="I32" s="356"/>
      <c r="J32" s="356"/>
      <c r="K32" s="356"/>
      <c r="L32" s="356"/>
      <c r="M32" s="356"/>
      <c r="S32" s="355"/>
      <c r="U32" s="387"/>
      <c r="V32" s="387"/>
      <c r="W32" s="387"/>
      <c r="X32" s="387"/>
      <c r="Y32" s="387"/>
    </row>
    <row r="33" spans="1:25" ht="15" customHeight="1">
      <c r="A33" s="380"/>
      <c r="B33" s="378"/>
      <c r="C33" s="378"/>
      <c r="D33" s="378"/>
      <c r="E33" s="378"/>
      <c r="F33" s="378"/>
      <c r="G33" s="378"/>
      <c r="H33" s="608">
        <v>2018</v>
      </c>
      <c r="I33" s="608"/>
      <c r="J33" s="608"/>
      <c r="K33" s="608"/>
      <c r="L33" s="608"/>
      <c r="M33" s="216"/>
      <c r="N33" s="441">
        <v>2019</v>
      </c>
      <c r="S33" s="355"/>
      <c r="U33" s="388"/>
      <c r="V33" s="388"/>
      <c r="W33" s="388"/>
      <c r="X33" s="388"/>
      <c r="Y33" s="388"/>
    </row>
    <row r="34" spans="1:25" ht="13.8">
      <c r="A34" s="380"/>
      <c r="B34" s="378"/>
      <c r="C34" s="378"/>
      <c r="D34" s="378"/>
      <c r="E34" s="378"/>
      <c r="F34" s="378"/>
      <c r="G34" s="378"/>
      <c r="H34" s="218" t="s">
        <v>2</v>
      </c>
      <c r="I34" s="219" t="s">
        <v>3</v>
      </c>
      <c r="J34" s="219" t="s">
        <v>4</v>
      </c>
      <c r="K34" s="219" t="s">
        <v>5</v>
      </c>
      <c r="L34" s="220" t="s">
        <v>6</v>
      </c>
      <c r="M34" s="225"/>
      <c r="N34" s="423" t="s">
        <v>2</v>
      </c>
      <c r="S34" s="355"/>
    </row>
    <row r="35" spans="1:25" ht="13.8">
      <c r="A35" s="377" t="s">
        <v>254</v>
      </c>
      <c r="B35" s="378"/>
      <c r="C35" s="378"/>
      <c r="D35" s="378"/>
      <c r="E35" s="378"/>
      <c r="F35" s="378"/>
      <c r="G35" s="378"/>
      <c r="H35" s="432">
        <v>4085</v>
      </c>
      <c r="I35" s="432">
        <v>3969</v>
      </c>
      <c r="J35" s="432">
        <v>3778</v>
      </c>
      <c r="K35" s="432">
        <v>4073</v>
      </c>
      <c r="L35" s="435">
        <v>15905</v>
      </c>
      <c r="M35" s="400"/>
      <c r="N35" s="432">
        <v>3961</v>
      </c>
      <c r="S35" s="355"/>
    </row>
    <row r="36" spans="1:25" ht="13.8">
      <c r="A36" s="377" t="s">
        <v>255</v>
      </c>
      <c r="B36" s="378"/>
      <c r="C36" s="378"/>
      <c r="D36" s="378"/>
      <c r="E36" s="378"/>
      <c r="F36" s="378"/>
      <c r="G36" s="378"/>
      <c r="H36" s="536">
        <f>Opex!H40</f>
        <v>3966</v>
      </c>
      <c r="I36" s="536">
        <f>Opex!I40</f>
        <v>3330</v>
      </c>
      <c r="J36" s="536">
        <f>Opex!J40</f>
        <v>4278</v>
      </c>
      <c r="K36" s="536">
        <f>Opex!K40</f>
        <v>5066</v>
      </c>
      <c r="L36" s="436">
        <f>Opex!L40</f>
        <v>16640</v>
      </c>
      <c r="M36" s="383"/>
      <c r="N36" s="536">
        <f>Opex!N40</f>
        <v>4633</v>
      </c>
      <c r="S36" s="355"/>
      <c r="T36" s="389"/>
      <c r="U36" s="389"/>
      <c r="V36" s="389"/>
      <c r="W36" s="389"/>
      <c r="X36" s="389"/>
    </row>
    <row r="37" spans="1:25" ht="13.8">
      <c r="A37" s="379" t="s">
        <v>253</v>
      </c>
      <c r="B37" s="378"/>
      <c r="C37" s="378"/>
      <c r="D37" s="378"/>
      <c r="E37" s="378"/>
      <c r="F37" s="378"/>
      <c r="G37" s="378"/>
      <c r="H37" s="367">
        <v>0.04</v>
      </c>
      <c r="I37" s="367">
        <v>8.5999999999999993E-2</v>
      </c>
      <c r="J37" s="367">
        <v>8.5999999999999993E-2</v>
      </c>
      <c r="K37" s="367">
        <v>4.4999999999999998E-2</v>
      </c>
      <c r="L37" s="437">
        <v>6.4000000000000001E-2</v>
      </c>
      <c r="M37" s="368"/>
      <c r="N37" s="367">
        <v>4.3999999999999997E-2</v>
      </c>
      <c r="S37" s="355"/>
    </row>
    <row r="38" spans="1:25" ht="7.5" customHeight="1">
      <c r="A38" s="380"/>
      <c r="B38" s="378"/>
      <c r="C38" s="378"/>
      <c r="D38" s="378"/>
      <c r="E38" s="378"/>
      <c r="F38" s="378"/>
      <c r="G38" s="378"/>
      <c r="H38" s="356"/>
      <c r="I38" s="356"/>
      <c r="J38" s="356"/>
      <c r="K38" s="356"/>
      <c r="L38" s="356"/>
      <c r="M38" s="356"/>
      <c r="S38" s="355"/>
    </row>
    <row r="39" spans="1:25" ht="15" customHeight="1">
      <c r="A39" s="381"/>
      <c r="B39" s="617"/>
      <c r="C39" s="617"/>
      <c r="D39" s="617"/>
      <c r="E39" s="617"/>
      <c r="F39" s="617"/>
      <c r="G39" s="216"/>
      <c r="H39" s="608">
        <v>2018</v>
      </c>
      <c r="I39" s="608"/>
      <c r="J39" s="608"/>
      <c r="K39" s="608"/>
      <c r="L39" s="608"/>
      <c r="M39" s="216"/>
      <c r="N39" s="441">
        <v>2019</v>
      </c>
      <c r="S39" s="355"/>
      <c r="U39" s="387"/>
    </row>
    <row r="40" spans="1:25" ht="16.5" customHeight="1">
      <c r="A40" s="382"/>
      <c r="B40" s="225"/>
      <c r="C40" s="225"/>
      <c r="D40" s="225"/>
      <c r="E40" s="225"/>
      <c r="F40" s="225"/>
      <c r="G40" s="225"/>
      <c r="H40" s="218" t="s">
        <v>2</v>
      </c>
      <c r="I40" s="219" t="s">
        <v>3</v>
      </c>
      <c r="J40" s="219" t="s">
        <v>4</v>
      </c>
      <c r="K40" s="219" t="s">
        <v>5</v>
      </c>
      <c r="L40" s="220" t="s">
        <v>6</v>
      </c>
      <c r="M40" s="225"/>
      <c r="N40" s="423" t="s">
        <v>2</v>
      </c>
      <c r="S40" s="355"/>
    </row>
    <row r="41" spans="1:25" ht="16.5" customHeight="1">
      <c r="A41" s="377" t="s">
        <v>256</v>
      </c>
      <c r="B41" s="31"/>
      <c r="C41" s="31"/>
      <c r="D41" s="31"/>
      <c r="E41" s="31"/>
      <c r="F41" s="31"/>
      <c r="G41" s="399"/>
      <c r="H41" s="432">
        <v>754</v>
      </c>
      <c r="I41" s="432">
        <v>821</v>
      </c>
      <c r="J41" s="432">
        <v>802</v>
      </c>
      <c r="K41" s="432">
        <v>681</v>
      </c>
      <c r="L41" s="435">
        <v>3058</v>
      </c>
      <c r="M41" s="400"/>
      <c r="N41" s="432">
        <v>747</v>
      </c>
      <c r="S41" s="355"/>
    </row>
    <row r="42" spans="1:25" ht="16.5" customHeight="1">
      <c r="A42" s="377" t="s">
        <v>257</v>
      </c>
      <c r="B42" s="31"/>
      <c r="C42" s="31"/>
      <c r="D42" s="31"/>
      <c r="E42" s="31"/>
      <c r="F42" s="31"/>
      <c r="G42" s="291"/>
      <c r="H42" s="536" t="e">
        <f>Opex!#REF!</f>
        <v>#REF!</v>
      </c>
      <c r="I42" s="536" t="e">
        <f>Opex!#REF!</f>
        <v>#REF!</v>
      </c>
      <c r="J42" s="536" t="e">
        <f>Opex!#REF!</f>
        <v>#REF!</v>
      </c>
      <c r="K42" s="536" t="e">
        <f>Opex!#REF!</f>
        <v>#REF!</v>
      </c>
      <c r="L42" s="436" t="e">
        <f>Opex!#REF!</f>
        <v>#REF!</v>
      </c>
      <c r="M42" s="383"/>
      <c r="N42" s="536" t="e">
        <f>Opex!#REF!</f>
        <v>#REF!</v>
      </c>
      <c r="S42" s="355"/>
    </row>
    <row r="43" spans="1:25" ht="16.5" customHeight="1">
      <c r="A43" s="379" t="s">
        <v>253</v>
      </c>
      <c r="B43" s="367"/>
      <c r="C43" s="367"/>
      <c r="D43" s="367"/>
      <c r="E43" s="367"/>
      <c r="F43" s="376"/>
      <c r="G43" s="368"/>
      <c r="H43" s="367">
        <v>0.06</v>
      </c>
      <c r="I43" s="367">
        <v>-0.17</v>
      </c>
      <c r="J43" s="367">
        <v>-0.19</v>
      </c>
      <c r="K43" s="367">
        <v>0.124</v>
      </c>
      <c r="L43" s="437">
        <v>-5.2999999999999999E-2</v>
      </c>
      <c r="M43" s="368"/>
      <c r="N43" s="367">
        <v>-0.113</v>
      </c>
      <c r="S43" s="355"/>
    </row>
    <row r="44" spans="1:25" ht="8.4" customHeight="1">
      <c r="A44" s="378"/>
      <c r="B44" s="378"/>
      <c r="C44" s="378"/>
      <c r="D44" s="378"/>
      <c r="E44" s="378"/>
      <c r="F44" s="378"/>
      <c r="G44" s="378"/>
      <c r="H44" s="356"/>
      <c r="I44" s="356"/>
      <c r="J44" s="356"/>
      <c r="K44" s="356"/>
      <c r="L44" s="356"/>
      <c r="M44" s="356"/>
      <c r="S44" s="355"/>
    </row>
    <row r="45" spans="1:25" ht="16.5" customHeight="1">
      <c r="A45" s="363"/>
      <c r="B45" s="617"/>
      <c r="C45" s="617"/>
      <c r="D45" s="617"/>
      <c r="E45" s="617"/>
      <c r="F45" s="617"/>
      <c r="G45" s="216"/>
      <c r="H45" s="608">
        <v>2018</v>
      </c>
      <c r="I45" s="608"/>
      <c r="J45" s="608"/>
      <c r="K45" s="608"/>
      <c r="L45" s="608"/>
      <c r="M45" s="216"/>
      <c r="N45" s="441">
        <v>2019</v>
      </c>
      <c r="S45" s="355"/>
    </row>
    <row r="46" spans="1:25" ht="16.5" customHeight="1">
      <c r="A46" s="393"/>
      <c r="B46" s="225"/>
      <c r="C46" s="225"/>
      <c r="D46" s="225"/>
      <c r="E46" s="225"/>
      <c r="F46" s="225"/>
      <c r="G46" s="225"/>
      <c r="H46" s="218" t="s">
        <v>2</v>
      </c>
      <c r="I46" s="219" t="s">
        <v>3</v>
      </c>
      <c r="J46" s="219" t="s">
        <v>4</v>
      </c>
      <c r="K46" s="219" t="s">
        <v>5</v>
      </c>
      <c r="L46" s="220" t="s">
        <v>6</v>
      </c>
      <c r="M46" s="225"/>
      <c r="N46" s="423" t="s">
        <v>2</v>
      </c>
      <c r="S46" s="355"/>
    </row>
    <row r="47" spans="1:25" ht="16.5" customHeight="1">
      <c r="A47" s="377" t="s">
        <v>258</v>
      </c>
      <c r="B47" s="374"/>
      <c r="C47" s="374"/>
      <c r="D47" s="374"/>
      <c r="E47" s="374"/>
      <c r="F47" s="374"/>
      <c r="G47" s="399"/>
      <c r="H47" s="433">
        <v>59.12</v>
      </c>
      <c r="I47" s="433">
        <v>57.85</v>
      </c>
      <c r="J47" s="438">
        <v>55.83</v>
      </c>
      <c r="K47" s="433">
        <v>56</v>
      </c>
      <c r="L47" s="439">
        <v>57.06</v>
      </c>
      <c r="M47" s="400"/>
      <c r="N47" s="433">
        <v>56.09</v>
      </c>
      <c r="P47" s="451"/>
      <c r="S47" s="355"/>
    </row>
    <row r="48" spans="1:25" ht="16.5" customHeight="1">
      <c r="A48" s="377" t="s">
        <v>259</v>
      </c>
      <c r="B48" s="375"/>
      <c r="C48" s="374"/>
      <c r="D48" s="374"/>
      <c r="E48" s="374"/>
      <c r="F48" s="374"/>
      <c r="G48" s="370"/>
      <c r="H48" s="538">
        <f>'Sky Customer Metrics'!H11</f>
        <v>52.76</v>
      </c>
      <c r="I48" s="538">
        <f>'Sky Customer Metrics'!I11</f>
        <v>50.82</v>
      </c>
      <c r="J48" s="538">
        <f>'Sky Customer Metrics'!J11</f>
        <v>57.17</v>
      </c>
      <c r="K48" s="538">
        <f>'Sky Customer Metrics'!K11</f>
        <v>58.83</v>
      </c>
      <c r="L48" s="440">
        <f>'Sky Customer Metrics'!L11</f>
        <v>54.56</v>
      </c>
      <c r="M48" s="384"/>
      <c r="N48" s="538">
        <f>'Sky Customer Metrics'!N11</f>
        <v>58.06</v>
      </c>
      <c r="Q48" s="450"/>
      <c r="S48" s="355"/>
    </row>
    <row r="49" spans="1:19" ht="16.5" customHeight="1">
      <c r="A49" s="379" t="s">
        <v>253</v>
      </c>
      <c r="B49" s="367"/>
      <c r="C49" s="367"/>
      <c r="D49" s="367"/>
      <c r="E49" s="367"/>
      <c r="F49" s="376"/>
      <c r="G49" s="368"/>
      <c r="H49" s="367">
        <v>1.7949634762255751E-2</v>
      </c>
      <c r="I49" s="367">
        <v>1.6440540153614513E-2</v>
      </c>
      <c r="J49" s="367">
        <v>7.6759439360800192E-3</v>
      </c>
      <c r="K49" s="367">
        <v>6.4008044609042787E-3</v>
      </c>
      <c r="L49" s="437">
        <v>0.01</v>
      </c>
      <c r="M49" s="368"/>
      <c r="N49" s="367">
        <v>-3.6999999999999998E-2</v>
      </c>
      <c r="S49" s="355"/>
    </row>
    <row r="50" spans="1:19" ht="9.9" customHeight="1">
      <c r="A50" s="378"/>
      <c r="B50" s="378"/>
      <c r="C50" s="378"/>
      <c r="D50" s="378"/>
      <c r="E50" s="378"/>
      <c r="F50" s="378"/>
      <c r="G50" s="378"/>
      <c r="H50" s="378"/>
      <c r="I50" s="378"/>
      <c r="J50" s="378"/>
      <c r="K50" s="378"/>
      <c r="L50" s="378"/>
      <c r="M50" s="378"/>
      <c r="N50" s="378"/>
      <c r="O50" s="378"/>
      <c r="P50" s="378"/>
      <c r="Q50" s="378"/>
      <c r="R50" s="378"/>
      <c r="S50" s="355"/>
    </row>
    <row r="51" spans="1:19" ht="42" customHeight="1">
      <c r="A51" s="615" t="s">
        <v>260</v>
      </c>
      <c r="B51" s="615"/>
      <c r="C51" s="615"/>
      <c r="D51" s="615"/>
      <c r="E51" s="615"/>
      <c r="F51" s="615"/>
      <c r="G51" s="615"/>
      <c r="H51" s="615"/>
      <c r="I51" s="615"/>
      <c r="J51" s="615"/>
      <c r="K51" s="615"/>
      <c r="L51" s="615"/>
      <c r="M51" s="615"/>
      <c r="N51" s="615"/>
      <c r="O51" s="615"/>
      <c r="P51" s="615"/>
      <c r="Q51" s="615"/>
      <c r="R51" s="615"/>
      <c r="S51" s="615"/>
    </row>
    <row r="52" spans="1:19" ht="9.9" customHeight="1">
      <c r="A52" s="378"/>
      <c r="B52" s="378"/>
      <c r="C52" s="378"/>
      <c r="D52" s="378"/>
      <c r="E52" s="378"/>
      <c r="F52" s="378"/>
      <c r="G52" s="378"/>
      <c r="H52" s="378"/>
      <c r="I52" s="378"/>
      <c r="J52" s="378"/>
      <c r="K52" s="378"/>
      <c r="L52" s="378"/>
      <c r="M52" s="378"/>
      <c r="N52" s="378"/>
      <c r="O52" s="378"/>
      <c r="P52" s="378"/>
      <c r="Q52" s="378"/>
      <c r="R52" s="378"/>
      <c r="S52" s="355"/>
    </row>
    <row r="53" spans="1:19" ht="28.5" customHeight="1">
      <c r="A53" s="606" t="s">
        <v>261</v>
      </c>
      <c r="B53" s="606"/>
      <c r="C53" s="606"/>
      <c r="D53" s="606"/>
      <c r="E53" s="606"/>
      <c r="F53" s="606"/>
      <c r="G53" s="606"/>
      <c r="H53" s="606"/>
      <c r="I53" s="606"/>
      <c r="J53" s="606"/>
      <c r="K53" s="606"/>
      <c r="L53" s="606"/>
      <c r="M53" s="606"/>
      <c r="N53" s="606"/>
      <c r="O53" s="606"/>
      <c r="P53" s="606"/>
      <c r="Q53" s="606"/>
      <c r="R53" s="606"/>
      <c r="S53" s="606"/>
    </row>
    <row r="54" spans="1:19" ht="9.9" customHeight="1">
      <c r="A54" s="378"/>
      <c r="B54" s="378"/>
      <c r="C54" s="378"/>
      <c r="D54" s="378"/>
      <c r="E54" s="378"/>
      <c r="F54" s="378"/>
      <c r="G54" s="378"/>
      <c r="H54" s="378"/>
      <c r="I54" s="378"/>
      <c r="J54" s="378"/>
      <c r="K54" s="378"/>
      <c r="L54" s="378"/>
      <c r="M54" s="378"/>
      <c r="N54" s="378"/>
      <c r="O54" s="378"/>
      <c r="P54" s="378"/>
      <c r="Q54" s="378"/>
      <c r="R54" s="378"/>
      <c r="S54" s="355"/>
    </row>
    <row r="55" spans="1:19" ht="16.5" customHeight="1">
      <c r="A55" s="606" t="s">
        <v>262</v>
      </c>
      <c r="B55" s="606"/>
      <c r="C55" s="606"/>
      <c r="D55" s="606"/>
      <c r="E55" s="606"/>
      <c r="F55" s="606"/>
      <c r="G55" s="606"/>
      <c r="H55" s="606"/>
      <c r="I55" s="606"/>
      <c r="J55" s="606"/>
      <c r="K55" s="606"/>
      <c r="L55" s="606"/>
      <c r="M55" s="606"/>
      <c r="N55" s="606"/>
      <c r="O55" s="606"/>
      <c r="P55" s="606"/>
      <c r="Q55" s="606"/>
      <c r="R55" s="606"/>
      <c r="S55" s="606"/>
    </row>
    <row r="56" spans="1:19" s="360" customFormat="1" ht="9.9" customHeight="1">
      <c r="A56" s="358"/>
      <c r="B56" s="358"/>
      <c r="C56" s="358"/>
      <c r="D56" s="358"/>
      <c r="E56" s="358"/>
      <c r="F56" s="358"/>
      <c r="G56" s="358"/>
      <c r="H56" s="358"/>
      <c r="I56" s="358"/>
      <c r="J56" s="358"/>
      <c r="K56" s="358"/>
      <c r="L56" s="358"/>
      <c r="M56" s="358"/>
      <c r="N56" s="358"/>
      <c r="O56" s="358"/>
      <c r="P56" s="358"/>
      <c r="Q56" s="358"/>
      <c r="R56" s="358"/>
      <c r="S56" s="359"/>
    </row>
    <row r="57" spans="1:19" s="360" customFormat="1" ht="28.5" customHeight="1">
      <c r="A57" s="616" t="s">
        <v>263</v>
      </c>
      <c r="B57" s="616"/>
      <c r="C57" s="616"/>
      <c r="D57" s="616"/>
      <c r="E57" s="616"/>
      <c r="F57" s="616"/>
      <c r="G57" s="616"/>
      <c r="H57" s="616"/>
      <c r="I57" s="616"/>
      <c r="J57" s="616"/>
      <c r="K57" s="616"/>
      <c r="L57" s="616"/>
      <c r="M57" s="616"/>
      <c r="N57" s="616"/>
      <c r="O57" s="616"/>
      <c r="P57" s="616"/>
      <c r="Q57" s="616"/>
      <c r="R57" s="616"/>
      <c r="S57" s="616"/>
    </row>
    <row r="58" spans="1:19" s="360" customFormat="1" ht="9.9" customHeight="1">
      <c r="A58" s="378"/>
      <c r="B58" s="378"/>
      <c r="C58" s="378"/>
      <c r="D58" s="378"/>
      <c r="E58" s="378"/>
      <c r="F58" s="378"/>
      <c r="G58" s="378"/>
      <c r="H58" s="378"/>
      <c r="I58" s="378"/>
      <c r="J58" s="378"/>
      <c r="K58" s="378"/>
      <c r="L58" s="378"/>
      <c r="M58" s="378"/>
      <c r="N58" s="378"/>
      <c r="O58" s="378"/>
      <c r="P58" s="378"/>
      <c r="Q58" s="378"/>
      <c r="R58" s="378"/>
      <c r="S58" s="355"/>
    </row>
    <row r="59" spans="1:19" s="360" customFormat="1" ht="16.5" customHeight="1">
      <c r="A59" s="603" t="s">
        <v>264</v>
      </c>
      <c r="B59" s="603"/>
      <c r="C59" s="603"/>
      <c r="D59" s="603"/>
      <c r="E59" s="603"/>
      <c r="F59" s="603"/>
      <c r="G59" s="603"/>
      <c r="H59" s="603"/>
      <c r="I59" s="603"/>
      <c r="J59" s="603"/>
      <c r="K59" s="603"/>
      <c r="L59" s="603"/>
      <c r="M59" s="603"/>
      <c r="N59" s="603"/>
      <c r="O59" s="603"/>
      <c r="P59" s="603"/>
      <c r="Q59" s="603"/>
      <c r="R59" s="603"/>
      <c r="S59" s="603"/>
    </row>
    <row r="60" spans="1:19" ht="9.9" customHeight="1">
      <c r="A60" s="378"/>
      <c r="B60" s="378"/>
      <c r="C60" s="378"/>
      <c r="D60" s="378"/>
      <c r="E60" s="378"/>
      <c r="F60" s="378"/>
      <c r="G60" s="378"/>
      <c r="H60" s="378"/>
      <c r="I60" s="378"/>
      <c r="J60" s="378"/>
      <c r="K60" s="378"/>
      <c r="L60" s="378"/>
      <c r="M60" s="378"/>
      <c r="N60" s="378"/>
      <c r="O60" s="378"/>
      <c r="P60" s="378"/>
      <c r="Q60" s="378"/>
      <c r="R60" s="378"/>
      <c r="S60" s="355"/>
    </row>
    <row r="61" spans="1:19" ht="57.9" customHeight="1">
      <c r="A61" s="616" t="s">
        <v>265</v>
      </c>
      <c r="B61" s="616"/>
      <c r="C61" s="616"/>
      <c r="D61" s="616"/>
      <c r="E61" s="616"/>
      <c r="F61" s="616"/>
      <c r="G61" s="616"/>
      <c r="H61" s="616"/>
      <c r="I61" s="616"/>
      <c r="J61" s="616"/>
      <c r="K61" s="616"/>
      <c r="L61" s="616"/>
      <c r="M61" s="616"/>
      <c r="N61" s="616"/>
      <c r="O61" s="616"/>
      <c r="P61" s="616"/>
      <c r="Q61" s="616"/>
      <c r="R61" s="616"/>
      <c r="S61" s="616"/>
    </row>
    <row r="62" spans="1:19" ht="9.9" customHeight="1">
      <c r="A62" s="378"/>
      <c r="B62" s="378"/>
      <c r="C62" s="378"/>
      <c r="D62" s="378"/>
      <c r="E62" s="378"/>
      <c r="F62" s="378"/>
      <c r="G62" s="378"/>
      <c r="H62" s="378"/>
      <c r="I62" s="378"/>
      <c r="J62" s="378"/>
      <c r="K62" s="378"/>
      <c r="L62" s="378"/>
      <c r="M62" s="378"/>
      <c r="N62" s="378"/>
      <c r="O62" s="378"/>
      <c r="P62" s="378"/>
      <c r="Q62" s="378"/>
      <c r="R62" s="378"/>
      <c r="S62" s="355"/>
    </row>
    <row r="63" spans="1:19" ht="85.5" customHeight="1">
      <c r="A63" s="603" t="s">
        <v>266</v>
      </c>
      <c r="B63" s="603"/>
      <c r="C63" s="603"/>
      <c r="D63" s="603"/>
      <c r="E63" s="603"/>
      <c r="F63" s="603"/>
      <c r="G63" s="603"/>
      <c r="H63" s="603"/>
      <c r="I63" s="603"/>
      <c r="J63" s="603"/>
      <c r="K63" s="603"/>
      <c r="L63" s="603"/>
      <c r="M63" s="603"/>
      <c r="N63" s="603"/>
      <c r="O63" s="603"/>
      <c r="P63" s="603"/>
      <c r="Q63" s="603"/>
      <c r="R63" s="603"/>
      <c r="S63" s="603"/>
    </row>
    <row r="64" spans="1:19" ht="9.9" customHeight="1">
      <c r="A64" s="378"/>
      <c r="B64" s="378"/>
      <c r="C64" s="378"/>
      <c r="D64" s="378"/>
      <c r="E64" s="378"/>
      <c r="F64" s="378"/>
      <c r="G64" s="378"/>
      <c r="H64" s="378"/>
      <c r="I64" s="378"/>
      <c r="J64" s="378"/>
      <c r="K64" s="378"/>
      <c r="L64" s="378"/>
      <c r="M64" s="378"/>
      <c r="N64" s="378"/>
      <c r="O64" s="378"/>
      <c r="P64" s="378"/>
      <c r="Q64" s="378"/>
      <c r="R64" s="378"/>
      <c r="S64" s="355"/>
    </row>
    <row r="65" spans="1:19" ht="27" customHeight="1">
      <c r="A65" s="603" t="s">
        <v>267</v>
      </c>
      <c r="B65" s="603"/>
      <c r="C65" s="603"/>
      <c r="D65" s="603"/>
      <c r="E65" s="603"/>
      <c r="F65" s="603"/>
      <c r="G65" s="603"/>
      <c r="H65" s="603"/>
      <c r="I65" s="603"/>
      <c r="J65" s="603"/>
      <c r="K65" s="603"/>
      <c r="L65" s="603"/>
      <c r="M65" s="603"/>
      <c r="N65" s="603"/>
      <c r="O65" s="603"/>
      <c r="P65" s="603"/>
      <c r="Q65" s="603"/>
      <c r="R65" s="603"/>
      <c r="S65" s="603"/>
    </row>
    <row r="66" spans="1:19" ht="9.9" customHeight="1">
      <c r="A66" s="378"/>
      <c r="B66" s="378"/>
      <c r="C66" s="378"/>
      <c r="D66" s="378"/>
      <c r="E66" s="378"/>
      <c r="F66" s="378"/>
      <c r="G66" s="378"/>
      <c r="H66" s="378"/>
      <c r="I66" s="378"/>
      <c r="J66" s="378"/>
      <c r="K66" s="378"/>
      <c r="L66" s="378"/>
      <c r="M66" s="378"/>
      <c r="N66" s="378"/>
      <c r="O66" s="378"/>
      <c r="P66" s="378"/>
      <c r="Q66" s="378"/>
      <c r="R66" s="378"/>
      <c r="S66" s="355"/>
    </row>
    <row r="67" spans="1:19" ht="57" customHeight="1">
      <c r="A67" s="615" t="s">
        <v>268</v>
      </c>
      <c r="B67" s="615"/>
      <c r="C67" s="615"/>
      <c r="D67" s="615"/>
      <c r="E67" s="615"/>
      <c r="F67" s="615"/>
      <c r="G67" s="615"/>
      <c r="H67" s="615"/>
      <c r="I67" s="615"/>
      <c r="J67" s="615"/>
      <c r="K67" s="615"/>
      <c r="L67" s="615"/>
      <c r="M67" s="615"/>
      <c r="N67" s="615"/>
      <c r="O67" s="615"/>
      <c r="P67" s="615"/>
      <c r="Q67" s="615"/>
      <c r="R67" s="615"/>
      <c r="S67" s="615"/>
    </row>
    <row r="68" spans="1:19" ht="9.9" customHeight="1">
      <c r="A68" s="378"/>
      <c r="B68" s="378"/>
      <c r="C68" s="378"/>
      <c r="D68" s="378"/>
      <c r="E68" s="378"/>
      <c r="F68" s="378"/>
      <c r="G68" s="378"/>
      <c r="H68" s="378"/>
      <c r="I68" s="378"/>
      <c r="J68" s="378"/>
      <c r="K68" s="378"/>
      <c r="L68" s="378"/>
      <c r="M68" s="378"/>
      <c r="N68" s="378"/>
      <c r="O68" s="378"/>
      <c r="P68" s="378"/>
      <c r="Q68" s="378"/>
      <c r="R68" s="378"/>
      <c r="S68" s="355"/>
    </row>
    <row r="69" spans="1:19" ht="28.5" customHeight="1">
      <c r="A69" s="603" t="s">
        <v>269</v>
      </c>
      <c r="B69" s="603"/>
      <c r="C69" s="603"/>
      <c r="D69" s="603"/>
      <c r="E69" s="603"/>
      <c r="F69" s="603"/>
      <c r="G69" s="603"/>
      <c r="H69" s="603"/>
      <c r="I69" s="603"/>
      <c r="J69" s="603"/>
      <c r="K69" s="603"/>
      <c r="L69" s="603"/>
      <c r="M69" s="603"/>
      <c r="N69" s="603"/>
      <c r="O69" s="603"/>
      <c r="P69" s="603"/>
      <c r="Q69" s="603"/>
      <c r="R69" s="603"/>
      <c r="S69" s="603"/>
    </row>
    <row r="70" spans="1:19" ht="9.9" customHeight="1">
      <c r="A70" s="378"/>
      <c r="B70" s="378"/>
      <c r="C70" s="378"/>
      <c r="D70" s="378"/>
      <c r="E70" s="378"/>
      <c r="F70" s="378"/>
      <c r="G70" s="378"/>
      <c r="H70" s="378"/>
      <c r="I70" s="378"/>
      <c r="J70" s="378"/>
      <c r="K70" s="378"/>
      <c r="L70" s="378"/>
      <c r="M70" s="378"/>
      <c r="N70" s="378"/>
      <c r="O70" s="378"/>
      <c r="P70" s="378"/>
      <c r="Q70" s="378"/>
      <c r="R70" s="378"/>
      <c r="S70" s="355"/>
    </row>
    <row r="71" spans="1:19" s="227" customFormat="1" ht="16.5" customHeight="1">
      <c r="A71" s="603" t="s">
        <v>270</v>
      </c>
      <c r="B71" s="603"/>
      <c r="C71" s="603"/>
      <c r="D71" s="603"/>
      <c r="E71" s="603"/>
      <c r="F71" s="603"/>
      <c r="G71" s="603"/>
      <c r="H71" s="603"/>
      <c r="I71" s="603"/>
      <c r="J71" s="603"/>
      <c r="K71" s="603"/>
      <c r="L71" s="603"/>
      <c r="M71" s="603"/>
      <c r="N71" s="603"/>
      <c r="O71" s="603"/>
      <c r="P71" s="603"/>
      <c r="Q71" s="603"/>
      <c r="R71" s="603"/>
      <c r="S71" s="603"/>
    </row>
    <row r="72" spans="1:19" ht="9.9" customHeight="1">
      <c r="A72" s="378"/>
      <c r="B72" s="378"/>
      <c r="C72" s="378"/>
      <c r="D72" s="378"/>
      <c r="E72" s="378"/>
      <c r="F72" s="378"/>
      <c r="G72" s="378"/>
      <c r="H72" s="378"/>
      <c r="I72" s="378"/>
      <c r="J72" s="378"/>
      <c r="K72" s="378"/>
      <c r="L72" s="378"/>
      <c r="M72" s="378"/>
      <c r="N72" s="378"/>
      <c r="O72" s="378"/>
      <c r="P72" s="378"/>
      <c r="Q72" s="378"/>
      <c r="R72" s="378"/>
      <c r="S72" s="355"/>
    </row>
    <row r="73" spans="1:19" ht="15.75" customHeight="1">
      <c r="A73" s="606" t="s">
        <v>271</v>
      </c>
      <c r="B73" s="606"/>
      <c r="C73" s="606"/>
      <c r="D73" s="606"/>
      <c r="E73" s="606"/>
      <c r="F73" s="606"/>
      <c r="G73" s="606"/>
      <c r="H73" s="606"/>
      <c r="I73" s="606"/>
      <c r="J73" s="606"/>
      <c r="K73" s="606"/>
      <c r="L73" s="606"/>
      <c r="M73" s="606"/>
      <c r="N73" s="606"/>
      <c r="O73" s="606"/>
      <c r="P73" s="606"/>
      <c r="Q73" s="606"/>
      <c r="R73" s="606"/>
      <c r="S73" s="606"/>
    </row>
    <row r="74" spans="1:19" ht="9.9" customHeight="1">
      <c r="A74" s="378"/>
      <c r="B74" s="378"/>
      <c r="C74" s="378"/>
      <c r="D74" s="378"/>
      <c r="E74" s="378"/>
      <c r="F74" s="378"/>
      <c r="G74" s="378"/>
      <c r="H74" s="378"/>
      <c r="I74" s="378"/>
      <c r="J74" s="378"/>
      <c r="K74" s="378"/>
      <c r="L74" s="378"/>
      <c r="M74" s="378"/>
      <c r="N74" s="378"/>
      <c r="O74" s="378"/>
      <c r="P74" s="378"/>
      <c r="Q74" s="378"/>
      <c r="R74" s="378"/>
      <c r="S74" s="355"/>
    </row>
    <row r="75" spans="1:19" ht="15" hidden="1" customHeight="1">
      <c r="A75" s="606" t="s">
        <v>272</v>
      </c>
      <c r="B75" s="606"/>
      <c r="C75" s="606"/>
      <c r="D75" s="606"/>
      <c r="E75" s="606"/>
      <c r="F75" s="606"/>
      <c r="G75" s="606"/>
      <c r="H75" s="606"/>
      <c r="I75" s="606"/>
      <c r="J75" s="606"/>
      <c r="K75" s="606"/>
      <c r="L75" s="606"/>
      <c r="M75" s="606"/>
      <c r="N75" s="606"/>
      <c r="O75" s="606"/>
      <c r="P75" s="606"/>
      <c r="Q75" s="606"/>
      <c r="R75" s="606"/>
      <c r="S75" s="606"/>
    </row>
    <row r="76" spans="1:19" ht="9.9" hidden="1" customHeight="1">
      <c r="A76" s="378"/>
      <c r="B76" s="378"/>
      <c r="C76" s="378"/>
      <c r="D76" s="378"/>
      <c r="E76" s="378"/>
      <c r="F76" s="378"/>
      <c r="G76" s="378"/>
      <c r="H76" s="378"/>
      <c r="I76" s="378"/>
      <c r="J76" s="378"/>
      <c r="K76" s="378"/>
      <c r="L76" s="378"/>
      <c r="M76" s="378"/>
      <c r="N76" s="378"/>
      <c r="O76" s="378"/>
      <c r="P76" s="378"/>
      <c r="Q76" s="378"/>
      <c r="R76" s="378"/>
      <c r="S76" s="355"/>
    </row>
    <row r="77" spans="1:19" ht="41.25" customHeight="1">
      <c r="A77" s="603" t="s">
        <v>273</v>
      </c>
      <c r="B77" s="603"/>
      <c r="C77" s="603"/>
      <c r="D77" s="603"/>
      <c r="E77" s="603"/>
      <c r="F77" s="603"/>
      <c r="G77" s="603"/>
      <c r="H77" s="603"/>
      <c r="I77" s="603"/>
      <c r="J77" s="603"/>
      <c r="K77" s="603"/>
      <c r="L77" s="603"/>
      <c r="M77" s="603"/>
      <c r="N77" s="603"/>
      <c r="O77" s="603"/>
      <c r="P77" s="603"/>
      <c r="Q77" s="603"/>
      <c r="R77" s="603"/>
      <c r="S77" s="603"/>
    </row>
    <row r="78" spans="1:19" ht="9.9" customHeight="1">
      <c r="A78" s="378"/>
      <c r="B78" s="378"/>
      <c r="C78" s="378"/>
      <c r="D78" s="378"/>
      <c r="E78" s="378"/>
      <c r="F78" s="378"/>
      <c r="G78" s="378"/>
      <c r="H78" s="378"/>
      <c r="I78" s="378"/>
      <c r="J78" s="378"/>
      <c r="K78" s="378"/>
      <c r="L78" s="378"/>
      <c r="M78" s="378"/>
      <c r="N78" s="378"/>
      <c r="O78" s="378"/>
      <c r="P78" s="378"/>
      <c r="Q78" s="378"/>
      <c r="R78" s="378"/>
      <c r="S78" s="355"/>
    </row>
    <row r="79" spans="1:19" ht="28.5" customHeight="1">
      <c r="A79" s="603" t="s">
        <v>274</v>
      </c>
      <c r="B79" s="603"/>
      <c r="C79" s="603"/>
      <c r="D79" s="603"/>
      <c r="E79" s="603"/>
      <c r="F79" s="603"/>
      <c r="G79" s="603"/>
      <c r="H79" s="603"/>
      <c r="I79" s="603"/>
      <c r="J79" s="603"/>
      <c r="K79" s="603"/>
      <c r="L79" s="603"/>
      <c r="M79" s="603"/>
      <c r="N79" s="603"/>
      <c r="O79" s="603"/>
      <c r="P79" s="603"/>
      <c r="Q79" s="603"/>
      <c r="R79" s="603"/>
      <c r="S79" s="603"/>
    </row>
    <row r="80" spans="1:19" ht="9.9" customHeight="1">
      <c r="A80" s="378"/>
      <c r="B80" s="378"/>
      <c r="C80" s="378"/>
      <c r="D80" s="378"/>
      <c r="E80" s="378"/>
      <c r="F80" s="378"/>
      <c r="G80" s="378"/>
      <c r="H80" s="378"/>
      <c r="I80" s="378"/>
      <c r="J80" s="378"/>
      <c r="K80" s="378"/>
      <c r="L80" s="378"/>
      <c r="M80" s="378"/>
      <c r="N80" s="378"/>
      <c r="O80" s="378"/>
      <c r="P80" s="378"/>
      <c r="Q80" s="378"/>
      <c r="R80" s="378"/>
      <c r="S80" s="355"/>
    </row>
    <row r="81" spans="1:16384" ht="27.9" customHeight="1">
      <c r="A81" s="603" t="s">
        <v>275</v>
      </c>
      <c r="B81" s="603"/>
      <c r="C81" s="603"/>
      <c r="D81" s="603"/>
      <c r="E81" s="603"/>
      <c r="F81" s="603"/>
      <c r="G81" s="603"/>
      <c r="H81" s="603"/>
      <c r="I81" s="603"/>
      <c r="J81" s="603"/>
      <c r="K81" s="603"/>
      <c r="L81" s="603"/>
      <c r="M81" s="603"/>
      <c r="N81" s="603"/>
      <c r="O81" s="603"/>
      <c r="P81" s="603"/>
      <c r="Q81" s="603"/>
      <c r="R81" s="603"/>
      <c r="S81" s="603"/>
    </row>
    <row r="82" spans="1:16384" ht="9.9" customHeight="1">
      <c r="A82" s="378"/>
      <c r="B82" s="378"/>
      <c r="C82" s="378"/>
      <c r="D82" s="378"/>
      <c r="E82" s="378"/>
      <c r="F82" s="378"/>
      <c r="G82" s="378"/>
      <c r="H82" s="378"/>
      <c r="I82" s="378"/>
      <c r="J82" s="378"/>
      <c r="K82" s="378"/>
      <c r="L82" s="378"/>
      <c r="M82" s="378"/>
      <c r="N82" s="378"/>
      <c r="O82" s="378"/>
      <c r="P82" s="378"/>
      <c r="Q82" s="378"/>
      <c r="R82" s="378"/>
      <c r="S82" s="355"/>
    </row>
    <row r="83" spans="1:16384" ht="15.75" customHeight="1">
      <c r="A83" s="606" t="s">
        <v>276</v>
      </c>
      <c r="B83" s="606"/>
      <c r="C83" s="606"/>
      <c r="D83" s="606"/>
      <c r="E83" s="606"/>
      <c r="F83" s="606"/>
      <c r="G83" s="606"/>
      <c r="H83" s="606"/>
      <c r="I83" s="606"/>
      <c r="J83" s="606"/>
      <c r="K83" s="606"/>
      <c r="L83" s="606"/>
      <c r="M83" s="606"/>
      <c r="N83" s="606"/>
      <c r="O83" s="606"/>
      <c r="P83" s="606"/>
      <c r="Q83" s="606"/>
      <c r="R83" s="606"/>
      <c r="S83" s="606"/>
    </row>
    <row r="84" spans="1:16384" ht="9.9" customHeight="1">
      <c r="A84" s="378"/>
      <c r="B84" s="378"/>
      <c r="C84" s="378"/>
      <c r="D84" s="378"/>
      <c r="E84" s="378"/>
      <c r="F84" s="378"/>
      <c r="G84" s="378"/>
      <c r="H84" s="378"/>
      <c r="I84" s="378"/>
      <c r="J84" s="378"/>
      <c r="K84" s="378"/>
      <c r="L84" s="378"/>
      <c r="M84" s="378"/>
      <c r="N84" s="378"/>
      <c r="O84" s="378"/>
      <c r="P84" s="378"/>
      <c r="Q84" s="378"/>
      <c r="R84" s="378"/>
      <c r="S84" s="355"/>
    </row>
    <row r="85" spans="1:16384" ht="15.75" customHeight="1">
      <c r="A85" s="606" t="s">
        <v>277</v>
      </c>
      <c r="B85" s="606"/>
      <c r="C85" s="606"/>
      <c r="D85" s="606"/>
      <c r="E85" s="606"/>
      <c r="F85" s="606"/>
      <c r="G85" s="606"/>
      <c r="H85" s="606"/>
      <c r="I85" s="606"/>
      <c r="J85" s="606"/>
      <c r="K85" s="606"/>
      <c r="L85" s="606"/>
      <c r="M85" s="606"/>
      <c r="N85" s="606"/>
      <c r="O85" s="606"/>
      <c r="P85" s="606"/>
      <c r="Q85" s="606"/>
      <c r="R85" s="606"/>
      <c r="S85" s="606"/>
    </row>
    <row r="86" spans="1:16384" ht="9.9" customHeight="1">
      <c r="A86" s="378"/>
      <c r="B86" s="378"/>
      <c r="C86" s="378"/>
      <c r="D86" s="378"/>
      <c r="E86" s="378"/>
      <c r="F86" s="378"/>
      <c r="G86" s="378"/>
      <c r="H86" s="378"/>
      <c r="I86" s="378"/>
      <c r="J86" s="378"/>
      <c r="K86" s="378"/>
      <c r="L86" s="378"/>
      <c r="M86" s="378"/>
      <c r="N86" s="378"/>
      <c r="O86" s="378"/>
      <c r="P86" s="378"/>
      <c r="Q86" s="378"/>
      <c r="R86" s="378"/>
      <c r="S86" s="355"/>
    </row>
    <row r="87" spans="1:16384" ht="27.75" customHeight="1">
      <c r="A87" s="603" t="s">
        <v>278</v>
      </c>
      <c r="B87" s="603"/>
      <c r="C87" s="603"/>
      <c r="D87" s="603"/>
      <c r="E87" s="603"/>
      <c r="F87" s="603"/>
      <c r="G87" s="603"/>
      <c r="H87" s="603"/>
      <c r="I87" s="603"/>
      <c r="J87" s="603"/>
      <c r="K87" s="603"/>
      <c r="L87" s="603"/>
      <c r="M87" s="603"/>
      <c r="N87" s="603"/>
      <c r="O87" s="603"/>
      <c r="P87" s="603"/>
      <c r="Q87" s="603"/>
      <c r="R87" s="603"/>
      <c r="S87" s="603"/>
    </row>
    <row r="88" spans="1:16384" ht="13.8">
      <c r="A88" s="215"/>
      <c r="B88" s="607" t="e">
        <f>#REF!</f>
        <v>#REF!</v>
      </c>
      <c r="C88" s="608"/>
      <c r="D88" s="608"/>
      <c r="E88" s="608"/>
      <c r="F88" s="608"/>
      <c r="G88" s="216"/>
      <c r="H88" s="607" t="e">
        <f>#REF!</f>
        <v>#REF!</v>
      </c>
      <c r="I88" s="608"/>
      <c r="J88" s="608"/>
      <c r="K88" s="608"/>
      <c r="L88" s="608"/>
      <c r="M88" s="216"/>
      <c r="N88" s="520" t="e">
        <f>#REF!</f>
        <v>#REF!</v>
      </c>
      <c r="O88" s="385"/>
      <c r="P88" s="385"/>
      <c r="Q88" s="385"/>
      <c r="R88" s="385"/>
    </row>
    <row r="89" spans="1:16384" ht="13.8">
      <c r="A89" s="217"/>
      <c r="B89" s="218" t="s">
        <v>2</v>
      </c>
      <c r="C89" s="219" t="s">
        <v>3</v>
      </c>
      <c r="D89" s="219" t="s">
        <v>4</v>
      </c>
      <c r="E89" s="219" t="s">
        <v>5</v>
      </c>
      <c r="F89" s="220" t="s">
        <v>6</v>
      </c>
      <c r="G89" s="385"/>
      <c r="H89" s="218" t="s">
        <v>2</v>
      </c>
      <c r="I89" s="219" t="s">
        <v>3</v>
      </c>
      <c r="J89" s="219" t="s">
        <v>4</v>
      </c>
      <c r="K89" s="219" t="s">
        <v>5</v>
      </c>
      <c r="L89" s="220" t="s">
        <v>6</v>
      </c>
      <c r="M89" s="221"/>
      <c r="N89" s="423" t="s">
        <v>2</v>
      </c>
      <c r="O89" s="225"/>
      <c r="P89" s="225"/>
      <c r="Q89" s="225"/>
      <c r="R89" s="225"/>
    </row>
    <row r="90" spans="1:16384" ht="13.8">
      <c r="A90" s="226" t="s">
        <v>209</v>
      </c>
      <c r="B90" s="222">
        <v>268</v>
      </c>
      <c r="C90" s="222">
        <v>330</v>
      </c>
      <c r="D90" s="222">
        <v>353</v>
      </c>
      <c r="E90" s="222">
        <v>375</v>
      </c>
      <c r="F90" s="223">
        <v>1326</v>
      </c>
      <c r="G90" s="224"/>
      <c r="H90" s="222">
        <v>303</v>
      </c>
      <c r="I90" s="222">
        <v>331</v>
      </c>
      <c r="J90" s="222">
        <v>340</v>
      </c>
      <c r="K90" s="222">
        <v>360</v>
      </c>
      <c r="L90" s="223">
        <v>1334</v>
      </c>
      <c r="M90" s="224"/>
      <c r="N90" s="222">
        <v>313</v>
      </c>
      <c r="O90" s="224"/>
      <c r="P90" s="224"/>
      <c r="Q90" s="224"/>
      <c r="R90" s="224"/>
    </row>
    <row r="91" spans="1:16384" ht="13.8">
      <c r="A91" s="215"/>
      <c r="B91" s="215"/>
      <c r="C91" s="215"/>
      <c r="D91" s="215"/>
      <c r="E91" s="215"/>
      <c r="F91" s="215"/>
      <c r="G91" s="215"/>
      <c r="H91" s="215"/>
      <c r="I91" s="215"/>
      <c r="J91" s="215"/>
      <c r="K91" s="215"/>
      <c r="L91" s="215"/>
      <c r="M91" s="215"/>
      <c r="N91" s="215"/>
      <c r="O91" s="216"/>
      <c r="P91" s="216"/>
      <c r="Q91" s="216"/>
      <c r="R91" s="216"/>
    </row>
    <row r="92" spans="1:16384" ht="15.75" customHeight="1">
      <c r="A92" s="614" t="s">
        <v>279</v>
      </c>
      <c r="B92" s="614"/>
      <c r="C92" s="614"/>
      <c r="D92" s="614"/>
      <c r="E92" s="614"/>
      <c r="F92" s="614"/>
      <c r="G92" s="614"/>
      <c r="H92" s="614"/>
      <c r="I92" s="614"/>
      <c r="J92" s="614"/>
      <c r="K92" s="614"/>
      <c r="L92" s="614"/>
      <c r="M92" s="614"/>
      <c r="N92" s="614"/>
      <c r="O92" s="614"/>
      <c r="P92" s="614"/>
      <c r="Q92" s="614"/>
      <c r="R92" s="614"/>
      <c r="S92" s="614"/>
    </row>
    <row r="93" spans="1:16384" ht="9.9" customHeight="1">
      <c r="A93" s="357"/>
      <c r="B93" s="357"/>
      <c r="C93" s="357"/>
      <c r="D93" s="357"/>
      <c r="E93" s="357"/>
      <c r="F93" s="357"/>
      <c r="G93" s="357"/>
      <c r="H93" s="357"/>
      <c r="I93" s="357"/>
      <c r="J93" s="357"/>
      <c r="K93" s="357"/>
      <c r="L93" s="357"/>
      <c r="M93" s="357"/>
      <c r="N93" s="357"/>
      <c r="O93" s="357"/>
      <c r="P93" s="357"/>
      <c r="Q93" s="357"/>
      <c r="R93" s="357"/>
      <c r="S93" s="355"/>
    </row>
    <row r="94" spans="1:16384" ht="84" customHeight="1">
      <c r="A94" s="613" t="s">
        <v>280</v>
      </c>
      <c r="B94" s="613"/>
      <c r="C94" s="613"/>
      <c r="D94" s="613"/>
      <c r="E94" s="613"/>
      <c r="F94" s="613"/>
      <c r="G94" s="613"/>
      <c r="H94" s="613"/>
      <c r="I94" s="613"/>
      <c r="J94" s="613"/>
      <c r="K94" s="613"/>
      <c r="L94" s="613"/>
      <c r="M94" s="613"/>
      <c r="N94" s="613"/>
      <c r="O94" s="613"/>
      <c r="P94" s="613"/>
      <c r="Q94" s="613"/>
      <c r="R94" s="613"/>
      <c r="S94" s="613"/>
      <c r="T94" s="612"/>
      <c r="U94" s="612"/>
      <c r="V94" s="612"/>
      <c r="W94" s="612"/>
      <c r="X94" s="612"/>
      <c r="Y94" s="612"/>
      <c r="Z94" s="612"/>
      <c r="AA94" s="612"/>
      <c r="AB94" s="612"/>
      <c r="AC94" s="612"/>
      <c r="AD94" s="612"/>
      <c r="AE94" s="612"/>
      <c r="AF94" s="612"/>
      <c r="AG94" s="612"/>
      <c r="AH94" s="612"/>
      <c r="AI94" s="612"/>
      <c r="AJ94" s="612"/>
      <c r="AK94" s="612"/>
      <c r="AL94" s="612"/>
      <c r="AM94" s="612"/>
      <c r="AN94" s="612"/>
      <c r="AO94" s="612"/>
      <c r="AP94" s="612"/>
      <c r="AQ94" s="612"/>
      <c r="AR94" s="612"/>
      <c r="AS94" s="612"/>
      <c r="AT94" s="612"/>
      <c r="AU94" s="612"/>
      <c r="AV94" s="612"/>
      <c r="AW94" s="612"/>
      <c r="AX94" s="612"/>
      <c r="AY94" s="612"/>
      <c r="AZ94" s="612"/>
      <c r="BA94" s="612"/>
      <c r="BB94" s="612"/>
      <c r="BC94" s="612"/>
      <c r="BD94" s="612"/>
      <c r="BE94" s="612"/>
      <c r="BF94" s="612"/>
      <c r="BG94" s="612"/>
      <c r="BH94" s="612"/>
      <c r="BI94" s="612"/>
      <c r="BJ94" s="612"/>
      <c r="BK94" s="612"/>
      <c r="BL94" s="612"/>
      <c r="BM94" s="612"/>
      <c r="BN94" s="612"/>
      <c r="BO94" s="612"/>
      <c r="BP94" s="612"/>
      <c r="BQ94" s="612"/>
      <c r="BR94" s="612"/>
      <c r="BS94" s="612"/>
      <c r="BT94" s="612"/>
      <c r="BU94" s="612"/>
      <c r="BV94" s="612"/>
      <c r="BW94" s="612"/>
      <c r="BX94" s="612"/>
      <c r="BY94" s="612"/>
      <c r="BZ94" s="612"/>
      <c r="CA94" s="612"/>
      <c r="CB94" s="612"/>
      <c r="CC94" s="612"/>
      <c r="CD94" s="612"/>
      <c r="CE94" s="612"/>
      <c r="CF94" s="612"/>
      <c r="CG94" s="612"/>
      <c r="CH94" s="612"/>
      <c r="CI94" s="612"/>
      <c r="CJ94" s="612"/>
      <c r="CK94" s="612"/>
      <c r="CL94" s="612"/>
      <c r="CM94" s="612"/>
      <c r="CN94" s="612"/>
      <c r="CO94" s="612"/>
      <c r="CP94" s="612"/>
      <c r="CQ94" s="612"/>
      <c r="CR94" s="612"/>
      <c r="CS94" s="612"/>
      <c r="CT94" s="612"/>
      <c r="CU94" s="612"/>
      <c r="CV94" s="612"/>
      <c r="CW94" s="612"/>
      <c r="CX94" s="612"/>
      <c r="CY94" s="612"/>
      <c r="CZ94" s="612"/>
      <c r="DA94" s="612"/>
      <c r="DB94" s="612"/>
      <c r="DC94" s="612"/>
      <c r="DD94" s="612"/>
      <c r="DE94" s="612"/>
      <c r="DF94" s="612"/>
      <c r="DG94" s="612"/>
      <c r="DH94" s="612"/>
      <c r="DI94" s="612"/>
      <c r="DJ94" s="612"/>
      <c r="DK94" s="612"/>
      <c r="DL94" s="612"/>
      <c r="DM94" s="612"/>
      <c r="DN94" s="612"/>
      <c r="DO94" s="612"/>
      <c r="DP94" s="612"/>
      <c r="DQ94" s="612"/>
      <c r="DR94" s="612"/>
      <c r="DS94" s="612"/>
      <c r="DT94" s="612"/>
      <c r="DU94" s="612"/>
      <c r="DV94" s="612"/>
      <c r="DW94" s="612"/>
      <c r="DX94" s="612"/>
      <c r="DY94" s="612"/>
      <c r="DZ94" s="612"/>
      <c r="EA94" s="612"/>
      <c r="EB94" s="612"/>
      <c r="EC94" s="612"/>
      <c r="ED94" s="612"/>
      <c r="EE94" s="612"/>
      <c r="EF94" s="612"/>
      <c r="EG94" s="612"/>
      <c r="EH94" s="612"/>
      <c r="EI94" s="612"/>
      <c r="EJ94" s="612"/>
      <c r="EK94" s="612"/>
      <c r="EL94" s="612"/>
      <c r="EM94" s="612"/>
      <c r="EN94" s="612"/>
      <c r="EO94" s="612"/>
      <c r="EP94" s="612"/>
      <c r="EQ94" s="612"/>
      <c r="ER94" s="612"/>
      <c r="ES94" s="612"/>
      <c r="ET94" s="612"/>
      <c r="EU94" s="612"/>
      <c r="EV94" s="612"/>
      <c r="EW94" s="612"/>
      <c r="EX94" s="612"/>
      <c r="EY94" s="612"/>
      <c r="EZ94" s="612"/>
      <c r="FA94" s="612"/>
      <c r="FB94" s="612"/>
      <c r="FC94" s="612"/>
      <c r="FD94" s="612"/>
      <c r="FE94" s="612"/>
      <c r="FF94" s="612"/>
      <c r="FG94" s="612"/>
      <c r="FH94" s="612"/>
      <c r="FI94" s="612"/>
      <c r="FJ94" s="612"/>
      <c r="FK94" s="612"/>
      <c r="FL94" s="612"/>
      <c r="FM94" s="612"/>
      <c r="FN94" s="612"/>
      <c r="FO94" s="612"/>
      <c r="FP94" s="612"/>
      <c r="FQ94" s="612"/>
      <c r="FR94" s="612"/>
      <c r="FS94" s="612"/>
      <c r="FT94" s="612"/>
      <c r="FU94" s="612"/>
      <c r="FV94" s="612"/>
      <c r="FW94" s="612"/>
      <c r="FX94" s="612"/>
      <c r="FY94" s="612"/>
      <c r="FZ94" s="612"/>
      <c r="GA94" s="612"/>
      <c r="GB94" s="612"/>
      <c r="GC94" s="612"/>
      <c r="GD94" s="612"/>
      <c r="GE94" s="612"/>
      <c r="GF94" s="612"/>
      <c r="GG94" s="612"/>
      <c r="GH94" s="612"/>
      <c r="GI94" s="612"/>
      <c r="GJ94" s="612"/>
      <c r="GK94" s="612"/>
      <c r="GL94" s="612"/>
      <c r="GM94" s="612"/>
      <c r="GN94" s="612"/>
      <c r="GO94" s="612"/>
      <c r="GP94" s="612"/>
      <c r="GQ94" s="612"/>
      <c r="GR94" s="612"/>
      <c r="GS94" s="612"/>
      <c r="GT94" s="612"/>
      <c r="GU94" s="612"/>
      <c r="GV94" s="612"/>
      <c r="GW94" s="612"/>
      <c r="GX94" s="612"/>
      <c r="GY94" s="612"/>
      <c r="GZ94" s="612"/>
      <c r="HA94" s="612"/>
      <c r="HB94" s="612"/>
      <c r="HC94" s="612"/>
      <c r="HD94" s="612"/>
      <c r="HE94" s="612"/>
      <c r="HF94" s="612"/>
      <c r="HG94" s="612"/>
      <c r="HH94" s="612"/>
      <c r="HI94" s="612"/>
      <c r="HJ94" s="612"/>
      <c r="HK94" s="612"/>
      <c r="HL94" s="612"/>
      <c r="HM94" s="612"/>
      <c r="HN94" s="612"/>
      <c r="HO94" s="612"/>
      <c r="HP94" s="612"/>
      <c r="HQ94" s="612"/>
      <c r="HR94" s="612"/>
      <c r="HS94" s="612"/>
      <c r="HT94" s="612"/>
      <c r="HU94" s="612"/>
      <c r="HV94" s="612"/>
      <c r="HW94" s="612"/>
      <c r="HX94" s="612"/>
      <c r="HY94" s="612"/>
      <c r="HZ94" s="612"/>
      <c r="IA94" s="612"/>
      <c r="IB94" s="612"/>
      <c r="IC94" s="612"/>
      <c r="ID94" s="612"/>
      <c r="IE94" s="612"/>
      <c r="IF94" s="612"/>
      <c r="IG94" s="612"/>
      <c r="IH94" s="612"/>
      <c r="II94" s="612"/>
      <c r="IJ94" s="612"/>
      <c r="IK94" s="612"/>
      <c r="IL94" s="612"/>
      <c r="IM94" s="612"/>
      <c r="IN94" s="612"/>
      <c r="IO94" s="612"/>
      <c r="IP94" s="612"/>
      <c r="IQ94" s="612"/>
      <c r="IR94" s="612"/>
      <c r="IS94" s="612"/>
      <c r="IT94" s="612"/>
      <c r="IU94" s="612"/>
      <c r="IV94" s="612"/>
      <c r="IW94" s="612"/>
      <c r="IX94" s="612"/>
      <c r="IY94" s="612"/>
      <c r="IZ94" s="612"/>
      <c r="JA94" s="612"/>
      <c r="JB94" s="612"/>
      <c r="JC94" s="612"/>
      <c r="JD94" s="612"/>
      <c r="JE94" s="612"/>
      <c r="JF94" s="612"/>
      <c r="JG94" s="612"/>
      <c r="JH94" s="612"/>
      <c r="JI94" s="612"/>
      <c r="JJ94" s="612"/>
      <c r="JK94" s="612"/>
      <c r="JL94" s="612"/>
      <c r="JM94" s="612"/>
      <c r="JN94" s="612"/>
      <c r="JO94" s="612"/>
      <c r="JP94" s="612"/>
      <c r="JQ94" s="612"/>
      <c r="JR94" s="612"/>
      <c r="JS94" s="612"/>
      <c r="JT94" s="612"/>
      <c r="JU94" s="612"/>
      <c r="JV94" s="612"/>
      <c r="JW94" s="612"/>
      <c r="JX94" s="612"/>
      <c r="JY94" s="612"/>
      <c r="JZ94" s="612"/>
      <c r="KA94" s="612"/>
      <c r="KB94" s="612"/>
      <c r="KC94" s="612"/>
      <c r="KD94" s="612"/>
      <c r="KE94" s="612"/>
      <c r="KF94" s="612"/>
      <c r="KG94" s="612"/>
      <c r="KH94" s="612"/>
      <c r="KI94" s="612"/>
      <c r="KJ94" s="612"/>
      <c r="KK94" s="612"/>
      <c r="KL94" s="612"/>
      <c r="KM94" s="612"/>
      <c r="KN94" s="612"/>
      <c r="KO94" s="612"/>
      <c r="KP94" s="612"/>
      <c r="KQ94" s="612"/>
      <c r="KR94" s="612"/>
      <c r="KS94" s="612"/>
      <c r="KT94" s="612"/>
      <c r="KU94" s="612"/>
      <c r="KV94" s="612"/>
      <c r="KW94" s="612"/>
      <c r="KX94" s="612"/>
      <c r="KY94" s="612"/>
      <c r="KZ94" s="612"/>
      <c r="LA94" s="612"/>
      <c r="LB94" s="612"/>
      <c r="LC94" s="612"/>
      <c r="LD94" s="612"/>
      <c r="LE94" s="612"/>
      <c r="LF94" s="612"/>
      <c r="LG94" s="612"/>
      <c r="LH94" s="612"/>
      <c r="LI94" s="612"/>
      <c r="LJ94" s="612"/>
      <c r="LK94" s="612"/>
      <c r="LL94" s="612"/>
      <c r="LM94" s="612"/>
      <c r="LN94" s="612"/>
      <c r="LO94" s="612"/>
      <c r="LP94" s="612"/>
      <c r="LQ94" s="612"/>
      <c r="LR94" s="612"/>
      <c r="LS94" s="612"/>
      <c r="LT94" s="612"/>
      <c r="LU94" s="612"/>
      <c r="LV94" s="612"/>
      <c r="LW94" s="612"/>
      <c r="LX94" s="612"/>
      <c r="LY94" s="612"/>
      <c r="LZ94" s="612"/>
      <c r="MA94" s="612"/>
      <c r="MB94" s="612"/>
      <c r="MC94" s="612"/>
      <c r="MD94" s="612"/>
      <c r="ME94" s="612"/>
      <c r="MF94" s="612"/>
      <c r="MG94" s="612"/>
      <c r="MH94" s="612"/>
      <c r="MI94" s="612"/>
      <c r="MJ94" s="612"/>
      <c r="MK94" s="612"/>
      <c r="ML94" s="612"/>
      <c r="MM94" s="612"/>
      <c r="MN94" s="612"/>
      <c r="MO94" s="612"/>
      <c r="MP94" s="612"/>
      <c r="MQ94" s="612"/>
      <c r="MR94" s="612"/>
      <c r="MS94" s="612"/>
      <c r="MT94" s="612"/>
      <c r="MU94" s="612"/>
      <c r="MV94" s="612"/>
      <c r="MW94" s="612"/>
      <c r="MX94" s="612"/>
      <c r="MY94" s="612"/>
      <c r="MZ94" s="612"/>
      <c r="NA94" s="612"/>
      <c r="NB94" s="612"/>
      <c r="NC94" s="612"/>
      <c r="ND94" s="612"/>
      <c r="NE94" s="612"/>
      <c r="NF94" s="612"/>
      <c r="NG94" s="612"/>
      <c r="NH94" s="612"/>
      <c r="NI94" s="612"/>
      <c r="NJ94" s="612"/>
      <c r="NK94" s="612"/>
      <c r="NL94" s="612"/>
      <c r="NM94" s="612"/>
      <c r="NN94" s="612"/>
      <c r="NO94" s="612"/>
      <c r="NP94" s="612"/>
      <c r="NQ94" s="612"/>
      <c r="NR94" s="612"/>
      <c r="NS94" s="612"/>
      <c r="NT94" s="612"/>
      <c r="NU94" s="612"/>
      <c r="NV94" s="612"/>
      <c r="NW94" s="612"/>
      <c r="NX94" s="612"/>
      <c r="NY94" s="612"/>
      <c r="NZ94" s="612"/>
      <c r="OA94" s="612"/>
      <c r="OB94" s="612"/>
      <c r="OC94" s="612"/>
      <c r="OD94" s="612"/>
      <c r="OE94" s="612"/>
      <c r="OF94" s="612"/>
      <c r="OG94" s="612"/>
      <c r="OH94" s="612"/>
      <c r="OI94" s="612"/>
      <c r="OJ94" s="612"/>
      <c r="OK94" s="612"/>
      <c r="OL94" s="612"/>
      <c r="OM94" s="612"/>
      <c r="ON94" s="612"/>
      <c r="OO94" s="612"/>
      <c r="OP94" s="612"/>
      <c r="OQ94" s="612"/>
      <c r="OR94" s="612"/>
      <c r="OS94" s="612"/>
      <c r="OT94" s="612"/>
      <c r="OU94" s="612"/>
      <c r="OV94" s="612"/>
      <c r="OW94" s="612"/>
      <c r="OX94" s="612"/>
      <c r="OY94" s="612"/>
      <c r="OZ94" s="612"/>
      <c r="PA94" s="612"/>
      <c r="PB94" s="612"/>
      <c r="PC94" s="612"/>
      <c r="PD94" s="612"/>
      <c r="PE94" s="612"/>
      <c r="PF94" s="612"/>
      <c r="PG94" s="612"/>
      <c r="PH94" s="612"/>
      <c r="PI94" s="612"/>
      <c r="PJ94" s="612"/>
      <c r="PK94" s="612"/>
      <c r="PL94" s="612"/>
      <c r="PM94" s="612"/>
      <c r="PN94" s="612"/>
      <c r="PO94" s="612"/>
      <c r="PP94" s="612"/>
      <c r="PQ94" s="612"/>
      <c r="PR94" s="612"/>
      <c r="PS94" s="612"/>
      <c r="PT94" s="612"/>
      <c r="PU94" s="612"/>
      <c r="PV94" s="612"/>
      <c r="PW94" s="612"/>
      <c r="PX94" s="612"/>
      <c r="PY94" s="612"/>
      <c r="PZ94" s="612"/>
      <c r="QA94" s="612"/>
      <c r="QB94" s="612"/>
      <c r="QC94" s="612"/>
      <c r="QD94" s="612"/>
      <c r="QE94" s="612"/>
      <c r="QF94" s="612"/>
      <c r="QG94" s="612"/>
      <c r="QH94" s="612"/>
      <c r="QI94" s="612"/>
      <c r="QJ94" s="612"/>
      <c r="QK94" s="612"/>
      <c r="QL94" s="612"/>
      <c r="QM94" s="612"/>
      <c r="QN94" s="612"/>
      <c r="QO94" s="612"/>
      <c r="QP94" s="612"/>
      <c r="QQ94" s="612"/>
      <c r="QR94" s="612"/>
      <c r="QS94" s="612"/>
      <c r="QT94" s="612"/>
      <c r="QU94" s="612"/>
      <c r="QV94" s="612"/>
      <c r="QW94" s="612"/>
      <c r="QX94" s="612"/>
      <c r="QY94" s="612"/>
      <c r="QZ94" s="612"/>
      <c r="RA94" s="612"/>
      <c r="RB94" s="612"/>
      <c r="RC94" s="612"/>
      <c r="RD94" s="612"/>
      <c r="RE94" s="612"/>
      <c r="RF94" s="612"/>
      <c r="RG94" s="612"/>
      <c r="RH94" s="612"/>
      <c r="RI94" s="612"/>
      <c r="RJ94" s="612"/>
      <c r="RK94" s="612"/>
      <c r="RL94" s="612"/>
      <c r="RM94" s="612"/>
      <c r="RN94" s="612"/>
      <c r="RO94" s="612"/>
      <c r="RP94" s="612"/>
      <c r="RQ94" s="612"/>
      <c r="RR94" s="612"/>
      <c r="RS94" s="612"/>
      <c r="RT94" s="612"/>
      <c r="RU94" s="612"/>
      <c r="RV94" s="612"/>
      <c r="RW94" s="612"/>
      <c r="RX94" s="612"/>
      <c r="RY94" s="612"/>
      <c r="RZ94" s="612"/>
      <c r="SA94" s="612"/>
      <c r="SB94" s="612"/>
      <c r="SC94" s="612"/>
      <c r="SD94" s="612"/>
      <c r="SE94" s="612"/>
      <c r="SF94" s="612"/>
      <c r="SG94" s="612"/>
      <c r="SH94" s="612"/>
      <c r="SI94" s="612"/>
      <c r="SJ94" s="612"/>
      <c r="SK94" s="612"/>
      <c r="SL94" s="612"/>
      <c r="SM94" s="612"/>
      <c r="SN94" s="612"/>
      <c r="SO94" s="612"/>
      <c r="SP94" s="612"/>
      <c r="SQ94" s="612"/>
      <c r="SR94" s="612"/>
      <c r="SS94" s="612"/>
      <c r="ST94" s="612"/>
      <c r="SU94" s="612"/>
      <c r="SV94" s="612"/>
      <c r="SW94" s="612"/>
      <c r="SX94" s="612"/>
      <c r="SY94" s="612"/>
      <c r="SZ94" s="612"/>
      <c r="TA94" s="612"/>
      <c r="TB94" s="612"/>
      <c r="TC94" s="612"/>
      <c r="TD94" s="612"/>
      <c r="TE94" s="612"/>
      <c r="TF94" s="612"/>
      <c r="TG94" s="612"/>
      <c r="TH94" s="612"/>
      <c r="TI94" s="612"/>
      <c r="TJ94" s="612"/>
      <c r="TK94" s="612"/>
      <c r="TL94" s="612"/>
      <c r="TM94" s="612"/>
      <c r="TN94" s="612"/>
      <c r="TO94" s="612"/>
      <c r="TP94" s="612"/>
      <c r="TQ94" s="612"/>
      <c r="TR94" s="612"/>
      <c r="TS94" s="612"/>
      <c r="TT94" s="612"/>
      <c r="TU94" s="612"/>
      <c r="TV94" s="612"/>
      <c r="TW94" s="612"/>
      <c r="TX94" s="612"/>
      <c r="TY94" s="612"/>
      <c r="TZ94" s="612"/>
      <c r="UA94" s="612"/>
      <c r="UB94" s="612"/>
      <c r="UC94" s="612"/>
      <c r="UD94" s="612"/>
      <c r="UE94" s="612"/>
      <c r="UF94" s="612"/>
      <c r="UG94" s="612"/>
      <c r="UH94" s="612"/>
      <c r="UI94" s="612"/>
      <c r="UJ94" s="612"/>
      <c r="UK94" s="612"/>
      <c r="UL94" s="612"/>
      <c r="UM94" s="612"/>
      <c r="UN94" s="612"/>
      <c r="UO94" s="612"/>
      <c r="UP94" s="612"/>
      <c r="UQ94" s="612"/>
      <c r="UR94" s="612"/>
      <c r="US94" s="612"/>
      <c r="UT94" s="612"/>
      <c r="UU94" s="612"/>
      <c r="UV94" s="612"/>
      <c r="UW94" s="612"/>
      <c r="UX94" s="612"/>
      <c r="UY94" s="612"/>
      <c r="UZ94" s="612"/>
      <c r="VA94" s="612"/>
      <c r="VB94" s="612"/>
      <c r="VC94" s="612"/>
      <c r="VD94" s="612"/>
      <c r="VE94" s="612"/>
      <c r="VF94" s="612"/>
      <c r="VG94" s="612"/>
      <c r="VH94" s="612"/>
      <c r="VI94" s="612"/>
      <c r="VJ94" s="612"/>
      <c r="VK94" s="612"/>
      <c r="VL94" s="612"/>
      <c r="VM94" s="612"/>
      <c r="VN94" s="612"/>
      <c r="VO94" s="612"/>
      <c r="VP94" s="612"/>
      <c r="VQ94" s="612"/>
      <c r="VR94" s="612"/>
      <c r="VS94" s="612"/>
      <c r="VT94" s="612"/>
      <c r="VU94" s="612"/>
      <c r="VV94" s="612"/>
      <c r="VW94" s="612"/>
      <c r="VX94" s="612"/>
      <c r="VY94" s="612"/>
      <c r="VZ94" s="612"/>
      <c r="WA94" s="612"/>
      <c r="WB94" s="612"/>
      <c r="WC94" s="612"/>
      <c r="WD94" s="612"/>
      <c r="WE94" s="612"/>
      <c r="WF94" s="612"/>
      <c r="WG94" s="612"/>
      <c r="WH94" s="612"/>
      <c r="WI94" s="612"/>
      <c r="WJ94" s="612"/>
      <c r="WK94" s="612"/>
      <c r="WL94" s="612"/>
      <c r="WM94" s="612"/>
      <c r="WN94" s="612"/>
      <c r="WO94" s="612"/>
      <c r="WP94" s="612"/>
      <c r="WQ94" s="612"/>
      <c r="WR94" s="612"/>
      <c r="WS94" s="612"/>
      <c r="WT94" s="612"/>
      <c r="WU94" s="612"/>
      <c r="WV94" s="612"/>
      <c r="WW94" s="612"/>
      <c r="WX94" s="612"/>
      <c r="WY94" s="612"/>
      <c r="WZ94" s="612"/>
      <c r="XA94" s="612"/>
      <c r="XB94" s="612"/>
      <c r="XC94" s="612"/>
      <c r="XD94" s="612"/>
      <c r="XE94" s="612"/>
      <c r="XF94" s="612"/>
      <c r="XG94" s="612"/>
      <c r="XH94" s="612"/>
      <c r="XI94" s="612"/>
      <c r="XJ94" s="612"/>
      <c r="XK94" s="612"/>
      <c r="XL94" s="612"/>
      <c r="XM94" s="612"/>
      <c r="XN94" s="612"/>
      <c r="XO94" s="612"/>
      <c r="XP94" s="612"/>
      <c r="XQ94" s="612"/>
      <c r="XR94" s="612"/>
      <c r="XS94" s="612"/>
      <c r="XT94" s="612"/>
      <c r="XU94" s="612"/>
      <c r="XV94" s="612"/>
      <c r="XW94" s="612"/>
      <c r="XX94" s="612"/>
      <c r="XY94" s="612"/>
      <c r="XZ94" s="612"/>
      <c r="YA94" s="612"/>
      <c r="YB94" s="612"/>
      <c r="YC94" s="612"/>
      <c r="YD94" s="612"/>
      <c r="YE94" s="612"/>
      <c r="YF94" s="612"/>
      <c r="YG94" s="612"/>
      <c r="YH94" s="612"/>
      <c r="YI94" s="612"/>
      <c r="YJ94" s="612"/>
      <c r="YK94" s="612"/>
      <c r="YL94" s="612"/>
      <c r="YM94" s="612"/>
      <c r="YN94" s="612"/>
      <c r="YO94" s="612"/>
      <c r="YP94" s="612"/>
      <c r="YQ94" s="612"/>
      <c r="YR94" s="612"/>
      <c r="YS94" s="612"/>
      <c r="YT94" s="612"/>
      <c r="YU94" s="612"/>
      <c r="YV94" s="612"/>
      <c r="YW94" s="612"/>
      <c r="YX94" s="612"/>
      <c r="YY94" s="612"/>
      <c r="YZ94" s="612"/>
      <c r="ZA94" s="612"/>
      <c r="ZB94" s="612"/>
      <c r="ZC94" s="612"/>
      <c r="ZD94" s="612"/>
      <c r="ZE94" s="612"/>
      <c r="ZF94" s="612"/>
      <c r="ZG94" s="612"/>
      <c r="ZH94" s="612"/>
      <c r="ZI94" s="612"/>
      <c r="ZJ94" s="612"/>
      <c r="ZK94" s="612"/>
      <c r="ZL94" s="612"/>
      <c r="ZM94" s="612"/>
      <c r="ZN94" s="612"/>
      <c r="ZO94" s="612"/>
      <c r="ZP94" s="612"/>
      <c r="ZQ94" s="612"/>
      <c r="ZR94" s="612"/>
      <c r="ZS94" s="612"/>
      <c r="ZT94" s="612"/>
      <c r="ZU94" s="612"/>
      <c r="ZV94" s="612"/>
      <c r="ZW94" s="612"/>
      <c r="ZX94" s="612"/>
      <c r="ZY94" s="612"/>
      <c r="ZZ94" s="612"/>
      <c r="AAA94" s="612"/>
      <c r="AAB94" s="612"/>
      <c r="AAC94" s="612"/>
      <c r="AAD94" s="612"/>
      <c r="AAE94" s="612"/>
      <c r="AAF94" s="612"/>
      <c r="AAG94" s="612"/>
      <c r="AAH94" s="612"/>
      <c r="AAI94" s="612"/>
      <c r="AAJ94" s="612"/>
      <c r="AAK94" s="612"/>
      <c r="AAL94" s="612"/>
      <c r="AAM94" s="612"/>
      <c r="AAN94" s="612"/>
      <c r="AAO94" s="612"/>
      <c r="AAP94" s="612"/>
      <c r="AAQ94" s="612"/>
      <c r="AAR94" s="612"/>
      <c r="AAS94" s="612"/>
      <c r="AAT94" s="612"/>
      <c r="AAU94" s="612"/>
      <c r="AAV94" s="612"/>
      <c r="AAW94" s="612"/>
      <c r="AAX94" s="612"/>
      <c r="AAY94" s="612"/>
      <c r="AAZ94" s="612"/>
      <c r="ABA94" s="612"/>
      <c r="ABB94" s="612"/>
      <c r="ABC94" s="612"/>
      <c r="ABD94" s="612"/>
      <c r="ABE94" s="612"/>
      <c r="ABF94" s="612"/>
      <c r="ABG94" s="612"/>
      <c r="ABH94" s="612"/>
      <c r="ABI94" s="612"/>
      <c r="ABJ94" s="612"/>
      <c r="ABK94" s="612"/>
      <c r="ABL94" s="612"/>
      <c r="ABM94" s="612"/>
      <c r="ABN94" s="612"/>
      <c r="ABO94" s="612"/>
      <c r="ABP94" s="612"/>
      <c r="ABQ94" s="612"/>
      <c r="ABR94" s="612"/>
      <c r="ABS94" s="612"/>
      <c r="ABT94" s="612"/>
      <c r="ABU94" s="612"/>
      <c r="ABV94" s="612"/>
      <c r="ABW94" s="612"/>
      <c r="ABX94" s="612"/>
      <c r="ABY94" s="612"/>
      <c r="ABZ94" s="612"/>
      <c r="ACA94" s="612"/>
      <c r="ACB94" s="612"/>
      <c r="ACC94" s="612"/>
      <c r="ACD94" s="612"/>
      <c r="ACE94" s="612"/>
      <c r="ACF94" s="612"/>
      <c r="ACG94" s="612"/>
      <c r="ACH94" s="612"/>
      <c r="ACI94" s="612"/>
      <c r="ACJ94" s="612"/>
      <c r="ACK94" s="612"/>
      <c r="ACL94" s="612"/>
      <c r="ACM94" s="612"/>
      <c r="ACN94" s="612"/>
      <c r="ACO94" s="612"/>
      <c r="ACP94" s="612"/>
      <c r="ACQ94" s="612"/>
      <c r="ACR94" s="612"/>
      <c r="ACS94" s="612"/>
      <c r="ACT94" s="612"/>
      <c r="ACU94" s="612"/>
      <c r="ACV94" s="612"/>
      <c r="ACW94" s="612"/>
      <c r="ACX94" s="612"/>
      <c r="ACY94" s="612"/>
      <c r="ACZ94" s="612"/>
      <c r="ADA94" s="612"/>
      <c r="ADB94" s="612"/>
      <c r="ADC94" s="612"/>
      <c r="ADD94" s="612"/>
      <c r="ADE94" s="612"/>
      <c r="ADF94" s="612"/>
      <c r="ADG94" s="612"/>
      <c r="ADH94" s="612"/>
      <c r="ADI94" s="612"/>
      <c r="ADJ94" s="612"/>
      <c r="ADK94" s="612"/>
      <c r="ADL94" s="612"/>
      <c r="ADM94" s="612"/>
      <c r="ADN94" s="612"/>
      <c r="ADO94" s="612"/>
      <c r="ADP94" s="612"/>
      <c r="ADQ94" s="612"/>
      <c r="ADR94" s="612"/>
      <c r="ADS94" s="612"/>
      <c r="ADT94" s="612"/>
      <c r="ADU94" s="612"/>
      <c r="ADV94" s="612"/>
      <c r="ADW94" s="612"/>
      <c r="ADX94" s="612"/>
      <c r="ADY94" s="612"/>
      <c r="ADZ94" s="612"/>
      <c r="AEA94" s="612"/>
      <c r="AEB94" s="612"/>
      <c r="AEC94" s="612"/>
      <c r="AED94" s="612"/>
      <c r="AEE94" s="612"/>
      <c r="AEF94" s="612"/>
      <c r="AEG94" s="612"/>
      <c r="AEH94" s="612"/>
      <c r="AEI94" s="612"/>
      <c r="AEJ94" s="612"/>
      <c r="AEK94" s="612"/>
      <c r="AEL94" s="612"/>
      <c r="AEM94" s="612"/>
      <c r="AEN94" s="612"/>
      <c r="AEO94" s="612"/>
      <c r="AEP94" s="612"/>
      <c r="AEQ94" s="612"/>
      <c r="AER94" s="612"/>
      <c r="AES94" s="612"/>
      <c r="AET94" s="612"/>
      <c r="AEU94" s="612"/>
      <c r="AEV94" s="612"/>
      <c r="AEW94" s="612"/>
      <c r="AEX94" s="612"/>
      <c r="AEY94" s="612"/>
      <c r="AEZ94" s="612"/>
      <c r="AFA94" s="612"/>
      <c r="AFB94" s="612"/>
      <c r="AFC94" s="612"/>
      <c r="AFD94" s="612"/>
      <c r="AFE94" s="612"/>
      <c r="AFF94" s="612"/>
      <c r="AFG94" s="612"/>
      <c r="AFH94" s="612"/>
      <c r="AFI94" s="612"/>
      <c r="AFJ94" s="612"/>
      <c r="AFK94" s="612"/>
      <c r="AFL94" s="612"/>
      <c r="AFM94" s="612"/>
      <c r="AFN94" s="612"/>
      <c r="AFO94" s="612"/>
      <c r="AFP94" s="612"/>
      <c r="AFQ94" s="612"/>
      <c r="AFR94" s="612"/>
      <c r="AFS94" s="612"/>
      <c r="AFT94" s="612"/>
      <c r="AFU94" s="612"/>
      <c r="AFV94" s="612"/>
      <c r="AFW94" s="612"/>
      <c r="AFX94" s="612"/>
      <c r="AFY94" s="612"/>
      <c r="AFZ94" s="612"/>
      <c r="AGA94" s="612"/>
      <c r="AGB94" s="612"/>
      <c r="AGC94" s="612"/>
      <c r="AGD94" s="612"/>
      <c r="AGE94" s="612"/>
      <c r="AGF94" s="612"/>
      <c r="AGG94" s="612"/>
      <c r="AGH94" s="612"/>
      <c r="AGI94" s="612"/>
      <c r="AGJ94" s="612"/>
      <c r="AGK94" s="612"/>
      <c r="AGL94" s="612"/>
      <c r="AGM94" s="612"/>
      <c r="AGN94" s="612"/>
      <c r="AGO94" s="612"/>
      <c r="AGP94" s="612"/>
      <c r="AGQ94" s="612"/>
      <c r="AGR94" s="612"/>
      <c r="AGS94" s="612"/>
      <c r="AGT94" s="612"/>
      <c r="AGU94" s="612"/>
      <c r="AGV94" s="612"/>
      <c r="AGW94" s="612"/>
      <c r="AGX94" s="612"/>
      <c r="AGY94" s="612"/>
      <c r="AGZ94" s="612"/>
      <c r="AHA94" s="612"/>
      <c r="AHB94" s="612"/>
      <c r="AHC94" s="612"/>
      <c r="AHD94" s="612"/>
      <c r="AHE94" s="612"/>
      <c r="AHF94" s="612"/>
      <c r="AHG94" s="612"/>
      <c r="AHH94" s="612"/>
      <c r="AHI94" s="612"/>
      <c r="AHJ94" s="612"/>
      <c r="AHK94" s="612"/>
      <c r="AHL94" s="612"/>
      <c r="AHM94" s="612"/>
      <c r="AHN94" s="612"/>
      <c r="AHO94" s="612"/>
      <c r="AHP94" s="612"/>
      <c r="AHQ94" s="612"/>
      <c r="AHR94" s="612"/>
      <c r="AHS94" s="612"/>
      <c r="AHT94" s="612"/>
      <c r="AHU94" s="612"/>
      <c r="AHV94" s="612"/>
      <c r="AHW94" s="612"/>
      <c r="AHX94" s="612"/>
      <c r="AHY94" s="612"/>
      <c r="AHZ94" s="612"/>
      <c r="AIA94" s="612"/>
      <c r="AIB94" s="612"/>
      <c r="AIC94" s="612"/>
      <c r="AID94" s="612"/>
      <c r="AIE94" s="612"/>
      <c r="AIF94" s="612"/>
      <c r="AIG94" s="612"/>
      <c r="AIH94" s="612"/>
      <c r="AII94" s="612"/>
      <c r="AIJ94" s="612"/>
      <c r="AIK94" s="612"/>
      <c r="AIL94" s="612"/>
      <c r="AIM94" s="612"/>
      <c r="AIN94" s="612"/>
      <c r="AIO94" s="612"/>
      <c r="AIP94" s="612"/>
      <c r="AIQ94" s="612"/>
      <c r="AIR94" s="612"/>
      <c r="AIS94" s="612"/>
      <c r="AIT94" s="612"/>
      <c r="AIU94" s="612"/>
      <c r="AIV94" s="612"/>
      <c r="AIW94" s="612"/>
      <c r="AIX94" s="612"/>
      <c r="AIY94" s="612"/>
      <c r="AIZ94" s="612"/>
      <c r="AJA94" s="612"/>
      <c r="AJB94" s="612"/>
      <c r="AJC94" s="612"/>
      <c r="AJD94" s="612"/>
      <c r="AJE94" s="612"/>
      <c r="AJF94" s="612"/>
      <c r="AJG94" s="612"/>
      <c r="AJH94" s="612"/>
      <c r="AJI94" s="612"/>
      <c r="AJJ94" s="612"/>
      <c r="AJK94" s="612"/>
      <c r="AJL94" s="612"/>
      <c r="AJM94" s="612"/>
      <c r="AJN94" s="612"/>
      <c r="AJO94" s="612"/>
      <c r="AJP94" s="612"/>
      <c r="AJQ94" s="612"/>
      <c r="AJR94" s="612"/>
      <c r="AJS94" s="612"/>
      <c r="AJT94" s="612"/>
      <c r="AJU94" s="612"/>
      <c r="AJV94" s="612"/>
      <c r="AJW94" s="612"/>
      <c r="AJX94" s="612"/>
      <c r="AJY94" s="612"/>
      <c r="AJZ94" s="612"/>
      <c r="AKA94" s="612"/>
      <c r="AKB94" s="612"/>
      <c r="AKC94" s="612"/>
      <c r="AKD94" s="612"/>
      <c r="AKE94" s="612"/>
      <c r="AKF94" s="612"/>
      <c r="AKG94" s="612"/>
      <c r="AKH94" s="612"/>
      <c r="AKI94" s="612"/>
      <c r="AKJ94" s="612"/>
      <c r="AKK94" s="612"/>
      <c r="AKL94" s="612"/>
      <c r="AKM94" s="612"/>
      <c r="AKN94" s="612"/>
      <c r="AKO94" s="612"/>
      <c r="AKP94" s="612"/>
      <c r="AKQ94" s="612"/>
      <c r="AKR94" s="612"/>
      <c r="AKS94" s="612"/>
      <c r="AKT94" s="612"/>
      <c r="AKU94" s="612"/>
      <c r="AKV94" s="612"/>
      <c r="AKW94" s="612"/>
      <c r="AKX94" s="612"/>
      <c r="AKY94" s="612"/>
      <c r="AKZ94" s="612"/>
      <c r="ALA94" s="612"/>
      <c r="ALB94" s="612"/>
      <c r="ALC94" s="612"/>
      <c r="ALD94" s="612"/>
      <c r="ALE94" s="612"/>
      <c r="ALF94" s="612"/>
      <c r="ALG94" s="612"/>
      <c r="ALH94" s="612"/>
      <c r="ALI94" s="612"/>
      <c r="ALJ94" s="612"/>
      <c r="ALK94" s="612"/>
      <c r="ALL94" s="612"/>
      <c r="ALM94" s="612"/>
      <c r="ALN94" s="612"/>
      <c r="ALO94" s="612"/>
      <c r="ALP94" s="612"/>
      <c r="ALQ94" s="612"/>
      <c r="ALR94" s="612"/>
      <c r="ALS94" s="612"/>
      <c r="ALT94" s="612"/>
      <c r="ALU94" s="612"/>
      <c r="ALV94" s="612"/>
      <c r="ALW94" s="612"/>
      <c r="ALX94" s="612"/>
      <c r="ALY94" s="612"/>
      <c r="ALZ94" s="612"/>
      <c r="AMA94" s="612"/>
      <c r="AMB94" s="612"/>
      <c r="AMC94" s="612"/>
      <c r="AMD94" s="612"/>
      <c r="AME94" s="612"/>
      <c r="AMF94" s="612"/>
      <c r="AMG94" s="612"/>
      <c r="AMH94" s="612"/>
      <c r="AMI94" s="612"/>
      <c r="AMJ94" s="612"/>
      <c r="AMK94" s="612"/>
      <c r="AML94" s="612"/>
      <c r="AMM94" s="612"/>
      <c r="AMN94" s="612"/>
      <c r="AMO94" s="612"/>
      <c r="AMP94" s="612"/>
      <c r="AMQ94" s="612"/>
      <c r="AMR94" s="612"/>
      <c r="AMS94" s="612"/>
      <c r="AMT94" s="612"/>
      <c r="AMU94" s="612"/>
      <c r="AMV94" s="612"/>
      <c r="AMW94" s="612"/>
      <c r="AMX94" s="612"/>
      <c r="AMY94" s="612"/>
      <c r="AMZ94" s="612"/>
      <c r="ANA94" s="612"/>
      <c r="ANB94" s="612"/>
      <c r="ANC94" s="612"/>
      <c r="AND94" s="612"/>
      <c r="ANE94" s="612"/>
      <c r="ANF94" s="612"/>
      <c r="ANG94" s="612"/>
      <c r="ANH94" s="612"/>
      <c r="ANI94" s="612"/>
      <c r="ANJ94" s="612"/>
      <c r="ANK94" s="612"/>
      <c r="ANL94" s="612"/>
      <c r="ANM94" s="612"/>
      <c r="ANN94" s="612"/>
      <c r="ANO94" s="612"/>
      <c r="ANP94" s="612"/>
      <c r="ANQ94" s="612"/>
      <c r="ANR94" s="612"/>
      <c r="ANS94" s="612"/>
      <c r="ANT94" s="612"/>
      <c r="ANU94" s="612"/>
      <c r="ANV94" s="612"/>
      <c r="ANW94" s="612"/>
      <c r="ANX94" s="612"/>
      <c r="ANY94" s="612"/>
      <c r="ANZ94" s="612"/>
      <c r="AOA94" s="612"/>
      <c r="AOB94" s="612"/>
      <c r="AOC94" s="612"/>
      <c r="AOD94" s="612"/>
      <c r="AOE94" s="612"/>
      <c r="AOF94" s="612"/>
      <c r="AOG94" s="612"/>
      <c r="AOH94" s="612"/>
      <c r="AOI94" s="612"/>
      <c r="AOJ94" s="612"/>
      <c r="AOK94" s="612"/>
      <c r="AOL94" s="612"/>
      <c r="AOM94" s="612"/>
      <c r="AON94" s="612"/>
      <c r="AOO94" s="612"/>
      <c r="AOP94" s="612"/>
      <c r="AOQ94" s="612"/>
      <c r="AOR94" s="612"/>
      <c r="AOS94" s="612"/>
      <c r="AOT94" s="612"/>
      <c r="AOU94" s="612"/>
      <c r="AOV94" s="612"/>
      <c r="AOW94" s="612"/>
      <c r="AOX94" s="612"/>
      <c r="AOY94" s="612"/>
      <c r="AOZ94" s="612"/>
      <c r="APA94" s="612"/>
      <c r="APB94" s="612"/>
      <c r="APC94" s="612"/>
      <c r="APD94" s="612"/>
      <c r="APE94" s="612"/>
      <c r="APF94" s="612"/>
      <c r="APG94" s="612"/>
      <c r="APH94" s="612"/>
      <c r="API94" s="612"/>
      <c r="APJ94" s="612"/>
      <c r="APK94" s="612"/>
      <c r="APL94" s="612"/>
      <c r="APM94" s="612"/>
      <c r="APN94" s="612"/>
      <c r="APO94" s="612"/>
      <c r="APP94" s="612"/>
      <c r="APQ94" s="612"/>
      <c r="APR94" s="612"/>
      <c r="APS94" s="612"/>
      <c r="APT94" s="612"/>
      <c r="APU94" s="612"/>
      <c r="APV94" s="612"/>
      <c r="APW94" s="612"/>
      <c r="APX94" s="612"/>
      <c r="APY94" s="612"/>
      <c r="APZ94" s="612"/>
      <c r="AQA94" s="612"/>
      <c r="AQB94" s="612"/>
      <c r="AQC94" s="612"/>
      <c r="AQD94" s="612"/>
      <c r="AQE94" s="612"/>
      <c r="AQF94" s="612"/>
      <c r="AQG94" s="612"/>
      <c r="AQH94" s="612"/>
      <c r="AQI94" s="612"/>
      <c r="AQJ94" s="612"/>
      <c r="AQK94" s="612"/>
      <c r="AQL94" s="612"/>
      <c r="AQM94" s="612"/>
      <c r="AQN94" s="612"/>
      <c r="AQO94" s="612"/>
      <c r="AQP94" s="612"/>
      <c r="AQQ94" s="612"/>
      <c r="AQR94" s="612"/>
      <c r="AQS94" s="612"/>
      <c r="AQT94" s="612"/>
      <c r="AQU94" s="612"/>
      <c r="AQV94" s="612"/>
      <c r="AQW94" s="612"/>
      <c r="AQX94" s="612"/>
      <c r="AQY94" s="612"/>
      <c r="AQZ94" s="612"/>
      <c r="ARA94" s="612"/>
      <c r="ARB94" s="612"/>
      <c r="ARC94" s="612"/>
      <c r="ARD94" s="612"/>
      <c r="ARE94" s="612"/>
      <c r="ARF94" s="612"/>
      <c r="ARG94" s="612"/>
      <c r="ARH94" s="612"/>
      <c r="ARI94" s="612"/>
      <c r="ARJ94" s="612"/>
      <c r="ARK94" s="612"/>
      <c r="ARL94" s="612"/>
      <c r="ARM94" s="612"/>
      <c r="ARN94" s="612"/>
      <c r="ARO94" s="612"/>
      <c r="ARP94" s="612"/>
      <c r="ARQ94" s="612"/>
      <c r="ARR94" s="612"/>
      <c r="ARS94" s="612"/>
      <c r="ART94" s="612"/>
      <c r="ARU94" s="612"/>
      <c r="ARV94" s="612"/>
      <c r="ARW94" s="612"/>
      <c r="ARX94" s="612"/>
      <c r="ARY94" s="612"/>
      <c r="ARZ94" s="612"/>
      <c r="ASA94" s="612"/>
      <c r="ASB94" s="612"/>
      <c r="ASC94" s="612"/>
      <c r="ASD94" s="612"/>
      <c r="ASE94" s="612"/>
      <c r="ASF94" s="612"/>
      <c r="ASG94" s="612"/>
      <c r="ASH94" s="612"/>
      <c r="ASI94" s="612"/>
      <c r="ASJ94" s="612"/>
      <c r="ASK94" s="612"/>
      <c r="ASL94" s="612"/>
      <c r="ASM94" s="612"/>
      <c r="ASN94" s="612"/>
      <c r="ASO94" s="612"/>
      <c r="ASP94" s="612"/>
      <c r="ASQ94" s="612"/>
      <c r="ASR94" s="612"/>
      <c r="ASS94" s="612"/>
      <c r="AST94" s="612"/>
      <c r="ASU94" s="612"/>
      <c r="ASV94" s="612"/>
      <c r="ASW94" s="612"/>
      <c r="ASX94" s="612"/>
      <c r="ASY94" s="612"/>
      <c r="ASZ94" s="612"/>
      <c r="ATA94" s="612"/>
      <c r="ATB94" s="612"/>
      <c r="ATC94" s="612"/>
      <c r="ATD94" s="612"/>
      <c r="ATE94" s="612"/>
      <c r="ATF94" s="612"/>
      <c r="ATG94" s="612"/>
      <c r="ATH94" s="612"/>
      <c r="ATI94" s="612"/>
      <c r="ATJ94" s="612"/>
      <c r="ATK94" s="612"/>
      <c r="ATL94" s="612"/>
      <c r="ATM94" s="612"/>
      <c r="ATN94" s="612"/>
      <c r="ATO94" s="612"/>
      <c r="ATP94" s="612"/>
      <c r="ATQ94" s="612"/>
      <c r="ATR94" s="612"/>
      <c r="ATS94" s="612"/>
      <c r="ATT94" s="612"/>
      <c r="ATU94" s="612"/>
      <c r="ATV94" s="612"/>
      <c r="ATW94" s="612"/>
      <c r="ATX94" s="612"/>
      <c r="ATY94" s="612"/>
      <c r="ATZ94" s="612"/>
      <c r="AUA94" s="612"/>
      <c r="AUB94" s="612"/>
      <c r="AUC94" s="612"/>
      <c r="AUD94" s="612"/>
      <c r="AUE94" s="612"/>
      <c r="AUF94" s="612"/>
      <c r="AUG94" s="612"/>
      <c r="AUH94" s="612"/>
      <c r="AUI94" s="612"/>
      <c r="AUJ94" s="612"/>
      <c r="AUK94" s="612"/>
      <c r="AUL94" s="612"/>
      <c r="AUM94" s="612"/>
      <c r="AUN94" s="612"/>
      <c r="AUO94" s="612"/>
      <c r="AUP94" s="612"/>
      <c r="AUQ94" s="612"/>
      <c r="AUR94" s="612"/>
      <c r="AUS94" s="612"/>
      <c r="AUT94" s="612"/>
      <c r="AUU94" s="612"/>
      <c r="AUV94" s="612"/>
      <c r="AUW94" s="612"/>
      <c r="AUX94" s="612"/>
      <c r="AUY94" s="612"/>
      <c r="AUZ94" s="612"/>
      <c r="AVA94" s="612"/>
      <c r="AVB94" s="612"/>
      <c r="AVC94" s="612"/>
      <c r="AVD94" s="612"/>
      <c r="AVE94" s="612"/>
      <c r="AVF94" s="612"/>
      <c r="AVG94" s="612"/>
      <c r="AVH94" s="612"/>
      <c r="AVI94" s="612"/>
      <c r="AVJ94" s="612"/>
      <c r="AVK94" s="612"/>
      <c r="AVL94" s="612"/>
      <c r="AVM94" s="612"/>
      <c r="AVN94" s="612"/>
      <c r="AVO94" s="612"/>
      <c r="AVP94" s="612"/>
      <c r="AVQ94" s="612"/>
      <c r="AVR94" s="612"/>
      <c r="AVS94" s="612"/>
      <c r="AVT94" s="612"/>
      <c r="AVU94" s="612"/>
      <c r="AVV94" s="612"/>
      <c r="AVW94" s="612"/>
      <c r="AVX94" s="612"/>
      <c r="AVY94" s="612"/>
      <c r="AVZ94" s="612"/>
      <c r="AWA94" s="612"/>
      <c r="AWB94" s="612"/>
      <c r="AWC94" s="612"/>
      <c r="AWD94" s="612"/>
      <c r="AWE94" s="612"/>
      <c r="AWF94" s="612"/>
      <c r="AWG94" s="612"/>
      <c r="AWH94" s="612"/>
      <c r="AWI94" s="612"/>
      <c r="AWJ94" s="612"/>
      <c r="AWK94" s="612"/>
      <c r="AWL94" s="612"/>
      <c r="AWM94" s="612"/>
      <c r="AWN94" s="612"/>
      <c r="AWO94" s="612"/>
      <c r="AWP94" s="612"/>
      <c r="AWQ94" s="612"/>
      <c r="AWR94" s="612"/>
      <c r="AWS94" s="612"/>
      <c r="AWT94" s="612"/>
      <c r="AWU94" s="612"/>
      <c r="AWV94" s="612"/>
      <c r="AWW94" s="612"/>
      <c r="AWX94" s="612"/>
      <c r="AWY94" s="612"/>
      <c r="AWZ94" s="612"/>
      <c r="AXA94" s="612"/>
      <c r="AXB94" s="612"/>
      <c r="AXC94" s="612"/>
      <c r="AXD94" s="612"/>
      <c r="AXE94" s="612"/>
      <c r="AXF94" s="612"/>
      <c r="AXG94" s="612"/>
      <c r="AXH94" s="612"/>
      <c r="AXI94" s="612"/>
      <c r="AXJ94" s="612"/>
      <c r="AXK94" s="612"/>
      <c r="AXL94" s="612"/>
      <c r="AXM94" s="612"/>
      <c r="AXN94" s="612"/>
      <c r="AXO94" s="612"/>
      <c r="AXP94" s="612"/>
      <c r="AXQ94" s="612"/>
      <c r="AXR94" s="612"/>
      <c r="AXS94" s="612"/>
      <c r="AXT94" s="612"/>
      <c r="AXU94" s="612"/>
      <c r="AXV94" s="612"/>
      <c r="AXW94" s="612"/>
      <c r="AXX94" s="612"/>
      <c r="AXY94" s="612"/>
      <c r="AXZ94" s="612"/>
      <c r="AYA94" s="612"/>
      <c r="AYB94" s="612"/>
      <c r="AYC94" s="612"/>
      <c r="AYD94" s="612"/>
      <c r="AYE94" s="612"/>
      <c r="AYF94" s="612"/>
      <c r="AYG94" s="612"/>
      <c r="AYH94" s="612"/>
      <c r="AYI94" s="612"/>
      <c r="AYJ94" s="612"/>
      <c r="AYK94" s="612"/>
      <c r="AYL94" s="612"/>
      <c r="AYM94" s="612"/>
      <c r="AYN94" s="612"/>
      <c r="AYO94" s="612"/>
      <c r="AYP94" s="612"/>
      <c r="AYQ94" s="612"/>
      <c r="AYR94" s="612"/>
      <c r="AYS94" s="612"/>
      <c r="AYT94" s="612"/>
      <c r="AYU94" s="612"/>
      <c r="AYV94" s="612"/>
      <c r="AYW94" s="612"/>
      <c r="AYX94" s="612"/>
      <c r="AYY94" s="612"/>
      <c r="AYZ94" s="612"/>
      <c r="AZA94" s="612"/>
      <c r="AZB94" s="612"/>
      <c r="AZC94" s="612"/>
      <c r="AZD94" s="612"/>
      <c r="AZE94" s="612"/>
      <c r="AZF94" s="612"/>
      <c r="AZG94" s="612"/>
      <c r="AZH94" s="612"/>
      <c r="AZI94" s="612"/>
      <c r="AZJ94" s="612"/>
      <c r="AZK94" s="612"/>
      <c r="AZL94" s="612"/>
      <c r="AZM94" s="612"/>
      <c r="AZN94" s="612"/>
      <c r="AZO94" s="612"/>
      <c r="AZP94" s="612"/>
      <c r="AZQ94" s="612"/>
      <c r="AZR94" s="612"/>
      <c r="AZS94" s="612"/>
      <c r="AZT94" s="612"/>
      <c r="AZU94" s="612"/>
      <c r="AZV94" s="612"/>
      <c r="AZW94" s="612"/>
      <c r="AZX94" s="612"/>
      <c r="AZY94" s="612"/>
      <c r="AZZ94" s="612"/>
      <c r="BAA94" s="612"/>
      <c r="BAB94" s="612"/>
      <c r="BAC94" s="612"/>
      <c r="BAD94" s="612"/>
      <c r="BAE94" s="612"/>
      <c r="BAF94" s="612"/>
      <c r="BAG94" s="612"/>
      <c r="BAH94" s="612"/>
      <c r="BAI94" s="612"/>
      <c r="BAJ94" s="612"/>
      <c r="BAK94" s="612"/>
      <c r="BAL94" s="612"/>
      <c r="BAM94" s="612"/>
      <c r="BAN94" s="612"/>
      <c r="BAO94" s="612"/>
      <c r="BAP94" s="612"/>
      <c r="BAQ94" s="612"/>
      <c r="BAR94" s="612"/>
      <c r="BAS94" s="612"/>
      <c r="BAT94" s="612"/>
      <c r="BAU94" s="612"/>
      <c r="BAV94" s="612"/>
      <c r="BAW94" s="612"/>
      <c r="BAX94" s="612"/>
      <c r="BAY94" s="612"/>
      <c r="BAZ94" s="612"/>
      <c r="BBA94" s="612"/>
      <c r="BBB94" s="612"/>
      <c r="BBC94" s="612"/>
      <c r="BBD94" s="612"/>
      <c r="BBE94" s="612"/>
      <c r="BBF94" s="612"/>
      <c r="BBG94" s="612"/>
      <c r="BBH94" s="612"/>
      <c r="BBI94" s="612"/>
      <c r="BBJ94" s="612"/>
      <c r="BBK94" s="612"/>
      <c r="BBL94" s="612"/>
      <c r="BBM94" s="612"/>
      <c r="BBN94" s="612"/>
      <c r="BBO94" s="612"/>
      <c r="BBP94" s="612"/>
      <c r="BBQ94" s="612"/>
      <c r="BBR94" s="612"/>
      <c r="BBS94" s="612"/>
      <c r="BBT94" s="612"/>
      <c r="BBU94" s="612"/>
      <c r="BBV94" s="612"/>
      <c r="BBW94" s="612"/>
      <c r="BBX94" s="612"/>
      <c r="BBY94" s="612"/>
      <c r="BBZ94" s="612"/>
      <c r="BCA94" s="612"/>
      <c r="BCB94" s="612"/>
      <c r="BCC94" s="612"/>
      <c r="BCD94" s="612"/>
      <c r="BCE94" s="612"/>
      <c r="BCF94" s="612"/>
      <c r="BCG94" s="612"/>
      <c r="BCH94" s="612"/>
      <c r="BCI94" s="612"/>
      <c r="BCJ94" s="612"/>
      <c r="BCK94" s="612"/>
      <c r="BCL94" s="612"/>
      <c r="BCM94" s="612"/>
      <c r="BCN94" s="612"/>
      <c r="BCO94" s="612"/>
      <c r="BCP94" s="612"/>
      <c r="BCQ94" s="612"/>
      <c r="BCR94" s="612"/>
      <c r="BCS94" s="612"/>
      <c r="BCT94" s="612"/>
      <c r="BCU94" s="612"/>
      <c r="BCV94" s="612"/>
      <c r="BCW94" s="612"/>
      <c r="BCX94" s="612"/>
      <c r="BCY94" s="612"/>
      <c r="BCZ94" s="612"/>
      <c r="BDA94" s="612"/>
      <c r="BDB94" s="612"/>
      <c r="BDC94" s="612"/>
      <c r="BDD94" s="612"/>
      <c r="BDE94" s="612"/>
      <c r="BDF94" s="612"/>
      <c r="BDG94" s="612"/>
      <c r="BDH94" s="612"/>
      <c r="BDI94" s="612"/>
      <c r="BDJ94" s="612"/>
      <c r="BDK94" s="612"/>
      <c r="BDL94" s="612"/>
      <c r="BDM94" s="612"/>
      <c r="BDN94" s="612"/>
      <c r="BDO94" s="612"/>
      <c r="BDP94" s="612"/>
      <c r="BDQ94" s="612"/>
      <c r="BDR94" s="612"/>
      <c r="BDS94" s="612"/>
      <c r="BDT94" s="612"/>
      <c r="BDU94" s="612"/>
      <c r="BDV94" s="612"/>
      <c r="BDW94" s="612"/>
      <c r="BDX94" s="612"/>
      <c r="BDY94" s="612"/>
      <c r="BDZ94" s="612"/>
      <c r="BEA94" s="612"/>
      <c r="BEB94" s="612"/>
      <c r="BEC94" s="612"/>
      <c r="BED94" s="612"/>
      <c r="BEE94" s="612"/>
      <c r="BEF94" s="612"/>
      <c r="BEG94" s="612"/>
      <c r="BEH94" s="612"/>
      <c r="BEI94" s="612"/>
      <c r="BEJ94" s="612"/>
      <c r="BEK94" s="612"/>
      <c r="BEL94" s="612"/>
      <c r="BEM94" s="612"/>
      <c r="BEN94" s="612"/>
      <c r="BEO94" s="612"/>
      <c r="BEP94" s="612"/>
      <c r="BEQ94" s="612"/>
      <c r="BER94" s="612"/>
      <c r="BES94" s="612"/>
      <c r="BET94" s="612"/>
      <c r="BEU94" s="612"/>
      <c r="BEV94" s="612"/>
      <c r="BEW94" s="612"/>
      <c r="BEX94" s="612"/>
      <c r="BEY94" s="612"/>
      <c r="BEZ94" s="612"/>
      <c r="BFA94" s="612"/>
      <c r="BFB94" s="612"/>
      <c r="BFC94" s="612"/>
      <c r="BFD94" s="612"/>
      <c r="BFE94" s="612"/>
      <c r="BFF94" s="612"/>
      <c r="BFG94" s="612"/>
      <c r="BFH94" s="612"/>
      <c r="BFI94" s="612"/>
      <c r="BFJ94" s="612"/>
      <c r="BFK94" s="612"/>
      <c r="BFL94" s="612"/>
      <c r="BFM94" s="612"/>
      <c r="BFN94" s="612"/>
      <c r="BFO94" s="612"/>
      <c r="BFP94" s="612"/>
      <c r="BFQ94" s="612"/>
      <c r="BFR94" s="612"/>
      <c r="BFS94" s="612"/>
      <c r="BFT94" s="612"/>
      <c r="BFU94" s="612"/>
      <c r="BFV94" s="612"/>
      <c r="BFW94" s="612"/>
      <c r="BFX94" s="612"/>
      <c r="BFY94" s="612"/>
      <c r="BFZ94" s="612"/>
      <c r="BGA94" s="612"/>
      <c r="BGB94" s="612"/>
      <c r="BGC94" s="612"/>
      <c r="BGD94" s="612"/>
      <c r="BGE94" s="612"/>
      <c r="BGF94" s="612"/>
      <c r="BGG94" s="612"/>
      <c r="BGH94" s="612"/>
      <c r="BGI94" s="612"/>
      <c r="BGJ94" s="612"/>
      <c r="BGK94" s="612"/>
      <c r="BGL94" s="612"/>
      <c r="BGM94" s="612"/>
      <c r="BGN94" s="612"/>
      <c r="BGO94" s="612"/>
      <c r="BGP94" s="612"/>
      <c r="BGQ94" s="612"/>
      <c r="BGR94" s="612"/>
      <c r="BGS94" s="612"/>
      <c r="BGT94" s="612"/>
      <c r="BGU94" s="612"/>
      <c r="BGV94" s="612"/>
      <c r="BGW94" s="612"/>
      <c r="BGX94" s="612"/>
      <c r="BGY94" s="612"/>
      <c r="BGZ94" s="612"/>
      <c r="BHA94" s="612"/>
      <c r="BHB94" s="612"/>
      <c r="BHC94" s="612"/>
      <c r="BHD94" s="612"/>
      <c r="BHE94" s="612"/>
      <c r="BHF94" s="612"/>
      <c r="BHG94" s="612"/>
      <c r="BHH94" s="612"/>
      <c r="BHI94" s="612"/>
      <c r="BHJ94" s="612"/>
      <c r="BHK94" s="612"/>
      <c r="BHL94" s="612"/>
      <c r="BHM94" s="612"/>
      <c r="BHN94" s="612"/>
      <c r="BHO94" s="612"/>
      <c r="BHP94" s="612"/>
      <c r="BHQ94" s="612"/>
      <c r="BHR94" s="612"/>
      <c r="BHS94" s="612"/>
      <c r="BHT94" s="612"/>
      <c r="BHU94" s="612"/>
      <c r="BHV94" s="612"/>
      <c r="BHW94" s="612"/>
      <c r="BHX94" s="612"/>
      <c r="BHY94" s="612"/>
      <c r="BHZ94" s="612"/>
      <c r="BIA94" s="612"/>
      <c r="BIB94" s="612"/>
      <c r="BIC94" s="612"/>
      <c r="BID94" s="612"/>
      <c r="BIE94" s="612"/>
      <c r="BIF94" s="612"/>
      <c r="BIG94" s="612"/>
      <c r="BIH94" s="612"/>
      <c r="BII94" s="612"/>
      <c r="BIJ94" s="612"/>
      <c r="BIK94" s="612"/>
      <c r="BIL94" s="612"/>
      <c r="BIM94" s="612"/>
      <c r="BIN94" s="612"/>
      <c r="BIO94" s="612"/>
      <c r="BIP94" s="612"/>
      <c r="BIQ94" s="612"/>
      <c r="BIR94" s="612"/>
      <c r="BIS94" s="612"/>
      <c r="BIT94" s="612"/>
      <c r="BIU94" s="612"/>
      <c r="BIV94" s="612"/>
      <c r="BIW94" s="612"/>
      <c r="BIX94" s="612"/>
      <c r="BIY94" s="612"/>
      <c r="BIZ94" s="612"/>
      <c r="BJA94" s="612"/>
      <c r="BJB94" s="612"/>
      <c r="BJC94" s="612"/>
      <c r="BJD94" s="612"/>
      <c r="BJE94" s="612"/>
      <c r="BJF94" s="612"/>
      <c r="BJG94" s="612"/>
      <c r="BJH94" s="612"/>
      <c r="BJI94" s="612"/>
      <c r="BJJ94" s="612"/>
      <c r="BJK94" s="612"/>
      <c r="BJL94" s="612"/>
      <c r="BJM94" s="612"/>
      <c r="BJN94" s="612"/>
      <c r="BJO94" s="612"/>
      <c r="BJP94" s="612"/>
      <c r="BJQ94" s="612"/>
      <c r="BJR94" s="612"/>
      <c r="BJS94" s="612"/>
      <c r="BJT94" s="612"/>
      <c r="BJU94" s="612"/>
      <c r="BJV94" s="612"/>
      <c r="BJW94" s="612"/>
      <c r="BJX94" s="612"/>
      <c r="BJY94" s="612"/>
      <c r="BJZ94" s="612"/>
      <c r="BKA94" s="612"/>
      <c r="BKB94" s="612"/>
      <c r="BKC94" s="612"/>
      <c r="BKD94" s="612"/>
      <c r="BKE94" s="612"/>
      <c r="BKF94" s="612"/>
      <c r="BKG94" s="612"/>
      <c r="BKH94" s="612"/>
      <c r="BKI94" s="612"/>
      <c r="BKJ94" s="612"/>
      <c r="BKK94" s="612"/>
      <c r="BKL94" s="612"/>
      <c r="BKM94" s="612"/>
      <c r="BKN94" s="612"/>
      <c r="BKO94" s="612"/>
      <c r="BKP94" s="612"/>
      <c r="BKQ94" s="612"/>
      <c r="BKR94" s="612"/>
      <c r="BKS94" s="612"/>
      <c r="BKT94" s="612"/>
      <c r="BKU94" s="612"/>
      <c r="BKV94" s="612"/>
      <c r="BKW94" s="612"/>
      <c r="BKX94" s="612"/>
      <c r="BKY94" s="612"/>
      <c r="BKZ94" s="612"/>
      <c r="BLA94" s="612"/>
      <c r="BLB94" s="612"/>
      <c r="BLC94" s="612"/>
      <c r="BLD94" s="612"/>
      <c r="BLE94" s="612"/>
      <c r="BLF94" s="612"/>
      <c r="BLG94" s="612"/>
      <c r="BLH94" s="612"/>
      <c r="BLI94" s="612"/>
      <c r="BLJ94" s="612"/>
      <c r="BLK94" s="612"/>
      <c r="BLL94" s="612"/>
      <c r="BLM94" s="612"/>
      <c r="BLN94" s="612"/>
      <c r="BLO94" s="612"/>
      <c r="BLP94" s="612"/>
      <c r="BLQ94" s="612"/>
      <c r="BLR94" s="612"/>
      <c r="BLS94" s="612"/>
      <c r="BLT94" s="612"/>
      <c r="BLU94" s="612"/>
      <c r="BLV94" s="612"/>
      <c r="BLW94" s="612"/>
      <c r="BLX94" s="612"/>
      <c r="BLY94" s="612"/>
      <c r="BLZ94" s="612"/>
      <c r="BMA94" s="612"/>
      <c r="BMB94" s="612"/>
      <c r="BMC94" s="612"/>
      <c r="BMD94" s="612"/>
      <c r="BME94" s="612"/>
      <c r="BMF94" s="612"/>
      <c r="BMG94" s="612"/>
      <c r="BMH94" s="612"/>
      <c r="BMI94" s="612"/>
      <c r="BMJ94" s="612"/>
      <c r="BMK94" s="612"/>
      <c r="BML94" s="612"/>
      <c r="BMM94" s="612"/>
      <c r="BMN94" s="612"/>
      <c r="BMO94" s="612"/>
      <c r="BMP94" s="612"/>
      <c r="BMQ94" s="612"/>
      <c r="BMR94" s="612"/>
      <c r="BMS94" s="612"/>
      <c r="BMT94" s="612"/>
      <c r="BMU94" s="612"/>
      <c r="BMV94" s="612"/>
      <c r="BMW94" s="612"/>
      <c r="BMX94" s="612"/>
      <c r="BMY94" s="612"/>
      <c r="BMZ94" s="612"/>
      <c r="BNA94" s="612"/>
      <c r="BNB94" s="612"/>
      <c r="BNC94" s="612"/>
      <c r="BND94" s="612"/>
      <c r="BNE94" s="612"/>
      <c r="BNF94" s="612"/>
      <c r="BNG94" s="612"/>
      <c r="BNH94" s="612"/>
      <c r="BNI94" s="612"/>
      <c r="BNJ94" s="612"/>
      <c r="BNK94" s="612"/>
      <c r="BNL94" s="612"/>
      <c r="BNM94" s="612"/>
      <c r="BNN94" s="612"/>
      <c r="BNO94" s="612"/>
      <c r="BNP94" s="612"/>
      <c r="BNQ94" s="612"/>
      <c r="BNR94" s="612"/>
      <c r="BNS94" s="612"/>
      <c r="BNT94" s="612"/>
      <c r="BNU94" s="612"/>
      <c r="BNV94" s="612"/>
      <c r="BNW94" s="612"/>
      <c r="BNX94" s="612"/>
      <c r="BNY94" s="612"/>
      <c r="BNZ94" s="612"/>
      <c r="BOA94" s="612"/>
      <c r="BOB94" s="612"/>
      <c r="BOC94" s="612"/>
      <c r="BOD94" s="612"/>
      <c r="BOE94" s="612"/>
      <c r="BOF94" s="612"/>
      <c r="BOG94" s="612"/>
      <c r="BOH94" s="612"/>
      <c r="BOI94" s="612"/>
      <c r="BOJ94" s="612"/>
      <c r="BOK94" s="612"/>
      <c r="BOL94" s="612"/>
      <c r="BOM94" s="612"/>
      <c r="BON94" s="612"/>
      <c r="BOO94" s="612"/>
      <c r="BOP94" s="612"/>
      <c r="BOQ94" s="612"/>
      <c r="BOR94" s="612"/>
      <c r="BOS94" s="612"/>
      <c r="BOT94" s="612"/>
      <c r="BOU94" s="612"/>
      <c r="BOV94" s="612"/>
      <c r="BOW94" s="612"/>
      <c r="BOX94" s="612"/>
      <c r="BOY94" s="612"/>
      <c r="BOZ94" s="612"/>
      <c r="BPA94" s="612"/>
      <c r="BPB94" s="612"/>
      <c r="BPC94" s="612"/>
      <c r="BPD94" s="612"/>
      <c r="BPE94" s="612"/>
      <c r="BPF94" s="612"/>
      <c r="BPG94" s="612"/>
      <c r="BPH94" s="612"/>
      <c r="BPI94" s="612"/>
      <c r="BPJ94" s="612"/>
      <c r="BPK94" s="612"/>
      <c r="BPL94" s="612"/>
      <c r="BPM94" s="612"/>
      <c r="BPN94" s="612"/>
      <c r="BPO94" s="612"/>
      <c r="BPP94" s="612"/>
      <c r="BPQ94" s="612"/>
      <c r="BPR94" s="612"/>
      <c r="BPS94" s="612"/>
      <c r="BPT94" s="612"/>
      <c r="BPU94" s="612"/>
      <c r="BPV94" s="612"/>
      <c r="BPW94" s="612"/>
      <c r="BPX94" s="612"/>
      <c r="BPY94" s="612"/>
      <c r="BPZ94" s="612"/>
      <c r="BQA94" s="612"/>
      <c r="BQB94" s="612"/>
      <c r="BQC94" s="612"/>
      <c r="BQD94" s="612"/>
      <c r="BQE94" s="612"/>
      <c r="BQF94" s="612"/>
      <c r="BQG94" s="612"/>
      <c r="BQH94" s="612"/>
      <c r="BQI94" s="612"/>
      <c r="BQJ94" s="612"/>
      <c r="BQK94" s="612"/>
      <c r="BQL94" s="612"/>
      <c r="BQM94" s="612"/>
      <c r="BQN94" s="612"/>
      <c r="BQO94" s="612"/>
      <c r="BQP94" s="612"/>
      <c r="BQQ94" s="612"/>
      <c r="BQR94" s="612"/>
      <c r="BQS94" s="612"/>
      <c r="BQT94" s="612"/>
      <c r="BQU94" s="612"/>
      <c r="BQV94" s="612"/>
      <c r="BQW94" s="612"/>
      <c r="BQX94" s="612"/>
      <c r="BQY94" s="612"/>
      <c r="BQZ94" s="612"/>
      <c r="BRA94" s="612"/>
      <c r="BRB94" s="612"/>
      <c r="BRC94" s="612"/>
      <c r="BRD94" s="612"/>
      <c r="BRE94" s="612"/>
      <c r="BRF94" s="612"/>
      <c r="BRG94" s="612"/>
      <c r="BRH94" s="612"/>
      <c r="BRI94" s="612"/>
      <c r="BRJ94" s="612"/>
      <c r="BRK94" s="612"/>
      <c r="BRL94" s="612"/>
      <c r="BRM94" s="612"/>
      <c r="BRN94" s="612"/>
      <c r="BRO94" s="612"/>
      <c r="BRP94" s="612"/>
      <c r="BRQ94" s="612"/>
      <c r="BRR94" s="612"/>
      <c r="BRS94" s="612"/>
      <c r="BRT94" s="612"/>
      <c r="BRU94" s="612"/>
      <c r="BRV94" s="612"/>
      <c r="BRW94" s="612"/>
      <c r="BRX94" s="612"/>
      <c r="BRY94" s="612"/>
      <c r="BRZ94" s="612"/>
      <c r="BSA94" s="612"/>
      <c r="BSB94" s="612"/>
      <c r="BSC94" s="612"/>
      <c r="BSD94" s="612"/>
      <c r="BSE94" s="612"/>
      <c r="BSF94" s="612"/>
      <c r="BSG94" s="612"/>
      <c r="BSH94" s="612"/>
      <c r="BSI94" s="612"/>
      <c r="BSJ94" s="612"/>
      <c r="BSK94" s="612"/>
      <c r="BSL94" s="612"/>
      <c r="BSM94" s="612"/>
      <c r="BSN94" s="612"/>
      <c r="BSO94" s="612"/>
      <c r="BSP94" s="612"/>
      <c r="BSQ94" s="612"/>
      <c r="BSR94" s="612"/>
      <c r="BSS94" s="612"/>
      <c r="BST94" s="612"/>
      <c r="BSU94" s="612"/>
      <c r="BSV94" s="612"/>
      <c r="BSW94" s="612"/>
      <c r="BSX94" s="612"/>
      <c r="BSY94" s="612"/>
      <c r="BSZ94" s="612"/>
      <c r="BTA94" s="612"/>
      <c r="BTB94" s="612"/>
      <c r="BTC94" s="612"/>
      <c r="BTD94" s="612"/>
      <c r="BTE94" s="612"/>
      <c r="BTF94" s="612"/>
      <c r="BTG94" s="612"/>
      <c r="BTH94" s="612"/>
      <c r="BTI94" s="612"/>
      <c r="BTJ94" s="612"/>
      <c r="BTK94" s="612"/>
      <c r="BTL94" s="612"/>
      <c r="BTM94" s="612"/>
      <c r="BTN94" s="612"/>
      <c r="BTO94" s="612"/>
      <c r="BTP94" s="612"/>
      <c r="BTQ94" s="612"/>
      <c r="BTR94" s="612"/>
      <c r="BTS94" s="612"/>
      <c r="BTT94" s="612"/>
      <c r="BTU94" s="612"/>
      <c r="BTV94" s="612"/>
      <c r="BTW94" s="612"/>
      <c r="BTX94" s="612"/>
      <c r="BTY94" s="612"/>
      <c r="BTZ94" s="612"/>
      <c r="BUA94" s="612"/>
      <c r="BUB94" s="612"/>
      <c r="BUC94" s="612"/>
      <c r="BUD94" s="612"/>
      <c r="BUE94" s="612"/>
      <c r="BUF94" s="612"/>
      <c r="BUG94" s="612"/>
      <c r="BUH94" s="612"/>
      <c r="BUI94" s="612"/>
      <c r="BUJ94" s="612"/>
      <c r="BUK94" s="612"/>
      <c r="BUL94" s="612"/>
      <c r="BUM94" s="612"/>
      <c r="BUN94" s="612"/>
      <c r="BUO94" s="612"/>
      <c r="BUP94" s="612"/>
      <c r="BUQ94" s="612"/>
      <c r="BUR94" s="612"/>
      <c r="BUS94" s="612"/>
      <c r="BUT94" s="612"/>
      <c r="BUU94" s="612"/>
      <c r="BUV94" s="612"/>
      <c r="BUW94" s="612"/>
      <c r="BUX94" s="612"/>
      <c r="BUY94" s="612"/>
      <c r="BUZ94" s="612"/>
      <c r="BVA94" s="612"/>
      <c r="BVB94" s="612"/>
      <c r="BVC94" s="612"/>
      <c r="BVD94" s="612"/>
      <c r="BVE94" s="612"/>
      <c r="BVF94" s="612"/>
      <c r="BVG94" s="612"/>
      <c r="BVH94" s="612"/>
      <c r="BVI94" s="612"/>
      <c r="BVJ94" s="612"/>
      <c r="BVK94" s="612"/>
      <c r="BVL94" s="612"/>
      <c r="BVM94" s="612"/>
      <c r="BVN94" s="612"/>
      <c r="BVO94" s="612"/>
      <c r="BVP94" s="612"/>
      <c r="BVQ94" s="612"/>
      <c r="BVR94" s="612"/>
      <c r="BVS94" s="612"/>
      <c r="BVT94" s="612"/>
      <c r="BVU94" s="612"/>
      <c r="BVV94" s="612"/>
      <c r="BVW94" s="612"/>
      <c r="BVX94" s="612"/>
      <c r="BVY94" s="612"/>
      <c r="BVZ94" s="612"/>
      <c r="BWA94" s="612"/>
      <c r="BWB94" s="612"/>
      <c r="BWC94" s="612"/>
      <c r="BWD94" s="612"/>
      <c r="BWE94" s="612"/>
      <c r="BWF94" s="612"/>
      <c r="BWG94" s="612"/>
      <c r="BWH94" s="612"/>
      <c r="BWI94" s="612"/>
      <c r="BWJ94" s="612"/>
      <c r="BWK94" s="612"/>
      <c r="BWL94" s="612"/>
      <c r="BWM94" s="612"/>
      <c r="BWN94" s="612"/>
      <c r="BWO94" s="612"/>
      <c r="BWP94" s="612"/>
      <c r="BWQ94" s="612"/>
      <c r="BWR94" s="612"/>
      <c r="BWS94" s="612"/>
      <c r="BWT94" s="612"/>
      <c r="BWU94" s="612"/>
      <c r="BWV94" s="612"/>
      <c r="BWW94" s="612"/>
      <c r="BWX94" s="612"/>
      <c r="BWY94" s="612"/>
      <c r="BWZ94" s="612"/>
      <c r="BXA94" s="612"/>
      <c r="BXB94" s="612"/>
      <c r="BXC94" s="612"/>
      <c r="BXD94" s="612"/>
      <c r="BXE94" s="612"/>
      <c r="BXF94" s="612"/>
      <c r="BXG94" s="612"/>
      <c r="BXH94" s="612"/>
      <c r="BXI94" s="612"/>
      <c r="BXJ94" s="612"/>
      <c r="BXK94" s="612"/>
      <c r="BXL94" s="612"/>
      <c r="BXM94" s="612"/>
      <c r="BXN94" s="612"/>
      <c r="BXO94" s="612"/>
      <c r="BXP94" s="612"/>
      <c r="BXQ94" s="612"/>
      <c r="BXR94" s="612"/>
      <c r="BXS94" s="612"/>
      <c r="BXT94" s="612"/>
      <c r="BXU94" s="612"/>
      <c r="BXV94" s="612"/>
      <c r="BXW94" s="612"/>
      <c r="BXX94" s="612"/>
      <c r="BXY94" s="612"/>
      <c r="BXZ94" s="612"/>
      <c r="BYA94" s="612"/>
      <c r="BYB94" s="612"/>
      <c r="BYC94" s="612"/>
      <c r="BYD94" s="612"/>
      <c r="BYE94" s="612"/>
      <c r="BYF94" s="612"/>
      <c r="BYG94" s="612"/>
      <c r="BYH94" s="612"/>
      <c r="BYI94" s="612"/>
      <c r="BYJ94" s="612"/>
      <c r="BYK94" s="612"/>
      <c r="BYL94" s="612"/>
      <c r="BYM94" s="612"/>
      <c r="BYN94" s="612"/>
      <c r="BYO94" s="612"/>
      <c r="BYP94" s="612"/>
      <c r="BYQ94" s="612"/>
      <c r="BYR94" s="612"/>
      <c r="BYS94" s="612"/>
      <c r="BYT94" s="612"/>
      <c r="BYU94" s="612"/>
      <c r="BYV94" s="612"/>
      <c r="BYW94" s="612"/>
      <c r="BYX94" s="612"/>
      <c r="BYY94" s="612"/>
      <c r="BYZ94" s="612"/>
      <c r="BZA94" s="612"/>
      <c r="BZB94" s="612"/>
      <c r="BZC94" s="612"/>
      <c r="BZD94" s="612"/>
      <c r="BZE94" s="612"/>
      <c r="BZF94" s="612"/>
      <c r="BZG94" s="612"/>
      <c r="BZH94" s="612"/>
      <c r="BZI94" s="612"/>
      <c r="BZJ94" s="612"/>
      <c r="BZK94" s="612"/>
      <c r="BZL94" s="612"/>
      <c r="BZM94" s="612"/>
      <c r="BZN94" s="612"/>
      <c r="BZO94" s="612"/>
      <c r="BZP94" s="612"/>
      <c r="BZQ94" s="612"/>
      <c r="BZR94" s="612"/>
      <c r="BZS94" s="612"/>
      <c r="BZT94" s="612"/>
      <c r="BZU94" s="612"/>
      <c r="BZV94" s="612"/>
      <c r="BZW94" s="612"/>
      <c r="BZX94" s="612"/>
      <c r="BZY94" s="612"/>
      <c r="BZZ94" s="612"/>
      <c r="CAA94" s="612"/>
      <c r="CAB94" s="612"/>
      <c r="CAC94" s="612"/>
      <c r="CAD94" s="612"/>
      <c r="CAE94" s="612"/>
      <c r="CAF94" s="612"/>
      <c r="CAG94" s="612"/>
      <c r="CAH94" s="612"/>
      <c r="CAI94" s="612"/>
      <c r="CAJ94" s="612"/>
      <c r="CAK94" s="612"/>
      <c r="CAL94" s="612"/>
      <c r="CAM94" s="612"/>
      <c r="CAN94" s="612"/>
      <c r="CAO94" s="612"/>
      <c r="CAP94" s="612"/>
      <c r="CAQ94" s="612"/>
      <c r="CAR94" s="612"/>
      <c r="CAS94" s="612"/>
      <c r="CAT94" s="612"/>
      <c r="CAU94" s="612"/>
      <c r="CAV94" s="612"/>
      <c r="CAW94" s="612"/>
      <c r="CAX94" s="612"/>
      <c r="CAY94" s="612"/>
      <c r="CAZ94" s="612"/>
      <c r="CBA94" s="612"/>
      <c r="CBB94" s="612"/>
      <c r="CBC94" s="612"/>
      <c r="CBD94" s="612"/>
      <c r="CBE94" s="612"/>
      <c r="CBF94" s="612"/>
      <c r="CBG94" s="612"/>
      <c r="CBH94" s="612"/>
      <c r="CBI94" s="612"/>
      <c r="CBJ94" s="612"/>
      <c r="CBK94" s="612"/>
      <c r="CBL94" s="612"/>
      <c r="CBM94" s="612"/>
      <c r="CBN94" s="612"/>
      <c r="CBO94" s="612"/>
      <c r="CBP94" s="612"/>
      <c r="CBQ94" s="612"/>
      <c r="CBR94" s="612"/>
      <c r="CBS94" s="612"/>
      <c r="CBT94" s="612"/>
      <c r="CBU94" s="612"/>
      <c r="CBV94" s="612"/>
      <c r="CBW94" s="612"/>
      <c r="CBX94" s="612"/>
      <c r="CBY94" s="612"/>
      <c r="CBZ94" s="612"/>
      <c r="CCA94" s="612"/>
      <c r="CCB94" s="612"/>
      <c r="CCC94" s="612"/>
      <c r="CCD94" s="612"/>
      <c r="CCE94" s="612"/>
      <c r="CCF94" s="612"/>
      <c r="CCG94" s="612"/>
      <c r="CCH94" s="612"/>
      <c r="CCI94" s="612"/>
      <c r="CCJ94" s="612"/>
      <c r="CCK94" s="612"/>
      <c r="CCL94" s="612"/>
      <c r="CCM94" s="612"/>
      <c r="CCN94" s="612"/>
      <c r="CCO94" s="612"/>
      <c r="CCP94" s="612"/>
      <c r="CCQ94" s="612"/>
      <c r="CCR94" s="612"/>
      <c r="CCS94" s="612"/>
      <c r="CCT94" s="612"/>
      <c r="CCU94" s="612"/>
      <c r="CCV94" s="612"/>
      <c r="CCW94" s="612"/>
      <c r="CCX94" s="612"/>
      <c r="CCY94" s="612"/>
      <c r="CCZ94" s="612"/>
      <c r="CDA94" s="612"/>
      <c r="CDB94" s="612"/>
      <c r="CDC94" s="612"/>
      <c r="CDD94" s="612"/>
      <c r="CDE94" s="612"/>
      <c r="CDF94" s="612"/>
      <c r="CDG94" s="612"/>
      <c r="CDH94" s="612"/>
      <c r="CDI94" s="612"/>
      <c r="CDJ94" s="612"/>
      <c r="CDK94" s="612"/>
      <c r="CDL94" s="612"/>
      <c r="CDM94" s="612"/>
      <c r="CDN94" s="612"/>
      <c r="CDO94" s="612"/>
      <c r="CDP94" s="612"/>
      <c r="CDQ94" s="612"/>
      <c r="CDR94" s="612"/>
      <c r="CDS94" s="612"/>
      <c r="CDT94" s="612"/>
      <c r="CDU94" s="612"/>
      <c r="CDV94" s="612"/>
      <c r="CDW94" s="612"/>
      <c r="CDX94" s="612"/>
      <c r="CDY94" s="612"/>
      <c r="CDZ94" s="612"/>
      <c r="CEA94" s="612"/>
      <c r="CEB94" s="612"/>
      <c r="CEC94" s="612"/>
      <c r="CED94" s="612"/>
      <c r="CEE94" s="612"/>
      <c r="CEF94" s="612"/>
      <c r="CEG94" s="612"/>
      <c r="CEH94" s="612"/>
      <c r="CEI94" s="612"/>
      <c r="CEJ94" s="612"/>
      <c r="CEK94" s="612"/>
      <c r="CEL94" s="612"/>
      <c r="CEM94" s="612"/>
      <c r="CEN94" s="612"/>
      <c r="CEO94" s="612"/>
      <c r="CEP94" s="612"/>
      <c r="CEQ94" s="612"/>
      <c r="CER94" s="612"/>
      <c r="CES94" s="612"/>
      <c r="CET94" s="612"/>
      <c r="CEU94" s="612"/>
      <c r="CEV94" s="612"/>
      <c r="CEW94" s="612"/>
      <c r="CEX94" s="612"/>
      <c r="CEY94" s="612"/>
      <c r="CEZ94" s="612"/>
      <c r="CFA94" s="612"/>
      <c r="CFB94" s="612"/>
      <c r="CFC94" s="612"/>
      <c r="CFD94" s="612"/>
      <c r="CFE94" s="612"/>
      <c r="CFF94" s="612"/>
      <c r="CFG94" s="612"/>
      <c r="CFH94" s="612"/>
      <c r="CFI94" s="612"/>
      <c r="CFJ94" s="612"/>
      <c r="CFK94" s="612"/>
      <c r="CFL94" s="612"/>
      <c r="CFM94" s="612"/>
      <c r="CFN94" s="612"/>
      <c r="CFO94" s="612"/>
      <c r="CFP94" s="612"/>
      <c r="CFQ94" s="612"/>
      <c r="CFR94" s="612"/>
      <c r="CFS94" s="612"/>
      <c r="CFT94" s="612"/>
      <c r="CFU94" s="612"/>
      <c r="CFV94" s="612"/>
      <c r="CFW94" s="612"/>
      <c r="CFX94" s="612"/>
      <c r="CFY94" s="612"/>
      <c r="CFZ94" s="612"/>
      <c r="CGA94" s="612"/>
      <c r="CGB94" s="612"/>
      <c r="CGC94" s="612"/>
      <c r="CGD94" s="612"/>
      <c r="CGE94" s="612"/>
      <c r="CGF94" s="612"/>
      <c r="CGG94" s="612"/>
      <c r="CGH94" s="612"/>
      <c r="CGI94" s="612"/>
      <c r="CGJ94" s="612"/>
      <c r="CGK94" s="612"/>
      <c r="CGL94" s="612"/>
      <c r="CGM94" s="612"/>
      <c r="CGN94" s="612"/>
      <c r="CGO94" s="612"/>
      <c r="CGP94" s="612"/>
      <c r="CGQ94" s="612"/>
      <c r="CGR94" s="612"/>
      <c r="CGS94" s="612"/>
      <c r="CGT94" s="612"/>
      <c r="CGU94" s="612"/>
      <c r="CGV94" s="612"/>
      <c r="CGW94" s="612"/>
      <c r="CGX94" s="612"/>
      <c r="CGY94" s="612"/>
      <c r="CGZ94" s="612"/>
      <c r="CHA94" s="612"/>
      <c r="CHB94" s="612"/>
      <c r="CHC94" s="612"/>
      <c r="CHD94" s="612"/>
      <c r="CHE94" s="612"/>
      <c r="CHF94" s="612"/>
      <c r="CHG94" s="612"/>
      <c r="CHH94" s="612"/>
      <c r="CHI94" s="612"/>
      <c r="CHJ94" s="612"/>
      <c r="CHK94" s="612"/>
      <c r="CHL94" s="612"/>
      <c r="CHM94" s="612"/>
      <c r="CHN94" s="612"/>
      <c r="CHO94" s="612"/>
      <c r="CHP94" s="612"/>
      <c r="CHQ94" s="612"/>
      <c r="CHR94" s="612"/>
      <c r="CHS94" s="612"/>
      <c r="CHT94" s="612"/>
      <c r="CHU94" s="612"/>
      <c r="CHV94" s="612"/>
      <c r="CHW94" s="612"/>
      <c r="CHX94" s="612"/>
      <c r="CHY94" s="612"/>
      <c r="CHZ94" s="612"/>
      <c r="CIA94" s="612"/>
      <c r="CIB94" s="612"/>
      <c r="CIC94" s="612"/>
      <c r="CID94" s="612"/>
      <c r="CIE94" s="612"/>
      <c r="CIF94" s="612"/>
      <c r="CIG94" s="612"/>
      <c r="CIH94" s="612"/>
      <c r="CII94" s="612"/>
      <c r="CIJ94" s="612"/>
      <c r="CIK94" s="612"/>
      <c r="CIL94" s="612"/>
      <c r="CIM94" s="612"/>
      <c r="CIN94" s="612"/>
      <c r="CIO94" s="612"/>
      <c r="CIP94" s="612"/>
      <c r="CIQ94" s="612"/>
      <c r="CIR94" s="612"/>
      <c r="CIS94" s="612"/>
      <c r="CIT94" s="612"/>
      <c r="CIU94" s="612"/>
      <c r="CIV94" s="612"/>
      <c r="CIW94" s="612"/>
      <c r="CIX94" s="612"/>
      <c r="CIY94" s="612"/>
      <c r="CIZ94" s="612"/>
      <c r="CJA94" s="612"/>
      <c r="CJB94" s="612"/>
      <c r="CJC94" s="612"/>
      <c r="CJD94" s="612"/>
      <c r="CJE94" s="612"/>
      <c r="CJF94" s="612"/>
      <c r="CJG94" s="612"/>
      <c r="CJH94" s="612"/>
      <c r="CJI94" s="612"/>
      <c r="CJJ94" s="612"/>
      <c r="CJK94" s="612"/>
      <c r="CJL94" s="612"/>
      <c r="CJM94" s="612"/>
      <c r="CJN94" s="612"/>
      <c r="CJO94" s="612"/>
      <c r="CJP94" s="612"/>
      <c r="CJQ94" s="612"/>
      <c r="CJR94" s="612"/>
      <c r="CJS94" s="612"/>
      <c r="CJT94" s="612"/>
      <c r="CJU94" s="612"/>
      <c r="CJV94" s="612"/>
      <c r="CJW94" s="612"/>
      <c r="CJX94" s="612"/>
      <c r="CJY94" s="612"/>
      <c r="CJZ94" s="612"/>
      <c r="CKA94" s="612"/>
      <c r="CKB94" s="612"/>
      <c r="CKC94" s="612"/>
      <c r="CKD94" s="612"/>
      <c r="CKE94" s="612"/>
      <c r="CKF94" s="612"/>
      <c r="CKG94" s="612"/>
      <c r="CKH94" s="612"/>
      <c r="CKI94" s="612"/>
      <c r="CKJ94" s="612"/>
      <c r="CKK94" s="612"/>
      <c r="CKL94" s="612"/>
      <c r="CKM94" s="612"/>
      <c r="CKN94" s="612"/>
      <c r="CKO94" s="612"/>
      <c r="CKP94" s="612"/>
      <c r="CKQ94" s="612"/>
      <c r="CKR94" s="612"/>
      <c r="CKS94" s="612"/>
      <c r="CKT94" s="612"/>
      <c r="CKU94" s="612"/>
      <c r="CKV94" s="612"/>
      <c r="CKW94" s="612"/>
      <c r="CKX94" s="612"/>
      <c r="CKY94" s="612"/>
      <c r="CKZ94" s="612"/>
      <c r="CLA94" s="612"/>
      <c r="CLB94" s="612"/>
      <c r="CLC94" s="612"/>
      <c r="CLD94" s="612"/>
      <c r="CLE94" s="612"/>
      <c r="CLF94" s="612"/>
      <c r="CLG94" s="612"/>
      <c r="CLH94" s="612"/>
      <c r="CLI94" s="612"/>
      <c r="CLJ94" s="612"/>
      <c r="CLK94" s="612"/>
      <c r="CLL94" s="612"/>
      <c r="CLM94" s="612"/>
      <c r="CLN94" s="612"/>
      <c r="CLO94" s="612"/>
      <c r="CLP94" s="612"/>
      <c r="CLQ94" s="612"/>
      <c r="CLR94" s="612"/>
      <c r="CLS94" s="612"/>
      <c r="CLT94" s="612"/>
      <c r="CLU94" s="612"/>
      <c r="CLV94" s="612"/>
      <c r="CLW94" s="612"/>
      <c r="CLX94" s="612"/>
      <c r="CLY94" s="612"/>
      <c r="CLZ94" s="612"/>
      <c r="CMA94" s="612"/>
      <c r="CMB94" s="612"/>
      <c r="CMC94" s="612"/>
      <c r="CMD94" s="612"/>
      <c r="CME94" s="612"/>
      <c r="CMF94" s="612"/>
      <c r="CMG94" s="612"/>
      <c r="CMH94" s="612"/>
      <c r="CMI94" s="612"/>
      <c r="CMJ94" s="612"/>
      <c r="CMK94" s="612"/>
      <c r="CML94" s="612"/>
      <c r="CMM94" s="612"/>
      <c r="CMN94" s="612"/>
      <c r="CMO94" s="612"/>
      <c r="CMP94" s="612"/>
      <c r="CMQ94" s="612"/>
      <c r="CMR94" s="612"/>
      <c r="CMS94" s="612"/>
      <c r="CMT94" s="612"/>
      <c r="CMU94" s="612"/>
      <c r="CMV94" s="612"/>
      <c r="CMW94" s="612"/>
      <c r="CMX94" s="612"/>
      <c r="CMY94" s="612"/>
      <c r="CMZ94" s="612"/>
      <c r="CNA94" s="612"/>
      <c r="CNB94" s="612"/>
      <c r="CNC94" s="612"/>
      <c r="CND94" s="612"/>
      <c r="CNE94" s="612"/>
      <c r="CNF94" s="612"/>
      <c r="CNG94" s="612"/>
      <c r="CNH94" s="612"/>
      <c r="CNI94" s="612"/>
      <c r="CNJ94" s="612"/>
      <c r="CNK94" s="612"/>
      <c r="CNL94" s="612"/>
      <c r="CNM94" s="612"/>
      <c r="CNN94" s="612"/>
      <c r="CNO94" s="612"/>
      <c r="CNP94" s="612"/>
      <c r="CNQ94" s="612"/>
      <c r="CNR94" s="612"/>
      <c r="CNS94" s="612"/>
      <c r="CNT94" s="612"/>
      <c r="CNU94" s="612"/>
      <c r="CNV94" s="612"/>
      <c r="CNW94" s="612"/>
      <c r="CNX94" s="612"/>
      <c r="CNY94" s="612"/>
      <c r="CNZ94" s="612"/>
      <c r="COA94" s="612"/>
      <c r="COB94" s="612"/>
      <c r="COC94" s="612"/>
      <c r="COD94" s="612"/>
      <c r="COE94" s="612"/>
      <c r="COF94" s="612"/>
      <c r="COG94" s="612"/>
      <c r="COH94" s="612"/>
      <c r="COI94" s="612"/>
      <c r="COJ94" s="612"/>
      <c r="COK94" s="612"/>
      <c r="COL94" s="612"/>
      <c r="COM94" s="612"/>
      <c r="CON94" s="612"/>
      <c r="COO94" s="612"/>
      <c r="COP94" s="612"/>
      <c r="COQ94" s="612"/>
      <c r="COR94" s="612"/>
      <c r="COS94" s="612"/>
      <c r="COT94" s="612"/>
      <c r="COU94" s="612"/>
      <c r="COV94" s="612"/>
      <c r="COW94" s="612"/>
      <c r="COX94" s="612"/>
      <c r="COY94" s="612"/>
      <c r="COZ94" s="612"/>
      <c r="CPA94" s="612"/>
      <c r="CPB94" s="612"/>
      <c r="CPC94" s="612"/>
      <c r="CPD94" s="612"/>
      <c r="CPE94" s="612"/>
      <c r="CPF94" s="612"/>
      <c r="CPG94" s="612"/>
      <c r="CPH94" s="612"/>
      <c r="CPI94" s="612"/>
      <c r="CPJ94" s="612"/>
      <c r="CPK94" s="612"/>
      <c r="CPL94" s="612"/>
      <c r="CPM94" s="612"/>
      <c r="CPN94" s="612"/>
      <c r="CPO94" s="612"/>
      <c r="CPP94" s="612"/>
      <c r="CPQ94" s="612"/>
      <c r="CPR94" s="612"/>
      <c r="CPS94" s="612"/>
      <c r="CPT94" s="612"/>
      <c r="CPU94" s="612"/>
      <c r="CPV94" s="612"/>
      <c r="CPW94" s="612"/>
      <c r="CPX94" s="612"/>
      <c r="CPY94" s="612"/>
      <c r="CPZ94" s="612"/>
      <c r="CQA94" s="612"/>
      <c r="CQB94" s="612"/>
      <c r="CQC94" s="612"/>
      <c r="CQD94" s="612"/>
      <c r="CQE94" s="612"/>
      <c r="CQF94" s="612"/>
      <c r="CQG94" s="612"/>
      <c r="CQH94" s="612"/>
      <c r="CQI94" s="612"/>
      <c r="CQJ94" s="612"/>
      <c r="CQK94" s="612"/>
      <c r="CQL94" s="612"/>
      <c r="CQM94" s="612"/>
      <c r="CQN94" s="612"/>
      <c r="CQO94" s="612"/>
      <c r="CQP94" s="612"/>
      <c r="CQQ94" s="612"/>
      <c r="CQR94" s="612"/>
      <c r="CQS94" s="612"/>
      <c r="CQT94" s="612"/>
      <c r="CQU94" s="612"/>
      <c r="CQV94" s="612"/>
      <c r="CQW94" s="612"/>
      <c r="CQX94" s="612"/>
      <c r="CQY94" s="612"/>
      <c r="CQZ94" s="612"/>
      <c r="CRA94" s="612"/>
      <c r="CRB94" s="612"/>
      <c r="CRC94" s="612"/>
      <c r="CRD94" s="612"/>
      <c r="CRE94" s="612"/>
      <c r="CRF94" s="612"/>
      <c r="CRG94" s="612"/>
      <c r="CRH94" s="612"/>
      <c r="CRI94" s="612"/>
      <c r="CRJ94" s="612"/>
      <c r="CRK94" s="612"/>
      <c r="CRL94" s="612"/>
      <c r="CRM94" s="612"/>
      <c r="CRN94" s="612"/>
      <c r="CRO94" s="612"/>
      <c r="CRP94" s="612"/>
      <c r="CRQ94" s="612"/>
      <c r="CRR94" s="612"/>
      <c r="CRS94" s="612"/>
      <c r="CRT94" s="612"/>
      <c r="CRU94" s="612"/>
      <c r="CRV94" s="612"/>
      <c r="CRW94" s="612"/>
      <c r="CRX94" s="612"/>
      <c r="CRY94" s="612"/>
      <c r="CRZ94" s="612"/>
      <c r="CSA94" s="612"/>
      <c r="CSB94" s="612"/>
      <c r="CSC94" s="612"/>
      <c r="CSD94" s="612"/>
      <c r="CSE94" s="612"/>
      <c r="CSF94" s="612"/>
      <c r="CSG94" s="612"/>
      <c r="CSH94" s="612"/>
      <c r="CSI94" s="612"/>
      <c r="CSJ94" s="612"/>
      <c r="CSK94" s="612"/>
      <c r="CSL94" s="612"/>
      <c r="CSM94" s="612"/>
      <c r="CSN94" s="612"/>
      <c r="CSO94" s="612"/>
      <c r="CSP94" s="612"/>
      <c r="CSQ94" s="612"/>
      <c r="CSR94" s="612"/>
      <c r="CSS94" s="612"/>
      <c r="CST94" s="612"/>
      <c r="CSU94" s="612"/>
      <c r="CSV94" s="612"/>
      <c r="CSW94" s="612"/>
      <c r="CSX94" s="612"/>
      <c r="CSY94" s="612"/>
      <c r="CSZ94" s="612"/>
      <c r="CTA94" s="612"/>
      <c r="CTB94" s="612"/>
      <c r="CTC94" s="612"/>
      <c r="CTD94" s="612"/>
      <c r="CTE94" s="612"/>
      <c r="CTF94" s="612"/>
      <c r="CTG94" s="612"/>
      <c r="CTH94" s="612"/>
      <c r="CTI94" s="612"/>
      <c r="CTJ94" s="612"/>
      <c r="CTK94" s="612"/>
      <c r="CTL94" s="612"/>
      <c r="CTM94" s="612"/>
      <c r="CTN94" s="612"/>
      <c r="CTO94" s="612"/>
      <c r="CTP94" s="612"/>
      <c r="CTQ94" s="612"/>
      <c r="CTR94" s="612"/>
      <c r="CTS94" s="612"/>
      <c r="CTT94" s="612"/>
      <c r="CTU94" s="612"/>
      <c r="CTV94" s="612"/>
      <c r="CTW94" s="612"/>
      <c r="CTX94" s="612"/>
      <c r="CTY94" s="612"/>
      <c r="CTZ94" s="612"/>
      <c r="CUA94" s="612"/>
      <c r="CUB94" s="612"/>
      <c r="CUC94" s="612"/>
      <c r="CUD94" s="612"/>
      <c r="CUE94" s="612"/>
      <c r="CUF94" s="612"/>
      <c r="CUG94" s="612"/>
      <c r="CUH94" s="612"/>
      <c r="CUI94" s="612"/>
      <c r="CUJ94" s="612"/>
      <c r="CUK94" s="612"/>
      <c r="CUL94" s="612"/>
      <c r="CUM94" s="612"/>
      <c r="CUN94" s="612"/>
      <c r="CUO94" s="612"/>
      <c r="CUP94" s="612"/>
      <c r="CUQ94" s="612"/>
      <c r="CUR94" s="612"/>
      <c r="CUS94" s="612"/>
      <c r="CUT94" s="612"/>
      <c r="CUU94" s="612"/>
      <c r="CUV94" s="612"/>
      <c r="CUW94" s="612"/>
      <c r="CUX94" s="612"/>
      <c r="CUY94" s="612"/>
      <c r="CUZ94" s="612"/>
      <c r="CVA94" s="612"/>
      <c r="CVB94" s="612"/>
      <c r="CVC94" s="612"/>
      <c r="CVD94" s="612"/>
      <c r="CVE94" s="612"/>
      <c r="CVF94" s="612"/>
      <c r="CVG94" s="612"/>
      <c r="CVH94" s="612"/>
      <c r="CVI94" s="612"/>
      <c r="CVJ94" s="612"/>
      <c r="CVK94" s="612"/>
      <c r="CVL94" s="612"/>
      <c r="CVM94" s="612"/>
      <c r="CVN94" s="612"/>
      <c r="CVO94" s="612"/>
      <c r="CVP94" s="612"/>
      <c r="CVQ94" s="612"/>
      <c r="CVR94" s="612"/>
      <c r="CVS94" s="612"/>
      <c r="CVT94" s="612"/>
      <c r="CVU94" s="612"/>
      <c r="CVV94" s="612"/>
      <c r="CVW94" s="612"/>
      <c r="CVX94" s="612"/>
      <c r="CVY94" s="612"/>
      <c r="CVZ94" s="612"/>
      <c r="CWA94" s="612"/>
      <c r="CWB94" s="612"/>
      <c r="CWC94" s="612"/>
      <c r="CWD94" s="612"/>
      <c r="CWE94" s="612"/>
      <c r="CWF94" s="612"/>
      <c r="CWG94" s="612"/>
      <c r="CWH94" s="612"/>
      <c r="CWI94" s="612"/>
      <c r="CWJ94" s="612"/>
      <c r="CWK94" s="612"/>
      <c r="CWL94" s="612"/>
      <c r="CWM94" s="612"/>
      <c r="CWN94" s="612"/>
      <c r="CWO94" s="612"/>
      <c r="CWP94" s="612"/>
      <c r="CWQ94" s="612"/>
      <c r="CWR94" s="612"/>
      <c r="CWS94" s="612"/>
      <c r="CWT94" s="612"/>
      <c r="CWU94" s="612"/>
      <c r="CWV94" s="612"/>
      <c r="CWW94" s="612"/>
      <c r="CWX94" s="612"/>
      <c r="CWY94" s="612"/>
      <c r="CWZ94" s="612"/>
      <c r="CXA94" s="612"/>
      <c r="CXB94" s="612"/>
      <c r="CXC94" s="612"/>
      <c r="CXD94" s="612"/>
      <c r="CXE94" s="612"/>
      <c r="CXF94" s="612"/>
      <c r="CXG94" s="612"/>
      <c r="CXH94" s="612"/>
      <c r="CXI94" s="612"/>
      <c r="CXJ94" s="612"/>
      <c r="CXK94" s="612"/>
      <c r="CXL94" s="612"/>
      <c r="CXM94" s="612"/>
      <c r="CXN94" s="612"/>
      <c r="CXO94" s="612"/>
      <c r="CXP94" s="612"/>
      <c r="CXQ94" s="612"/>
      <c r="CXR94" s="612"/>
      <c r="CXS94" s="612"/>
      <c r="CXT94" s="612"/>
      <c r="CXU94" s="612"/>
      <c r="CXV94" s="612"/>
      <c r="CXW94" s="612"/>
      <c r="CXX94" s="612"/>
      <c r="CXY94" s="612"/>
      <c r="CXZ94" s="612"/>
      <c r="CYA94" s="612"/>
      <c r="CYB94" s="612"/>
      <c r="CYC94" s="612"/>
      <c r="CYD94" s="612"/>
      <c r="CYE94" s="612"/>
      <c r="CYF94" s="612"/>
      <c r="CYG94" s="612"/>
      <c r="CYH94" s="612"/>
      <c r="CYI94" s="612"/>
      <c r="CYJ94" s="612"/>
      <c r="CYK94" s="612"/>
      <c r="CYL94" s="612"/>
      <c r="CYM94" s="612"/>
      <c r="CYN94" s="612"/>
      <c r="CYO94" s="612"/>
      <c r="CYP94" s="612"/>
      <c r="CYQ94" s="612"/>
      <c r="CYR94" s="612"/>
      <c r="CYS94" s="612"/>
      <c r="CYT94" s="612"/>
      <c r="CYU94" s="612"/>
      <c r="CYV94" s="612"/>
      <c r="CYW94" s="612"/>
      <c r="CYX94" s="612"/>
      <c r="CYY94" s="612"/>
      <c r="CYZ94" s="612"/>
      <c r="CZA94" s="612"/>
      <c r="CZB94" s="612"/>
      <c r="CZC94" s="612"/>
      <c r="CZD94" s="612"/>
      <c r="CZE94" s="612"/>
      <c r="CZF94" s="612"/>
      <c r="CZG94" s="612"/>
      <c r="CZH94" s="612"/>
      <c r="CZI94" s="612"/>
      <c r="CZJ94" s="612"/>
      <c r="CZK94" s="612"/>
      <c r="CZL94" s="612"/>
      <c r="CZM94" s="612"/>
      <c r="CZN94" s="612"/>
      <c r="CZO94" s="612"/>
      <c r="CZP94" s="612"/>
      <c r="CZQ94" s="612"/>
      <c r="CZR94" s="612"/>
      <c r="CZS94" s="612"/>
      <c r="CZT94" s="612"/>
      <c r="CZU94" s="612"/>
      <c r="CZV94" s="612"/>
      <c r="CZW94" s="612"/>
      <c r="CZX94" s="612"/>
      <c r="CZY94" s="612"/>
      <c r="CZZ94" s="612"/>
      <c r="DAA94" s="612"/>
      <c r="DAB94" s="612"/>
      <c r="DAC94" s="612"/>
      <c r="DAD94" s="612"/>
      <c r="DAE94" s="612"/>
      <c r="DAF94" s="612"/>
      <c r="DAG94" s="612"/>
      <c r="DAH94" s="612"/>
      <c r="DAI94" s="612"/>
      <c r="DAJ94" s="612"/>
      <c r="DAK94" s="612"/>
      <c r="DAL94" s="612"/>
      <c r="DAM94" s="612"/>
      <c r="DAN94" s="612"/>
      <c r="DAO94" s="612"/>
      <c r="DAP94" s="612"/>
      <c r="DAQ94" s="612"/>
      <c r="DAR94" s="612"/>
      <c r="DAS94" s="612"/>
      <c r="DAT94" s="612"/>
      <c r="DAU94" s="612"/>
      <c r="DAV94" s="612"/>
      <c r="DAW94" s="612"/>
      <c r="DAX94" s="612"/>
      <c r="DAY94" s="612"/>
      <c r="DAZ94" s="612"/>
      <c r="DBA94" s="612"/>
      <c r="DBB94" s="612"/>
      <c r="DBC94" s="612"/>
      <c r="DBD94" s="612"/>
      <c r="DBE94" s="612"/>
      <c r="DBF94" s="612"/>
      <c r="DBG94" s="612"/>
      <c r="DBH94" s="612"/>
      <c r="DBI94" s="612"/>
      <c r="DBJ94" s="612"/>
      <c r="DBK94" s="612"/>
      <c r="DBL94" s="612"/>
      <c r="DBM94" s="612"/>
      <c r="DBN94" s="612"/>
      <c r="DBO94" s="612"/>
      <c r="DBP94" s="612"/>
      <c r="DBQ94" s="612"/>
      <c r="DBR94" s="612"/>
      <c r="DBS94" s="612"/>
      <c r="DBT94" s="612"/>
      <c r="DBU94" s="612"/>
      <c r="DBV94" s="612"/>
      <c r="DBW94" s="612"/>
      <c r="DBX94" s="612"/>
      <c r="DBY94" s="612"/>
      <c r="DBZ94" s="612"/>
      <c r="DCA94" s="612"/>
      <c r="DCB94" s="612"/>
      <c r="DCC94" s="612"/>
      <c r="DCD94" s="612"/>
      <c r="DCE94" s="612"/>
      <c r="DCF94" s="612"/>
      <c r="DCG94" s="612"/>
      <c r="DCH94" s="612"/>
      <c r="DCI94" s="612"/>
      <c r="DCJ94" s="612"/>
      <c r="DCK94" s="612"/>
      <c r="DCL94" s="612"/>
      <c r="DCM94" s="612"/>
      <c r="DCN94" s="612"/>
      <c r="DCO94" s="612"/>
      <c r="DCP94" s="612"/>
      <c r="DCQ94" s="612"/>
      <c r="DCR94" s="612"/>
      <c r="DCS94" s="612"/>
      <c r="DCT94" s="612"/>
      <c r="DCU94" s="612"/>
      <c r="DCV94" s="612"/>
      <c r="DCW94" s="612"/>
      <c r="DCX94" s="612"/>
      <c r="DCY94" s="612"/>
      <c r="DCZ94" s="612"/>
      <c r="DDA94" s="612"/>
      <c r="DDB94" s="612"/>
      <c r="DDC94" s="612"/>
      <c r="DDD94" s="612"/>
      <c r="DDE94" s="612"/>
      <c r="DDF94" s="612"/>
      <c r="DDG94" s="612"/>
      <c r="DDH94" s="612"/>
      <c r="DDI94" s="612"/>
      <c r="DDJ94" s="612"/>
      <c r="DDK94" s="612"/>
      <c r="DDL94" s="612"/>
      <c r="DDM94" s="612"/>
      <c r="DDN94" s="612"/>
      <c r="DDO94" s="612"/>
      <c r="DDP94" s="612"/>
      <c r="DDQ94" s="612"/>
      <c r="DDR94" s="612"/>
      <c r="DDS94" s="612"/>
      <c r="DDT94" s="612"/>
      <c r="DDU94" s="612"/>
      <c r="DDV94" s="612"/>
      <c r="DDW94" s="612"/>
      <c r="DDX94" s="612"/>
      <c r="DDY94" s="612"/>
      <c r="DDZ94" s="612"/>
      <c r="DEA94" s="612"/>
      <c r="DEB94" s="612"/>
      <c r="DEC94" s="612"/>
      <c r="DED94" s="612"/>
      <c r="DEE94" s="612"/>
      <c r="DEF94" s="612"/>
      <c r="DEG94" s="612"/>
      <c r="DEH94" s="612"/>
      <c r="DEI94" s="612"/>
      <c r="DEJ94" s="612"/>
      <c r="DEK94" s="612"/>
      <c r="DEL94" s="612"/>
      <c r="DEM94" s="612"/>
      <c r="DEN94" s="612"/>
      <c r="DEO94" s="612"/>
      <c r="DEP94" s="612"/>
      <c r="DEQ94" s="612"/>
      <c r="DER94" s="612"/>
      <c r="DES94" s="612"/>
      <c r="DET94" s="612"/>
      <c r="DEU94" s="612"/>
      <c r="DEV94" s="612"/>
      <c r="DEW94" s="612"/>
      <c r="DEX94" s="612"/>
      <c r="DEY94" s="612"/>
      <c r="DEZ94" s="612"/>
      <c r="DFA94" s="612"/>
      <c r="DFB94" s="612"/>
      <c r="DFC94" s="612"/>
      <c r="DFD94" s="612"/>
      <c r="DFE94" s="612"/>
      <c r="DFF94" s="612"/>
      <c r="DFG94" s="612"/>
      <c r="DFH94" s="612"/>
      <c r="DFI94" s="612"/>
      <c r="DFJ94" s="612"/>
      <c r="DFK94" s="612"/>
      <c r="DFL94" s="612"/>
      <c r="DFM94" s="612"/>
      <c r="DFN94" s="612"/>
      <c r="DFO94" s="612"/>
      <c r="DFP94" s="612"/>
      <c r="DFQ94" s="612"/>
      <c r="DFR94" s="612"/>
      <c r="DFS94" s="612"/>
      <c r="DFT94" s="612"/>
      <c r="DFU94" s="612"/>
      <c r="DFV94" s="612"/>
      <c r="DFW94" s="612"/>
      <c r="DFX94" s="612"/>
      <c r="DFY94" s="612"/>
      <c r="DFZ94" s="612"/>
      <c r="DGA94" s="612"/>
      <c r="DGB94" s="612"/>
      <c r="DGC94" s="612"/>
      <c r="DGD94" s="612"/>
      <c r="DGE94" s="612"/>
      <c r="DGF94" s="612"/>
      <c r="DGG94" s="612"/>
      <c r="DGH94" s="612"/>
      <c r="DGI94" s="612"/>
      <c r="DGJ94" s="612"/>
      <c r="DGK94" s="612"/>
      <c r="DGL94" s="612"/>
      <c r="DGM94" s="612"/>
      <c r="DGN94" s="612"/>
      <c r="DGO94" s="612"/>
      <c r="DGP94" s="612"/>
      <c r="DGQ94" s="612"/>
      <c r="DGR94" s="612"/>
      <c r="DGS94" s="612"/>
      <c r="DGT94" s="612"/>
      <c r="DGU94" s="612"/>
      <c r="DGV94" s="612"/>
      <c r="DGW94" s="612"/>
      <c r="DGX94" s="612"/>
      <c r="DGY94" s="612"/>
      <c r="DGZ94" s="612"/>
      <c r="DHA94" s="612"/>
      <c r="DHB94" s="612"/>
      <c r="DHC94" s="612"/>
      <c r="DHD94" s="612"/>
      <c r="DHE94" s="612"/>
      <c r="DHF94" s="612"/>
      <c r="DHG94" s="612"/>
      <c r="DHH94" s="612"/>
      <c r="DHI94" s="612"/>
      <c r="DHJ94" s="612"/>
      <c r="DHK94" s="612"/>
      <c r="DHL94" s="612"/>
      <c r="DHM94" s="612"/>
      <c r="DHN94" s="612"/>
      <c r="DHO94" s="612"/>
      <c r="DHP94" s="612"/>
      <c r="DHQ94" s="612"/>
      <c r="DHR94" s="612"/>
      <c r="DHS94" s="612"/>
      <c r="DHT94" s="612"/>
      <c r="DHU94" s="612"/>
      <c r="DHV94" s="612"/>
      <c r="DHW94" s="612"/>
      <c r="DHX94" s="612"/>
      <c r="DHY94" s="612"/>
      <c r="DHZ94" s="612"/>
      <c r="DIA94" s="612"/>
      <c r="DIB94" s="612"/>
      <c r="DIC94" s="612"/>
      <c r="DID94" s="612"/>
      <c r="DIE94" s="612"/>
      <c r="DIF94" s="612"/>
      <c r="DIG94" s="612"/>
      <c r="DIH94" s="612"/>
      <c r="DII94" s="612"/>
      <c r="DIJ94" s="612"/>
      <c r="DIK94" s="612"/>
      <c r="DIL94" s="612"/>
      <c r="DIM94" s="612"/>
      <c r="DIN94" s="612"/>
      <c r="DIO94" s="612"/>
      <c r="DIP94" s="612"/>
      <c r="DIQ94" s="612"/>
      <c r="DIR94" s="612"/>
      <c r="DIS94" s="612"/>
      <c r="DIT94" s="612"/>
      <c r="DIU94" s="612"/>
      <c r="DIV94" s="612"/>
      <c r="DIW94" s="612"/>
      <c r="DIX94" s="612"/>
      <c r="DIY94" s="612"/>
      <c r="DIZ94" s="612"/>
      <c r="DJA94" s="612"/>
      <c r="DJB94" s="612"/>
      <c r="DJC94" s="612"/>
      <c r="DJD94" s="612"/>
      <c r="DJE94" s="612"/>
      <c r="DJF94" s="612"/>
      <c r="DJG94" s="612"/>
      <c r="DJH94" s="612"/>
      <c r="DJI94" s="612"/>
      <c r="DJJ94" s="612"/>
      <c r="DJK94" s="612"/>
      <c r="DJL94" s="612"/>
      <c r="DJM94" s="612"/>
      <c r="DJN94" s="612"/>
      <c r="DJO94" s="612"/>
      <c r="DJP94" s="612"/>
      <c r="DJQ94" s="612"/>
      <c r="DJR94" s="612"/>
      <c r="DJS94" s="612"/>
      <c r="DJT94" s="612"/>
      <c r="DJU94" s="612"/>
      <c r="DJV94" s="612"/>
      <c r="DJW94" s="612"/>
      <c r="DJX94" s="612"/>
      <c r="DJY94" s="612"/>
      <c r="DJZ94" s="612"/>
      <c r="DKA94" s="612"/>
      <c r="DKB94" s="612"/>
      <c r="DKC94" s="612"/>
      <c r="DKD94" s="612"/>
      <c r="DKE94" s="612"/>
      <c r="DKF94" s="612"/>
      <c r="DKG94" s="612"/>
      <c r="DKH94" s="612"/>
      <c r="DKI94" s="612"/>
      <c r="DKJ94" s="612"/>
      <c r="DKK94" s="612"/>
      <c r="DKL94" s="612"/>
      <c r="DKM94" s="612"/>
      <c r="DKN94" s="612"/>
      <c r="DKO94" s="612"/>
      <c r="DKP94" s="612"/>
      <c r="DKQ94" s="612"/>
      <c r="DKR94" s="612"/>
      <c r="DKS94" s="612"/>
      <c r="DKT94" s="612"/>
      <c r="DKU94" s="612"/>
      <c r="DKV94" s="612"/>
      <c r="DKW94" s="612"/>
      <c r="DKX94" s="612"/>
      <c r="DKY94" s="612"/>
      <c r="DKZ94" s="612"/>
      <c r="DLA94" s="612"/>
      <c r="DLB94" s="612"/>
      <c r="DLC94" s="612"/>
      <c r="DLD94" s="612"/>
      <c r="DLE94" s="612"/>
      <c r="DLF94" s="612"/>
      <c r="DLG94" s="612"/>
      <c r="DLH94" s="612"/>
      <c r="DLI94" s="612"/>
      <c r="DLJ94" s="612"/>
      <c r="DLK94" s="612"/>
      <c r="DLL94" s="612"/>
      <c r="DLM94" s="612"/>
      <c r="DLN94" s="612"/>
      <c r="DLO94" s="612"/>
      <c r="DLP94" s="612"/>
      <c r="DLQ94" s="612"/>
      <c r="DLR94" s="612"/>
      <c r="DLS94" s="612"/>
      <c r="DLT94" s="612"/>
      <c r="DLU94" s="612"/>
      <c r="DLV94" s="612"/>
      <c r="DLW94" s="612"/>
      <c r="DLX94" s="612"/>
      <c r="DLY94" s="612"/>
      <c r="DLZ94" s="612"/>
      <c r="DMA94" s="612"/>
      <c r="DMB94" s="612"/>
      <c r="DMC94" s="612"/>
      <c r="DMD94" s="612"/>
      <c r="DME94" s="612"/>
      <c r="DMF94" s="612"/>
      <c r="DMG94" s="612"/>
      <c r="DMH94" s="612"/>
      <c r="DMI94" s="612"/>
      <c r="DMJ94" s="612"/>
      <c r="DMK94" s="612"/>
      <c r="DML94" s="612"/>
      <c r="DMM94" s="612"/>
      <c r="DMN94" s="612"/>
      <c r="DMO94" s="612"/>
      <c r="DMP94" s="612"/>
      <c r="DMQ94" s="612"/>
      <c r="DMR94" s="612"/>
      <c r="DMS94" s="612"/>
      <c r="DMT94" s="612"/>
      <c r="DMU94" s="612"/>
      <c r="DMV94" s="612"/>
      <c r="DMW94" s="612"/>
      <c r="DMX94" s="612"/>
      <c r="DMY94" s="612"/>
      <c r="DMZ94" s="612"/>
      <c r="DNA94" s="612"/>
      <c r="DNB94" s="612"/>
      <c r="DNC94" s="612"/>
      <c r="DND94" s="612"/>
      <c r="DNE94" s="612"/>
      <c r="DNF94" s="612"/>
      <c r="DNG94" s="612"/>
      <c r="DNH94" s="612"/>
      <c r="DNI94" s="612"/>
      <c r="DNJ94" s="612"/>
      <c r="DNK94" s="612"/>
      <c r="DNL94" s="612"/>
      <c r="DNM94" s="612"/>
      <c r="DNN94" s="612"/>
      <c r="DNO94" s="612"/>
      <c r="DNP94" s="612"/>
      <c r="DNQ94" s="612"/>
      <c r="DNR94" s="612"/>
      <c r="DNS94" s="612"/>
      <c r="DNT94" s="612"/>
      <c r="DNU94" s="612"/>
      <c r="DNV94" s="612"/>
      <c r="DNW94" s="612"/>
      <c r="DNX94" s="612"/>
      <c r="DNY94" s="612"/>
      <c r="DNZ94" s="612"/>
      <c r="DOA94" s="612"/>
      <c r="DOB94" s="612"/>
      <c r="DOC94" s="612"/>
      <c r="DOD94" s="612"/>
      <c r="DOE94" s="612"/>
      <c r="DOF94" s="612"/>
      <c r="DOG94" s="612"/>
      <c r="DOH94" s="612"/>
      <c r="DOI94" s="612"/>
      <c r="DOJ94" s="612"/>
      <c r="DOK94" s="612"/>
      <c r="DOL94" s="612"/>
      <c r="DOM94" s="612"/>
      <c r="DON94" s="612"/>
      <c r="DOO94" s="612"/>
      <c r="DOP94" s="612"/>
      <c r="DOQ94" s="612"/>
      <c r="DOR94" s="612"/>
      <c r="DOS94" s="612"/>
      <c r="DOT94" s="612"/>
      <c r="DOU94" s="612"/>
      <c r="DOV94" s="612"/>
      <c r="DOW94" s="612"/>
      <c r="DOX94" s="612"/>
      <c r="DOY94" s="612"/>
      <c r="DOZ94" s="612"/>
      <c r="DPA94" s="612"/>
      <c r="DPB94" s="612"/>
      <c r="DPC94" s="612"/>
      <c r="DPD94" s="612"/>
      <c r="DPE94" s="612"/>
      <c r="DPF94" s="612"/>
      <c r="DPG94" s="612"/>
      <c r="DPH94" s="612"/>
      <c r="DPI94" s="612"/>
      <c r="DPJ94" s="612"/>
      <c r="DPK94" s="612"/>
      <c r="DPL94" s="612"/>
      <c r="DPM94" s="612"/>
      <c r="DPN94" s="612"/>
      <c r="DPO94" s="612"/>
      <c r="DPP94" s="612"/>
      <c r="DPQ94" s="612"/>
      <c r="DPR94" s="612"/>
      <c r="DPS94" s="612"/>
      <c r="DPT94" s="612"/>
      <c r="DPU94" s="612"/>
      <c r="DPV94" s="612"/>
      <c r="DPW94" s="612"/>
      <c r="DPX94" s="612"/>
      <c r="DPY94" s="612"/>
      <c r="DPZ94" s="612"/>
      <c r="DQA94" s="612"/>
      <c r="DQB94" s="612"/>
      <c r="DQC94" s="612"/>
      <c r="DQD94" s="612"/>
      <c r="DQE94" s="612"/>
      <c r="DQF94" s="612"/>
      <c r="DQG94" s="612"/>
      <c r="DQH94" s="612"/>
      <c r="DQI94" s="612"/>
      <c r="DQJ94" s="612"/>
      <c r="DQK94" s="612"/>
      <c r="DQL94" s="612"/>
      <c r="DQM94" s="612"/>
      <c r="DQN94" s="612"/>
      <c r="DQO94" s="612"/>
      <c r="DQP94" s="612"/>
      <c r="DQQ94" s="612"/>
      <c r="DQR94" s="612"/>
      <c r="DQS94" s="612"/>
      <c r="DQT94" s="612"/>
      <c r="DQU94" s="612"/>
      <c r="DQV94" s="612"/>
      <c r="DQW94" s="612"/>
      <c r="DQX94" s="612"/>
      <c r="DQY94" s="612"/>
      <c r="DQZ94" s="612"/>
      <c r="DRA94" s="612"/>
      <c r="DRB94" s="612"/>
      <c r="DRC94" s="612"/>
      <c r="DRD94" s="612"/>
      <c r="DRE94" s="612"/>
      <c r="DRF94" s="612"/>
      <c r="DRG94" s="612"/>
      <c r="DRH94" s="612"/>
      <c r="DRI94" s="612"/>
      <c r="DRJ94" s="612"/>
      <c r="DRK94" s="612"/>
      <c r="DRL94" s="612"/>
      <c r="DRM94" s="612"/>
      <c r="DRN94" s="612"/>
      <c r="DRO94" s="612"/>
      <c r="DRP94" s="612"/>
      <c r="DRQ94" s="612"/>
      <c r="DRR94" s="612"/>
      <c r="DRS94" s="612"/>
      <c r="DRT94" s="612"/>
      <c r="DRU94" s="612"/>
      <c r="DRV94" s="612"/>
      <c r="DRW94" s="612"/>
      <c r="DRX94" s="612"/>
      <c r="DRY94" s="612"/>
      <c r="DRZ94" s="612"/>
      <c r="DSA94" s="612"/>
      <c r="DSB94" s="612"/>
      <c r="DSC94" s="612"/>
      <c r="DSD94" s="612"/>
      <c r="DSE94" s="612"/>
      <c r="DSF94" s="612"/>
      <c r="DSG94" s="612"/>
      <c r="DSH94" s="612"/>
      <c r="DSI94" s="612"/>
      <c r="DSJ94" s="612"/>
      <c r="DSK94" s="612"/>
      <c r="DSL94" s="612"/>
      <c r="DSM94" s="612"/>
      <c r="DSN94" s="612"/>
      <c r="DSO94" s="612"/>
      <c r="DSP94" s="612"/>
      <c r="DSQ94" s="612"/>
      <c r="DSR94" s="612"/>
      <c r="DSS94" s="612"/>
      <c r="DST94" s="612"/>
      <c r="DSU94" s="612"/>
      <c r="DSV94" s="612"/>
      <c r="DSW94" s="612"/>
      <c r="DSX94" s="612"/>
      <c r="DSY94" s="612"/>
      <c r="DSZ94" s="612"/>
      <c r="DTA94" s="612"/>
      <c r="DTB94" s="612"/>
      <c r="DTC94" s="612"/>
      <c r="DTD94" s="612"/>
      <c r="DTE94" s="612"/>
      <c r="DTF94" s="612"/>
      <c r="DTG94" s="612"/>
      <c r="DTH94" s="612"/>
      <c r="DTI94" s="612"/>
      <c r="DTJ94" s="612"/>
      <c r="DTK94" s="612"/>
      <c r="DTL94" s="612"/>
      <c r="DTM94" s="612"/>
      <c r="DTN94" s="612"/>
      <c r="DTO94" s="612"/>
      <c r="DTP94" s="612"/>
      <c r="DTQ94" s="612"/>
      <c r="DTR94" s="612"/>
      <c r="DTS94" s="612"/>
      <c r="DTT94" s="612"/>
      <c r="DTU94" s="612"/>
      <c r="DTV94" s="612"/>
      <c r="DTW94" s="612"/>
      <c r="DTX94" s="612"/>
      <c r="DTY94" s="612"/>
      <c r="DTZ94" s="612"/>
      <c r="DUA94" s="612"/>
      <c r="DUB94" s="612"/>
      <c r="DUC94" s="612"/>
      <c r="DUD94" s="612"/>
      <c r="DUE94" s="612"/>
      <c r="DUF94" s="612"/>
      <c r="DUG94" s="612"/>
      <c r="DUH94" s="612"/>
      <c r="DUI94" s="612"/>
      <c r="DUJ94" s="612"/>
      <c r="DUK94" s="612"/>
      <c r="DUL94" s="612"/>
      <c r="DUM94" s="612"/>
      <c r="DUN94" s="612"/>
      <c r="DUO94" s="612"/>
      <c r="DUP94" s="612"/>
      <c r="DUQ94" s="612"/>
      <c r="DUR94" s="612"/>
      <c r="DUS94" s="612"/>
      <c r="DUT94" s="612"/>
      <c r="DUU94" s="612"/>
      <c r="DUV94" s="612"/>
      <c r="DUW94" s="612"/>
      <c r="DUX94" s="612"/>
      <c r="DUY94" s="612"/>
      <c r="DUZ94" s="612"/>
      <c r="DVA94" s="612"/>
      <c r="DVB94" s="612"/>
      <c r="DVC94" s="612"/>
      <c r="DVD94" s="612"/>
      <c r="DVE94" s="612"/>
      <c r="DVF94" s="612"/>
      <c r="DVG94" s="612"/>
      <c r="DVH94" s="612"/>
      <c r="DVI94" s="612"/>
      <c r="DVJ94" s="612"/>
      <c r="DVK94" s="612"/>
      <c r="DVL94" s="612"/>
      <c r="DVM94" s="612"/>
      <c r="DVN94" s="612"/>
      <c r="DVO94" s="612"/>
      <c r="DVP94" s="612"/>
      <c r="DVQ94" s="612"/>
      <c r="DVR94" s="612"/>
      <c r="DVS94" s="612"/>
      <c r="DVT94" s="612"/>
      <c r="DVU94" s="612"/>
      <c r="DVV94" s="612"/>
      <c r="DVW94" s="612"/>
      <c r="DVX94" s="612"/>
      <c r="DVY94" s="612"/>
      <c r="DVZ94" s="612"/>
      <c r="DWA94" s="612"/>
      <c r="DWB94" s="612"/>
      <c r="DWC94" s="612"/>
      <c r="DWD94" s="612"/>
      <c r="DWE94" s="612"/>
      <c r="DWF94" s="612"/>
      <c r="DWG94" s="612"/>
      <c r="DWH94" s="612"/>
      <c r="DWI94" s="612"/>
      <c r="DWJ94" s="612"/>
      <c r="DWK94" s="612"/>
      <c r="DWL94" s="612"/>
      <c r="DWM94" s="612"/>
      <c r="DWN94" s="612"/>
      <c r="DWO94" s="612"/>
      <c r="DWP94" s="612"/>
      <c r="DWQ94" s="612"/>
      <c r="DWR94" s="612"/>
      <c r="DWS94" s="612"/>
      <c r="DWT94" s="612"/>
      <c r="DWU94" s="612"/>
      <c r="DWV94" s="612"/>
      <c r="DWW94" s="612"/>
      <c r="DWX94" s="612"/>
      <c r="DWY94" s="612"/>
      <c r="DWZ94" s="612"/>
      <c r="DXA94" s="612"/>
      <c r="DXB94" s="612"/>
      <c r="DXC94" s="612"/>
      <c r="DXD94" s="612"/>
      <c r="DXE94" s="612"/>
      <c r="DXF94" s="612"/>
      <c r="DXG94" s="612"/>
      <c r="DXH94" s="612"/>
      <c r="DXI94" s="612"/>
      <c r="DXJ94" s="612"/>
      <c r="DXK94" s="612"/>
      <c r="DXL94" s="612"/>
      <c r="DXM94" s="612"/>
      <c r="DXN94" s="612"/>
      <c r="DXO94" s="612"/>
      <c r="DXP94" s="612"/>
      <c r="DXQ94" s="612"/>
      <c r="DXR94" s="612"/>
      <c r="DXS94" s="612"/>
      <c r="DXT94" s="612"/>
      <c r="DXU94" s="612"/>
      <c r="DXV94" s="612"/>
      <c r="DXW94" s="612"/>
      <c r="DXX94" s="612"/>
      <c r="DXY94" s="612"/>
      <c r="DXZ94" s="612"/>
      <c r="DYA94" s="612"/>
      <c r="DYB94" s="612"/>
      <c r="DYC94" s="612"/>
      <c r="DYD94" s="612"/>
      <c r="DYE94" s="612"/>
      <c r="DYF94" s="612"/>
      <c r="DYG94" s="612"/>
      <c r="DYH94" s="612"/>
      <c r="DYI94" s="612"/>
      <c r="DYJ94" s="612"/>
      <c r="DYK94" s="612"/>
      <c r="DYL94" s="612"/>
      <c r="DYM94" s="612"/>
      <c r="DYN94" s="612"/>
      <c r="DYO94" s="612"/>
      <c r="DYP94" s="612"/>
      <c r="DYQ94" s="612"/>
      <c r="DYR94" s="612"/>
      <c r="DYS94" s="612"/>
      <c r="DYT94" s="612"/>
      <c r="DYU94" s="612"/>
      <c r="DYV94" s="612"/>
      <c r="DYW94" s="612"/>
      <c r="DYX94" s="612"/>
      <c r="DYY94" s="612"/>
      <c r="DYZ94" s="612"/>
      <c r="DZA94" s="612"/>
      <c r="DZB94" s="612"/>
      <c r="DZC94" s="612"/>
      <c r="DZD94" s="612"/>
      <c r="DZE94" s="612"/>
      <c r="DZF94" s="612"/>
      <c r="DZG94" s="612"/>
      <c r="DZH94" s="612"/>
      <c r="DZI94" s="612"/>
      <c r="DZJ94" s="612"/>
      <c r="DZK94" s="612"/>
      <c r="DZL94" s="612"/>
      <c r="DZM94" s="612"/>
      <c r="DZN94" s="612"/>
      <c r="DZO94" s="612"/>
      <c r="DZP94" s="612"/>
      <c r="DZQ94" s="612"/>
      <c r="DZR94" s="612"/>
      <c r="DZS94" s="612"/>
      <c r="DZT94" s="612"/>
      <c r="DZU94" s="612"/>
      <c r="DZV94" s="612"/>
      <c r="DZW94" s="612"/>
      <c r="DZX94" s="612"/>
      <c r="DZY94" s="612"/>
      <c r="DZZ94" s="612"/>
      <c r="EAA94" s="612"/>
      <c r="EAB94" s="612"/>
      <c r="EAC94" s="612"/>
      <c r="EAD94" s="612"/>
      <c r="EAE94" s="612"/>
      <c r="EAF94" s="612"/>
      <c r="EAG94" s="612"/>
      <c r="EAH94" s="612"/>
      <c r="EAI94" s="612"/>
      <c r="EAJ94" s="612"/>
      <c r="EAK94" s="612"/>
      <c r="EAL94" s="612"/>
      <c r="EAM94" s="612"/>
      <c r="EAN94" s="612"/>
      <c r="EAO94" s="612"/>
      <c r="EAP94" s="612"/>
      <c r="EAQ94" s="612"/>
      <c r="EAR94" s="612"/>
      <c r="EAS94" s="612"/>
      <c r="EAT94" s="612"/>
      <c r="EAU94" s="612"/>
      <c r="EAV94" s="612"/>
      <c r="EAW94" s="612"/>
      <c r="EAX94" s="612"/>
      <c r="EAY94" s="612"/>
      <c r="EAZ94" s="612"/>
      <c r="EBA94" s="612"/>
      <c r="EBB94" s="612"/>
      <c r="EBC94" s="612"/>
      <c r="EBD94" s="612"/>
      <c r="EBE94" s="612"/>
      <c r="EBF94" s="612"/>
      <c r="EBG94" s="612"/>
      <c r="EBH94" s="612"/>
      <c r="EBI94" s="612"/>
      <c r="EBJ94" s="612"/>
      <c r="EBK94" s="612"/>
      <c r="EBL94" s="612"/>
      <c r="EBM94" s="612"/>
      <c r="EBN94" s="612"/>
      <c r="EBO94" s="612"/>
      <c r="EBP94" s="612"/>
      <c r="EBQ94" s="612"/>
      <c r="EBR94" s="612"/>
      <c r="EBS94" s="612"/>
      <c r="EBT94" s="612"/>
      <c r="EBU94" s="612"/>
      <c r="EBV94" s="612"/>
      <c r="EBW94" s="612"/>
      <c r="EBX94" s="612"/>
      <c r="EBY94" s="612"/>
      <c r="EBZ94" s="612"/>
      <c r="ECA94" s="612"/>
      <c r="ECB94" s="612"/>
      <c r="ECC94" s="612"/>
      <c r="ECD94" s="612"/>
      <c r="ECE94" s="612"/>
      <c r="ECF94" s="612"/>
      <c r="ECG94" s="612"/>
      <c r="ECH94" s="612"/>
      <c r="ECI94" s="612"/>
      <c r="ECJ94" s="612"/>
      <c r="ECK94" s="612"/>
      <c r="ECL94" s="612"/>
      <c r="ECM94" s="612"/>
      <c r="ECN94" s="612"/>
      <c r="ECO94" s="612"/>
      <c r="ECP94" s="612"/>
      <c r="ECQ94" s="612"/>
      <c r="ECR94" s="612"/>
      <c r="ECS94" s="612"/>
      <c r="ECT94" s="612"/>
      <c r="ECU94" s="612"/>
      <c r="ECV94" s="612"/>
      <c r="ECW94" s="612"/>
      <c r="ECX94" s="612"/>
      <c r="ECY94" s="612"/>
      <c r="ECZ94" s="612"/>
      <c r="EDA94" s="612"/>
      <c r="EDB94" s="612"/>
      <c r="EDC94" s="612"/>
      <c r="EDD94" s="612"/>
      <c r="EDE94" s="612"/>
      <c r="EDF94" s="612"/>
      <c r="EDG94" s="612"/>
      <c r="EDH94" s="612"/>
      <c r="EDI94" s="612"/>
      <c r="EDJ94" s="612"/>
      <c r="EDK94" s="612"/>
      <c r="EDL94" s="612"/>
      <c r="EDM94" s="612"/>
      <c r="EDN94" s="612"/>
      <c r="EDO94" s="612"/>
      <c r="EDP94" s="612"/>
      <c r="EDQ94" s="612"/>
      <c r="EDR94" s="612"/>
      <c r="EDS94" s="612"/>
      <c r="EDT94" s="612"/>
      <c r="EDU94" s="612"/>
      <c r="EDV94" s="612"/>
      <c r="EDW94" s="612"/>
      <c r="EDX94" s="612"/>
      <c r="EDY94" s="612"/>
      <c r="EDZ94" s="612"/>
      <c r="EEA94" s="612"/>
      <c r="EEB94" s="612"/>
      <c r="EEC94" s="612"/>
      <c r="EED94" s="612"/>
      <c r="EEE94" s="612"/>
      <c r="EEF94" s="612"/>
      <c r="EEG94" s="612"/>
      <c r="EEH94" s="612"/>
      <c r="EEI94" s="612"/>
      <c r="EEJ94" s="612"/>
      <c r="EEK94" s="612"/>
      <c r="EEL94" s="612"/>
      <c r="EEM94" s="612"/>
      <c r="EEN94" s="612"/>
      <c r="EEO94" s="612"/>
      <c r="EEP94" s="612"/>
      <c r="EEQ94" s="612"/>
      <c r="EER94" s="612"/>
      <c r="EES94" s="612"/>
      <c r="EET94" s="612"/>
      <c r="EEU94" s="612"/>
      <c r="EEV94" s="612"/>
      <c r="EEW94" s="612"/>
      <c r="EEX94" s="612"/>
      <c r="EEY94" s="612"/>
      <c r="EEZ94" s="612"/>
      <c r="EFA94" s="612"/>
      <c r="EFB94" s="612"/>
      <c r="EFC94" s="612"/>
      <c r="EFD94" s="612"/>
      <c r="EFE94" s="612"/>
      <c r="EFF94" s="612"/>
      <c r="EFG94" s="612"/>
      <c r="EFH94" s="612"/>
      <c r="EFI94" s="612"/>
      <c r="EFJ94" s="612"/>
      <c r="EFK94" s="612"/>
      <c r="EFL94" s="612"/>
      <c r="EFM94" s="612"/>
      <c r="EFN94" s="612"/>
      <c r="EFO94" s="612"/>
      <c r="EFP94" s="612"/>
      <c r="EFQ94" s="612"/>
      <c r="EFR94" s="612"/>
      <c r="EFS94" s="612"/>
      <c r="EFT94" s="612"/>
      <c r="EFU94" s="612"/>
      <c r="EFV94" s="612"/>
      <c r="EFW94" s="612"/>
      <c r="EFX94" s="612"/>
      <c r="EFY94" s="612"/>
      <c r="EFZ94" s="612"/>
      <c r="EGA94" s="612"/>
      <c r="EGB94" s="612"/>
      <c r="EGC94" s="612"/>
      <c r="EGD94" s="612"/>
      <c r="EGE94" s="612"/>
      <c r="EGF94" s="612"/>
      <c r="EGG94" s="612"/>
      <c r="EGH94" s="612"/>
      <c r="EGI94" s="612"/>
      <c r="EGJ94" s="612"/>
      <c r="EGK94" s="612"/>
      <c r="EGL94" s="612"/>
      <c r="EGM94" s="612"/>
      <c r="EGN94" s="612"/>
      <c r="EGO94" s="612"/>
      <c r="EGP94" s="612"/>
      <c r="EGQ94" s="612"/>
      <c r="EGR94" s="612"/>
      <c r="EGS94" s="612"/>
      <c r="EGT94" s="612"/>
      <c r="EGU94" s="612"/>
      <c r="EGV94" s="612"/>
      <c r="EGW94" s="612"/>
      <c r="EGX94" s="612"/>
      <c r="EGY94" s="612"/>
      <c r="EGZ94" s="612"/>
      <c r="EHA94" s="612"/>
      <c r="EHB94" s="612"/>
      <c r="EHC94" s="612"/>
      <c r="EHD94" s="612"/>
      <c r="EHE94" s="612"/>
      <c r="EHF94" s="612"/>
      <c r="EHG94" s="612"/>
      <c r="EHH94" s="612"/>
      <c r="EHI94" s="612"/>
      <c r="EHJ94" s="612"/>
      <c r="EHK94" s="612"/>
      <c r="EHL94" s="612"/>
      <c r="EHM94" s="612"/>
      <c r="EHN94" s="612"/>
      <c r="EHO94" s="612"/>
      <c r="EHP94" s="612"/>
      <c r="EHQ94" s="612"/>
      <c r="EHR94" s="612"/>
      <c r="EHS94" s="612"/>
      <c r="EHT94" s="612"/>
      <c r="EHU94" s="612"/>
      <c r="EHV94" s="612"/>
      <c r="EHW94" s="612"/>
      <c r="EHX94" s="612"/>
      <c r="EHY94" s="612"/>
      <c r="EHZ94" s="612"/>
      <c r="EIA94" s="612"/>
      <c r="EIB94" s="612"/>
      <c r="EIC94" s="612"/>
      <c r="EID94" s="612"/>
      <c r="EIE94" s="612"/>
      <c r="EIF94" s="612"/>
      <c r="EIG94" s="612"/>
      <c r="EIH94" s="612"/>
      <c r="EII94" s="612"/>
      <c r="EIJ94" s="612"/>
      <c r="EIK94" s="612"/>
      <c r="EIL94" s="612"/>
      <c r="EIM94" s="612"/>
      <c r="EIN94" s="612"/>
      <c r="EIO94" s="612"/>
      <c r="EIP94" s="612"/>
      <c r="EIQ94" s="612"/>
      <c r="EIR94" s="612"/>
      <c r="EIS94" s="612"/>
      <c r="EIT94" s="612"/>
      <c r="EIU94" s="612"/>
      <c r="EIV94" s="612"/>
      <c r="EIW94" s="612"/>
      <c r="EIX94" s="612"/>
      <c r="EIY94" s="612"/>
      <c r="EIZ94" s="612"/>
      <c r="EJA94" s="612"/>
      <c r="EJB94" s="612"/>
      <c r="EJC94" s="612"/>
      <c r="EJD94" s="612"/>
      <c r="EJE94" s="612"/>
      <c r="EJF94" s="612"/>
      <c r="EJG94" s="612"/>
      <c r="EJH94" s="612"/>
      <c r="EJI94" s="612"/>
      <c r="EJJ94" s="612"/>
      <c r="EJK94" s="612"/>
      <c r="EJL94" s="612"/>
      <c r="EJM94" s="612"/>
      <c r="EJN94" s="612"/>
      <c r="EJO94" s="612"/>
      <c r="EJP94" s="612"/>
      <c r="EJQ94" s="612"/>
      <c r="EJR94" s="612"/>
      <c r="EJS94" s="612"/>
      <c r="EJT94" s="612"/>
      <c r="EJU94" s="612"/>
      <c r="EJV94" s="612"/>
      <c r="EJW94" s="612"/>
      <c r="EJX94" s="612"/>
      <c r="EJY94" s="612"/>
      <c r="EJZ94" s="612"/>
      <c r="EKA94" s="612"/>
      <c r="EKB94" s="612"/>
      <c r="EKC94" s="612"/>
      <c r="EKD94" s="612"/>
      <c r="EKE94" s="612"/>
      <c r="EKF94" s="612"/>
      <c r="EKG94" s="612"/>
      <c r="EKH94" s="612"/>
      <c r="EKI94" s="612"/>
      <c r="EKJ94" s="612"/>
      <c r="EKK94" s="612"/>
      <c r="EKL94" s="612"/>
      <c r="EKM94" s="612"/>
      <c r="EKN94" s="612"/>
      <c r="EKO94" s="612"/>
      <c r="EKP94" s="612"/>
      <c r="EKQ94" s="612"/>
      <c r="EKR94" s="612"/>
      <c r="EKS94" s="612"/>
      <c r="EKT94" s="612"/>
      <c r="EKU94" s="612"/>
      <c r="EKV94" s="612"/>
      <c r="EKW94" s="612"/>
      <c r="EKX94" s="612"/>
      <c r="EKY94" s="612"/>
      <c r="EKZ94" s="612"/>
      <c r="ELA94" s="612"/>
      <c r="ELB94" s="612"/>
      <c r="ELC94" s="612"/>
      <c r="ELD94" s="612"/>
      <c r="ELE94" s="612"/>
      <c r="ELF94" s="612"/>
      <c r="ELG94" s="612"/>
      <c r="ELH94" s="612"/>
      <c r="ELI94" s="612"/>
      <c r="ELJ94" s="612"/>
      <c r="ELK94" s="612"/>
      <c r="ELL94" s="612"/>
      <c r="ELM94" s="612"/>
      <c r="ELN94" s="612"/>
      <c r="ELO94" s="612"/>
      <c r="ELP94" s="612"/>
      <c r="ELQ94" s="612"/>
      <c r="ELR94" s="612"/>
      <c r="ELS94" s="612"/>
      <c r="ELT94" s="612"/>
      <c r="ELU94" s="612"/>
      <c r="ELV94" s="612"/>
      <c r="ELW94" s="612"/>
      <c r="ELX94" s="612"/>
      <c r="ELY94" s="612"/>
      <c r="ELZ94" s="612"/>
      <c r="EMA94" s="612"/>
      <c r="EMB94" s="612"/>
      <c r="EMC94" s="612"/>
      <c r="EMD94" s="612"/>
      <c r="EME94" s="612"/>
      <c r="EMF94" s="612"/>
      <c r="EMG94" s="612"/>
      <c r="EMH94" s="612"/>
      <c r="EMI94" s="612"/>
      <c r="EMJ94" s="612"/>
      <c r="EMK94" s="612"/>
      <c r="EML94" s="612"/>
      <c r="EMM94" s="612"/>
      <c r="EMN94" s="612"/>
      <c r="EMO94" s="612"/>
      <c r="EMP94" s="612"/>
      <c r="EMQ94" s="612"/>
      <c r="EMR94" s="612"/>
      <c r="EMS94" s="612"/>
      <c r="EMT94" s="612"/>
      <c r="EMU94" s="612"/>
      <c r="EMV94" s="612"/>
      <c r="EMW94" s="612"/>
      <c r="EMX94" s="612"/>
      <c r="EMY94" s="612"/>
      <c r="EMZ94" s="612"/>
      <c r="ENA94" s="612"/>
      <c r="ENB94" s="612"/>
      <c r="ENC94" s="612"/>
      <c r="END94" s="612"/>
      <c r="ENE94" s="612"/>
      <c r="ENF94" s="612"/>
      <c r="ENG94" s="612"/>
      <c r="ENH94" s="612"/>
      <c r="ENI94" s="612"/>
      <c r="ENJ94" s="612"/>
      <c r="ENK94" s="612"/>
      <c r="ENL94" s="612"/>
      <c r="ENM94" s="612"/>
      <c r="ENN94" s="612"/>
      <c r="ENO94" s="612"/>
      <c r="ENP94" s="612"/>
      <c r="ENQ94" s="612"/>
      <c r="ENR94" s="612"/>
      <c r="ENS94" s="612"/>
      <c r="ENT94" s="612"/>
      <c r="ENU94" s="612"/>
      <c r="ENV94" s="612"/>
      <c r="ENW94" s="612"/>
      <c r="ENX94" s="612"/>
      <c r="ENY94" s="612"/>
      <c r="ENZ94" s="612"/>
      <c r="EOA94" s="612"/>
      <c r="EOB94" s="612"/>
      <c r="EOC94" s="612"/>
      <c r="EOD94" s="612"/>
      <c r="EOE94" s="612"/>
      <c r="EOF94" s="612"/>
      <c r="EOG94" s="612"/>
      <c r="EOH94" s="612"/>
      <c r="EOI94" s="612"/>
      <c r="EOJ94" s="612"/>
      <c r="EOK94" s="612"/>
      <c r="EOL94" s="612"/>
      <c r="EOM94" s="612"/>
      <c r="EON94" s="612"/>
      <c r="EOO94" s="612"/>
      <c r="EOP94" s="612"/>
      <c r="EOQ94" s="612"/>
      <c r="EOR94" s="612"/>
      <c r="EOS94" s="612"/>
      <c r="EOT94" s="612"/>
      <c r="EOU94" s="612"/>
      <c r="EOV94" s="612"/>
      <c r="EOW94" s="612"/>
      <c r="EOX94" s="612"/>
      <c r="EOY94" s="612"/>
      <c r="EOZ94" s="612"/>
      <c r="EPA94" s="612"/>
      <c r="EPB94" s="612"/>
      <c r="EPC94" s="612"/>
      <c r="EPD94" s="612"/>
      <c r="EPE94" s="612"/>
      <c r="EPF94" s="612"/>
      <c r="EPG94" s="612"/>
      <c r="EPH94" s="612"/>
      <c r="EPI94" s="612"/>
      <c r="EPJ94" s="612"/>
      <c r="EPK94" s="612"/>
      <c r="EPL94" s="612"/>
      <c r="EPM94" s="612"/>
      <c r="EPN94" s="612"/>
      <c r="EPO94" s="612"/>
      <c r="EPP94" s="612"/>
      <c r="EPQ94" s="612"/>
      <c r="EPR94" s="612"/>
      <c r="EPS94" s="612"/>
      <c r="EPT94" s="612"/>
      <c r="EPU94" s="612"/>
      <c r="EPV94" s="612"/>
      <c r="EPW94" s="612"/>
      <c r="EPX94" s="612"/>
      <c r="EPY94" s="612"/>
      <c r="EPZ94" s="612"/>
      <c r="EQA94" s="612"/>
      <c r="EQB94" s="612"/>
      <c r="EQC94" s="612"/>
      <c r="EQD94" s="612"/>
      <c r="EQE94" s="612"/>
      <c r="EQF94" s="612"/>
      <c r="EQG94" s="612"/>
      <c r="EQH94" s="612"/>
      <c r="EQI94" s="612"/>
      <c r="EQJ94" s="612"/>
      <c r="EQK94" s="612"/>
      <c r="EQL94" s="612"/>
      <c r="EQM94" s="612"/>
      <c r="EQN94" s="612"/>
      <c r="EQO94" s="612"/>
      <c r="EQP94" s="612"/>
      <c r="EQQ94" s="612"/>
      <c r="EQR94" s="612"/>
      <c r="EQS94" s="612"/>
      <c r="EQT94" s="612"/>
      <c r="EQU94" s="612"/>
      <c r="EQV94" s="612"/>
      <c r="EQW94" s="612"/>
      <c r="EQX94" s="612"/>
      <c r="EQY94" s="612"/>
      <c r="EQZ94" s="612"/>
      <c r="ERA94" s="612"/>
      <c r="ERB94" s="612"/>
      <c r="ERC94" s="612"/>
      <c r="ERD94" s="612"/>
      <c r="ERE94" s="612"/>
      <c r="ERF94" s="612"/>
      <c r="ERG94" s="612"/>
      <c r="ERH94" s="612"/>
      <c r="ERI94" s="612"/>
      <c r="ERJ94" s="612"/>
      <c r="ERK94" s="612"/>
      <c r="ERL94" s="612"/>
      <c r="ERM94" s="612"/>
      <c r="ERN94" s="612"/>
      <c r="ERO94" s="612"/>
      <c r="ERP94" s="612"/>
      <c r="ERQ94" s="612"/>
      <c r="ERR94" s="612"/>
      <c r="ERS94" s="612"/>
      <c r="ERT94" s="612"/>
      <c r="ERU94" s="612"/>
      <c r="ERV94" s="612"/>
      <c r="ERW94" s="612"/>
      <c r="ERX94" s="612"/>
      <c r="ERY94" s="612"/>
      <c r="ERZ94" s="612"/>
      <c r="ESA94" s="612"/>
      <c r="ESB94" s="612"/>
      <c r="ESC94" s="612"/>
      <c r="ESD94" s="612"/>
      <c r="ESE94" s="612"/>
      <c r="ESF94" s="612"/>
      <c r="ESG94" s="612"/>
      <c r="ESH94" s="612"/>
      <c r="ESI94" s="612"/>
      <c r="ESJ94" s="612"/>
      <c r="ESK94" s="612"/>
      <c r="ESL94" s="612"/>
      <c r="ESM94" s="612"/>
      <c r="ESN94" s="612"/>
      <c r="ESO94" s="612"/>
      <c r="ESP94" s="612"/>
      <c r="ESQ94" s="612"/>
      <c r="ESR94" s="612"/>
      <c r="ESS94" s="612"/>
      <c r="EST94" s="612"/>
      <c r="ESU94" s="612"/>
      <c r="ESV94" s="612"/>
      <c r="ESW94" s="612"/>
      <c r="ESX94" s="612"/>
      <c r="ESY94" s="612"/>
      <c r="ESZ94" s="612"/>
      <c r="ETA94" s="612"/>
      <c r="ETB94" s="612"/>
      <c r="ETC94" s="612"/>
      <c r="ETD94" s="612"/>
      <c r="ETE94" s="612"/>
      <c r="ETF94" s="612"/>
      <c r="ETG94" s="612"/>
      <c r="ETH94" s="612"/>
      <c r="ETI94" s="612"/>
      <c r="ETJ94" s="612"/>
      <c r="ETK94" s="612"/>
      <c r="ETL94" s="612"/>
      <c r="ETM94" s="612"/>
      <c r="ETN94" s="612"/>
      <c r="ETO94" s="612"/>
      <c r="ETP94" s="612"/>
      <c r="ETQ94" s="612"/>
      <c r="ETR94" s="612"/>
      <c r="ETS94" s="612"/>
      <c r="ETT94" s="612"/>
      <c r="ETU94" s="612"/>
      <c r="ETV94" s="612"/>
      <c r="ETW94" s="612"/>
      <c r="ETX94" s="612"/>
      <c r="ETY94" s="612"/>
      <c r="ETZ94" s="612"/>
      <c r="EUA94" s="612"/>
      <c r="EUB94" s="612"/>
      <c r="EUC94" s="612"/>
      <c r="EUD94" s="612"/>
      <c r="EUE94" s="612"/>
      <c r="EUF94" s="612"/>
      <c r="EUG94" s="612"/>
      <c r="EUH94" s="612"/>
      <c r="EUI94" s="612"/>
      <c r="EUJ94" s="612"/>
      <c r="EUK94" s="612"/>
      <c r="EUL94" s="612"/>
      <c r="EUM94" s="612"/>
      <c r="EUN94" s="612"/>
      <c r="EUO94" s="612"/>
      <c r="EUP94" s="612"/>
      <c r="EUQ94" s="612"/>
      <c r="EUR94" s="612"/>
      <c r="EUS94" s="612"/>
      <c r="EUT94" s="612"/>
      <c r="EUU94" s="612"/>
      <c r="EUV94" s="612"/>
      <c r="EUW94" s="612"/>
      <c r="EUX94" s="612"/>
      <c r="EUY94" s="612"/>
      <c r="EUZ94" s="612"/>
      <c r="EVA94" s="612"/>
      <c r="EVB94" s="612"/>
      <c r="EVC94" s="612"/>
      <c r="EVD94" s="612"/>
      <c r="EVE94" s="612"/>
      <c r="EVF94" s="612"/>
      <c r="EVG94" s="612"/>
      <c r="EVH94" s="612"/>
      <c r="EVI94" s="612"/>
      <c r="EVJ94" s="612"/>
      <c r="EVK94" s="612"/>
      <c r="EVL94" s="612"/>
      <c r="EVM94" s="612"/>
      <c r="EVN94" s="612"/>
      <c r="EVO94" s="612"/>
      <c r="EVP94" s="612"/>
      <c r="EVQ94" s="612"/>
      <c r="EVR94" s="612"/>
      <c r="EVS94" s="612"/>
      <c r="EVT94" s="612"/>
      <c r="EVU94" s="612"/>
      <c r="EVV94" s="612"/>
      <c r="EVW94" s="612"/>
      <c r="EVX94" s="612"/>
      <c r="EVY94" s="612"/>
      <c r="EVZ94" s="612"/>
      <c r="EWA94" s="612"/>
      <c r="EWB94" s="612"/>
      <c r="EWC94" s="612"/>
      <c r="EWD94" s="612"/>
      <c r="EWE94" s="612"/>
      <c r="EWF94" s="612"/>
      <c r="EWG94" s="612"/>
      <c r="EWH94" s="612"/>
      <c r="EWI94" s="612"/>
      <c r="EWJ94" s="612"/>
      <c r="EWK94" s="612"/>
      <c r="EWL94" s="612"/>
      <c r="EWM94" s="612"/>
      <c r="EWN94" s="612"/>
      <c r="EWO94" s="612"/>
      <c r="EWP94" s="612"/>
      <c r="EWQ94" s="612"/>
      <c r="EWR94" s="612"/>
      <c r="EWS94" s="612"/>
      <c r="EWT94" s="612"/>
      <c r="EWU94" s="612"/>
      <c r="EWV94" s="612"/>
      <c r="EWW94" s="612"/>
      <c r="EWX94" s="612"/>
      <c r="EWY94" s="612"/>
      <c r="EWZ94" s="612"/>
      <c r="EXA94" s="612"/>
      <c r="EXB94" s="612"/>
      <c r="EXC94" s="612"/>
      <c r="EXD94" s="612"/>
      <c r="EXE94" s="612"/>
      <c r="EXF94" s="612"/>
      <c r="EXG94" s="612"/>
      <c r="EXH94" s="612"/>
      <c r="EXI94" s="612"/>
      <c r="EXJ94" s="612"/>
      <c r="EXK94" s="612"/>
      <c r="EXL94" s="612"/>
      <c r="EXM94" s="612"/>
      <c r="EXN94" s="612"/>
      <c r="EXO94" s="612"/>
      <c r="EXP94" s="612"/>
      <c r="EXQ94" s="612"/>
      <c r="EXR94" s="612"/>
      <c r="EXS94" s="612"/>
      <c r="EXT94" s="612"/>
      <c r="EXU94" s="612"/>
      <c r="EXV94" s="612"/>
      <c r="EXW94" s="612"/>
      <c r="EXX94" s="612"/>
      <c r="EXY94" s="612"/>
      <c r="EXZ94" s="612"/>
      <c r="EYA94" s="612"/>
      <c r="EYB94" s="612"/>
      <c r="EYC94" s="612"/>
      <c r="EYD94" s="612"/>
      <c r="EYE94" s="612"/>
      <c r="EYF94" s="612"/>
      <c r="EYG94" s="612"/>
      <c r="EYH94" s="612"/>
      <c r="EYI94" s="612"/>
      <c r="EYJ94" s="612"/>
      <c r="EYK94" s="612"/>
      <c r="EYL94" s="612"/>
      <c r="EYM94" s="612"/>
      <c r="EYN94" s="612"/>
      <c r="EYO94" s="612"/>
      <c r="EYP94" s="612"/>
      <c r="EYQ94" s="612"/>
      <c r="EYR94" s="612"/>
      <c r="EYS94" s="612"/>
      <c r="EYT94" s="612"/>
      <c r="EYU94" s="612"/>
      <c r="EYV94" s="612"/>
      <c r="EYW94" s="612"/>
      <c r="EYX94" s="612"/>
      <c r="EYY94" s="612"/>
      <c r="EYZ94" s="612"/>
      <c r="EZA94" s="612"/>
      <c r="EZB94" s="612"/>
      <c r="EZC94" s="612"/>
      <c r="EZD94" s="612"/>
      <c r="EZE94" s="612"/>
      <c r="EZF94" s="612"/>
      <c r="EZG94" s="612"/>
      <c r="EZH94" s="612"/>
      <c r="EZI94" s="612"/>
      <c r="EZJ94" s="612"/>
      <c r="EZK94" s="612"/>
      <c r="EZL94" s="612"/>
      <c r="EZM94" s="612"/>
      <c r="EZN94" s="612"/>
      <c r="EZO94" s="612"/>
      <c r="EZP94" s="612"/>
      <c r="EZQ94" s="612"/>
      <c r="EZR94" s="612"/>
      <c r="EZS94" s="612"/>
      <c r="EZT94" s="612"/>
      <c r="EZU94" s="612"/>
      <c r="EZV94" s="612"/>
      <c r="EZW94" s="612"/>
      <c r="EZX94" s="612"/>
      <c r="EZY94" s="612"/>
      <c r="EZZ94" s="612"/>
      <c r="FAA94" s="612"/>
      <c r="FAB94" s="612"/>
      <c r="FAC94" s="612"/>
      <c r="FAD94" s="612"/>
      <c r="FAE94" s="612"/>
      <c r="FAF94" s="612"/>
      <c r="FAG94" s="612"/>
      <c r="FAH94" s="612"/>
      <c r="FAI94" s="612"/>
      <c r="FAJ94" s="612"/>
      <c r="FAK94" s="612"/>
      <c r="FAL94" s="612"/>
      <c r="FAM94" s="612"/>
      <c r="FAN94" s="612"/>
      <c r="FAO94" s="612"/>
      <c r="FAP94" s="612"/>
      <c r="FAQ94" s="612"/>
      <c r="FAR94" s="612"/>
      <c r="FAS94" s="612"/>
      <c r="FAT94" s="612"/>
      <c r="FAU94" s="612"/>
      <c r="FAV94" s="612"/>
      <c r="FAW94" s="612"/>
      <c r="FAX94" s="612"/>
      <c r="FAY94" s="612"/>
      <c r="FAZ94" s="612"/>
      <c r="FBA94" s="612"/>
      <c r="FBB94" s="612"/>
      <c r="FBC94" s="612"/>
      <c r="FBD94" s="612"/>
      <c r="FBE94" s="612"/>
      <c r="FBF94" s="612"/>
      <c r="FBG94" s="612"/>
      <c r="FBH94" s="612"/>
      <c r="FBI94" s="612"/>
      <c r="FBJ94" s="612"/>
      <c r="FBK94" s="612"/>
      <c r="FBL94" s="612"/>
      <c r="FBM94" s="612"/>
      <c r="FBN94" s="612"/>
      <c r="FBO94" s="612"/>
      <c r="FBP94" s="612"/>
      <c r="FBQ94" s="612"/>
      <c r="FBR94" s="612"/>
      <c r="FBS94" s="612"/>
      <c r="FBT94" s="612"/>
      <c r="FBU94" s="612"/>
      <c r="FBV94" s="612"/>
      <c r="FBW94" s="612"/>
      <c r="FBX94" s="612"/>
      <c r="FBY94" s="612"/>
      <c r="FBZ94" s="612"/>
      <c r="FCA94" s="612"/>
      <c r="FCB94" s="612"/>
      <c r="FCC94" s="612"/>
      <c r="FCD94" s="612"/>
      <c r="FCE94" s="612"/>
      <c r="FCF94" s="612"/>
      <c r="FCG94" s="612"/>
      <c r="FCH94" s="612"/>
      <c r="FCI94" s="612"/>
      <c r="FCJ94" s="612"/>
      <c r="FCK94" s="612"/>
      <c r="FCL94" s="612"/>
      <c r="FCM94" s="612"/>
      <c r="FCN94" s="612"/>
      <c r="FCO94" s="612"/>
      <c r="FCP94" s="612"/>
      <c r="FCQ94" s="612"/>
      <c r="FCR94" s="612"/>
      <c r="FCS94" s="612"/>
      <c r="FCT94" s="612"/>
      <c r="FCU94" s="612"/>
      <c r="FCV94" s="612"/>
      <c r="FCW94" s="612"/>
      <c r="FCX94" s="612"/>
      <c r="FCY94" s="612"/>
      <c r="FCZ94" s="612"/>
      <c r="FDA94" s="612"/>
      <c r="FDB94" s="612"/>
      <c r="FDC94" s="612"/>
      <c r="FDD94" s="612"/>
      <c r="FDE94" s="612"/>
      <c r="FDF94" s="612"/>
      <c r="FDG94" s="612"/>
      <c r="FDH94" s="612"/>
      <c r="FDI94" s="612"/>
      <c r="FDJ94" s="612"/>
      <c r="FDK94" s="612"/>
      <c r="FDL94" s="612"/>
      <c r="FDM94" s="612"/>
      <c r="FDN94" s="612"/>
      <c r="FDO94" s="612"/>
      <c r="FDP94" s="612"/>
      <c r="FDQ94" s="612"/>
      <c r="FDR94" s="612"/>
      <c r="FDS94" s="612"/>
      <c r="FDT94" s="612"/>
      <c r="FDU94" s="612"/>
      <c r="FDV94" s="612"/>
      <c r="FDW94" s="612"/>
      <c r="FDX94" s="612"/>
      <c r="FDY94" s="612"/>
      <c r="FDZ94" s="612"/>
      <c r="FEA94" s="612"/>
      <c r="FEB94" s="612"/>
      <c r="FEC94" s="612"/>
      <c r="FED94" s="612"/>
      <c r="FEE94" s="612"/>
      <c r="FEF94" s="612"/>
      <c r="FEG94" s="612"/>
      <c r="FEH94" s="612"/>
      <c r="FEI94" s="612"/>
      <c r="FEJ94" s="612"/>
      <c r="FEK94" s="612"/>
      <c r="FEL94" s="612"/>
      <c r="FEM94" s="612"/>
      <c r="FEN94" s="612"/>
      <c r="FEO94" s="612"/>
      <c r="FEP94" s="612"/>
      <c r="FEQ94" s="612"/>
      <c r="FER94" s="612"/>
      <c r="FES94" s="612"/>
      <c r="FET94" s="612"/>
      <c r="FEU94" s="612"/>
      <c r="FEV94" s="612"/>
      <c r="FEW94" s="612"/>
      <c r="FEX94" s="612"/>
      <c r="FEY94" s="612"/>
      <c r="FEZ94" s="612"/>
      <c r="FFA94" s="612"/>
      <c r="FFB94" s="612"/>
      <c r="FFC94" s="612"/>
      <c r="FFD94" s="612"/>
      <c r="FFE94" s="612"/>
      <c r="FFF94" s="612"/>
      <c r="FFG94" s="612"/>
      <c r="FFH94" s="612"/>
      <c r="FFI94" s="612"/>
      <c r="FFJ94" s="612"/>
      <c r="FFK94" s="612"/>
      <c r="FFL94" s="612"/>
      <c r="FFM94" s="612"/>
      <c r="FFN94" s="612"/>
      <c r="FFO94" s="612"/>
      <c r="FFP94" s="612"/>
      <c r="FFQ94" s="612"/>
      <c r="FFR94" s="612"/>
      <c r="FFS94" s="612"/>
      <c r="FFT94" s="612"/>
      <c r="FFU94" s="612"/>
      <c r="FFV94" s="612"/>
      <c r="FFW94" s="612"/>
      <c r="FFX94" s="612"/>
      <c r="FFY94" s="612"/>
      <c r="FFZ94" s="612"/>
      <c r="FGA94" s="612"/>
      <c r="FGB94" s="612"/>
      <c r="FGC94" s="612"/>
      <c r="FGD94" s="612"/>
      <c r="FGE94" s="612"/>
      <c r="FGF94" s="612"/>
      <c r="FGG94" s="612"/>
      <c r="FGH94" s="612"/>
      <c r="FGI94" s="612"/>
      <c r="FGJ94" s="612"/>
      <c r="FGK94" s="612"/>
      <c r="FGL94" s="612"/>
      <c r="FGM94" s="612"/>
      <c r="FGN94" s="612"/>
      <c r="FGO94" s="612"/>
      <c r="FGP94" s="612"/>
      <c r="FGQ94" s="612"/>
      <c r="FGR94" s="612"/>
      <c r="FGS94" s="612"/>
      <c r="FGT94" s="612"/>
      <c r="FGU94" s="612"/>
      <c r="FGV94" s="612"/>
      <c r="FGW94" s="612"/>
      <c r="FGX94" s="612"/>
      <c r="FGY94" s="612"/>
      <c r="FGZ94" s="612"/>
      <c r="FHA94" s="612"/>
      <c r="FHB94" s="612"/>
      <c r="FHC94" s="612"/>
      <c r="FHD94" s="612"/>
      <c r="FHE94" s="612"/>
      <c r="FHF94" s="612"/>
      <c r="FHG94" s="612"/>
      <c r="FHH94" s="612"/>
      <c r="FHI94" s="612"/>
      <c r="FHJ94" s="612"/>
      <c r="FHK94" s="612"/>
      <c r="FHL94" s="612"/>
      <c r="FHM94" s="612"/>
      <c r="FHN94" s="612"/>
      <c r="FHO94" s="612"/>
      <c r="FHP94" s="612"/>
      <c r="FHQ94" s="612"/>
      <c r="FHR94" s="612"/>
      <c r="FHS94" s="612"/>
      <c r="FHT94" s="612"/>
      <c r="FHU94" s="612"/>
      <c r="FHV94" s="612"/>
      <c r="FHW94" s="612"/>
      <c r="FHX94" s="612"/>
      <c r="FHY94" s="612"/>
      <c r="FHZ94" s="612"/>
      <c r="FIA94" s="612"/>
      <c r="FIB94" s="612"/>
      <c r="FIC94" s="612"/>
      <c r="FID94" s="612"/>
      <c r="FIE94" s="612"/>
      <c r="FIF94" s="612"/>
      <c r="FIG94" s="612"/>
      <c r="FIH94" s="612"/>
      <c r="FII94" s="612"/>
      <c r="FIJ94" s="612"/>
      <c r="FIK94" s="612"/>
      <c r="FIL94" s="612"/>
      <c r="FIM94" s="612"/>
      <c r="FIN94" s="612"/>
      <c r="FIO94" s="612"/>
      <c r="FIP94" s="612"/>
      <c r="FIQ94" s="612"/>
      <c r="FIR94" s="612"/>
      <c r="FIS94" s="612"/>
      <c r="FIT94" s="612"/>
      <c r="FIU94" s="612"/>
      <c r="FIV94" s="612"/>
      <c r="FIW94" s="612"/>
      <c r="FIX94" s="612"/>
      <c r="FIY94" s="612"/>
      <c r="FIZ94" s="612"/>
      <c r="FJA94" s="612"/>
      <c r="FJB94" s="612"/>
      <c r="FJC94" s="612"/>
      <c r="FJD94" s="612"/>
      <c r="FJE94" s="612"/>
      <c r="FJF94" s="612"/>
      <c r="FJG94" s="612"/>
      <c r="FJH94" s="612"/>
      <c r="FJI94" s="612"/>
      <c r="FJJ94" s="612"/>
      <c r="FJK94" s="612"/>
      <c r="FJL94" s="612"/>
      <c r="FJM94" s="612"/>
      <c r="FJN94" s="612"/>
      <c r="FJO94" s="612"/>
      <c r="FJP94" s="612"/>
      <c r="FJQ94" s="612"/>
      <c r="FJR94" s="612"/>
      <c r="FJS94" s="612"/>
      <c r="FJT94" s="612"/>
      <c r="FJU94" s="612"/>
      <c r="FJV94" s="612"/>
      <c r="FJW94" s="612"/>
      <c r="FJX94" s="612"/>
      <c r="FJY94" s="612"/>
      <c r="FJZ94" s="612"/>
      <c r="FKA94" s="612"/>
      <c r="FKB94" s="612"/>
      <c r="FKC94" s="612"/>
      <c r="FKD94" s="612"/>
      <c r="FKE94" s="612"/>
      <c r="FKF94" s="612"/>
      <c r="FKG94" s="612"/>
      <c r="FKH94" s="612"/>
      <c r="FKI94" s="612"/>
      <c r="FKJ94" s="612"/>
      <c r="FKK94" s="612"/>
      <c r="FKL94" s="612"/>
      <c r="FKM94" s="612"/>
      <c r="FKN94" s="612"/>
      <c r="FKO94" s="612"/>
      <c r="FKP94" s="612"/>
      <c r="FKQ94" s="612"/>
      <c r="FKR94" s="612"/>
      <c r="FKS94" s="612"/>
      <c r="FKT94" s="612"/>
      <c r="FKU94" s="612"/>
      <c r="FKV94" s="612"/>
      <c r="FKW94" s="612"/>
      <c r="FKX94" s="612"/>
      <c r="FKY94" s="612"/>
      <c r="FKZ94" s="612"/>
      <c r="FLA94" s="612"/>
      <c r="FLB94" s="612"/>
      <c r="FLC94" s="612"/>
      <c r="FLD94" s="612"/>
      <c r="FLE94" s="612"/>
      <c r="FLF94" s="612"/>
      <c r="FLG94" s="612"/>
      <c r="FLH94" s="612"/>
      <c r="FLI94" s="612"/>
      <c r="FLJ94" s="612"/>
      <c r="FLK94" s="612"/>
      <c r="FLL94" s="612"/>
      <c r="FLM94" s="612"/>
      <c r="FLN94" s="612"/>
      <c r="FLO94" s="612"/>
      <c r="FLP94" s="612"/>
      <c r="FLQ94" s="612"/>
      <c r="FLR94" s="612"/>
      <c r="FLS94" s="612"/>
      <c r="FLT94" s="612"/>
      <c r="FLU94" s="612"/>
      <c r="FLV94" s="612"/>
      <c r="FLW94" s="612"/>
      <c r="FLX94" s="612"/>
      <c r="FLY94" s="612"/>
      <c r="FLZ94" s="612"/>
      <c r="FMA94" s="612"/>
      <c r="FMB94" s="612"/>
      <c r="FMC94" s="612"/>
      <c r="FMD94" s="612"/>
      <c r="FME94" s="612"/>
      <c r="FMF94" s="612"/>
      <c r="FMG94" s="612"/>
      <c r="FMH94" s="612"/>
      <c r="FMI94" s="612"/>
      <c r="FMJ94" s="612"/>
      <c r="FMK94" s="612"/>
      <c r="FML94" s="612"/>
      <c r="FMM94" s="612"/>
      <c r="FMN94" s="612"/>
      <c r="FMO94" s="612"/>
      <c r="FMP94" s="612"/>
      <c r="FMQ94" s="612"/>
      <c r="FMR94" s="612"/>
      <c r="FMS94" s="612"/>
      <c r="FMT94" s="612"/>
      <c r="FMU94" s="612"/>
      <c r="FMV94" s="612"/>
      <c r="FMW94" s="612"/>
      <c r="FMX94" s="612"/>
      <c r="FMY94" s="612"/>
      <c r="FMZ94" s="612"/>
      <c r="FNA94" s="612"/>
      <c r="FNB94" s="612"/>
      <c r="FNC94" s="612"/>
      <c r="FND94" s="612"/>
      <c r="FNE94" s="612"/>
      <c r="FNF94" s="612"/>
      <c r="FNG94" s="612"/>
      <c r="FNH94" s="612"/>
      <c r="FNI94" s="612"/>
      <c r="FNJ94" s="612"/>
      <c r="FNK94" s="612"/>
      <c r="FNL94" s="612"/>
      <c r="FNM94" s="612"/>
      <c r="FNN94" s="612"/>
      <c r="FNO94" s="612"/>
      <c r="FNP94" s="612"/>
      <c r="FNQ94" s="612"/>
      <c r="FNR94" s="612"/>
      <c r="FNS94" s="612"/>
      <c r="FNT94" s="612"/>
      <c r="FNU94" s="612"/>
      <c r="FNV94" s="612"/>
      <c r="FNW94" s="612"/>
      <c r="FNX94" s="612"/>
      <c r="FNY94" s="612"/>
      <c r="FNZ94" s="612"/>
      <c r="FOA94" s="612"/>
      <c r="FOB94" s="612"/>
      <c r="FOC94" s="612"/>
      <c r="FOD94" s="612"/>
      <c r="FOE94" s="612"/>
      <c r="FOF94" s="612"/>
      <c r="FOG94" s="612"/>
      <c r="FOH94" s="612"/>
      <c r="FOI94" s="612"/>
      <c r="FOJ94" s="612"/>
      <c r="FOK94" s="612"/>
      <c r="FOL94" s="612"/>
      <c r="FOM94" s="612"/>
      <c r="FON94" s="612"/>
      <c r="FOO94" s="612"/>
      <c r="FOP94" s="612"/>
      <c r="FOQ94" s="612"/>
      <c r="FOR94" s="612"/>
      <c r="FOS94" s="612"/>
      <c r="FOT94" s="612"/>
      <c r="FOU94" s="612"/>
      <c r="FOV94" s="612"/>
      <c r="FOW94" s="612"/>
      <c r="FOX94" s="612"/>
      <c r="FOY94" s="612"/>
      <c r="FOZ94" s="612"/>
      <c r="FPA94" s="612"/>
      <c r="FPB94" s="612"/>
      <c r="FPC94" s="612"/>
      <c r="FPD94" s="612"/>
      <c r="FPE94" s="612"/>
      <c r="FPF94" s="612"/>
      <c r="FPG94" s="612"/>
      <c r="FPH94" s="612"/>
      <c r="FPI94" s="612"/>
      <c r="FPJ94" s="612"/>
      <c r="FPK94" s="612"/>
      <c r="FPL94" s="612"/>
      <c r="FPM94" s="612"/>
      <c r="FPN94" s="612"/>
      <c r="FPO94" s="612"/>
      <c r="FPP94" s="612"/>
      <c r="FPQ94" s="612"/>
      <c r="FPR94" s="612"/>
      <c r="FPS94" s="612"/>
      <c r="FPT94" s="612"/>
      <c r="FPU94" s="612"/>
      <c r="FPV94" s="612"/>
      <c r="FPW94" s="612"/>
      <c r="FPX94" s="612"/>
      <c r="FPY94" s="612"/>
      <c r="FPZ94" s="612"/>
      <c r="FQA94" s="612"/>
      <c r="FQB94" s="612"/>
      <c r="FQC94" s="612"/>
      <c r="FQD94" s="612"/>
      <c r="FQE94" s="612"/>
      <c r="FQF94" s="612"/>
      <c r="FQG94" s="612"/>
      <c r="FQH94" s="612"/>
      <c r="FQI94" s="612"/>
      <c r="FQJ94" s="612"/>
      <c r="FQK94" s="612"/>
      <c r="FQL94" s="612"/>
      <c r="FQM94" s="612"/>
      <c r="FQN94" s="612"/>
      <c r="FQO94" s="612"/>
      <c r="FQP94" s="612"/>
      <c r="FQQ94" s="612"/>
      <c r="FQR94" s="612"/>
      <c r="FQS94" s="612"/>
      <c r="FQT94" s="612"/>
      <c r="FQU94" s="612"/>
      <c r="FQV94" s="612"/>
      <c r="FQW94" s="612"/>
      <c r="FQX94" s="612"/>
      <c r="FQY94" s="612"/>
      <c r="FQZ94" s="612"/>
      <c r="FRA94" s="612"/>
      <c r="FRB94" s="612"/>
      <c r="FRC94" s="612"/>
      <c r="FRD94" s="612"/>
      <c r="FRE94" s="612"/>
      <c r="FRF94" s="612"/>
      <c r="FRG94" s="612"/>
      <c r="FRH94" s="612"/>
      <c r="FRI94" s="612"/>
      <c r="FRJ94" s="612"/>
      <c r="FRK94" s="612"/>
      <c r="FRL94" s="612"/>
      <c r="FRM94" s="612"/>
      <c r="FRN94" s="612"/>
      <c r="FRO94" s="612"/>
      <c r="FRP94" s="612"/>
      <c r="FRQ94" s="612"/>
      <c r="FRR94" s="612"/>
      <c r="FRS94" s="612"/>
      <c r="FRT94" s="612"/>
      <c r="FRU94" s="612"/>
      <c r="FRV94" s="612"/>
      <c r="FRW94" s="612"/>
      <c r="FRX94" s="612"/>
      <c r="FRY94" s="612"/>
      <c r="FRZ94" s="612"/>
      <c r="FSA94" s="612"/>
      <c r="FSB94" s="612"/>
      <c r="FSC94" s="612"/>
      <c r="FSD94" s="612"/>
      <c r="FSE94" s="612"/>
      <c r="FSF94" s="612"/>
      <c r="FSG94" s="612"/>
      <c r="FSH94" s="612"/>
      <c r="FSI94" s="612"/>
      <c r="FSJ94" s="612"/>
      <c r="FSK94" s="612"/>
      <c r="FSL94" s="612"/>
      <c r="FSM94" s="612"/>
      <c r="FSN94" s="612"/>
      <c r="FSO94" s="612"/>
      <c r="FSP94" s="612"/>
      <c r="FSQ94" s="612"/>
      <c r="FSR94" s="612"/>
      <c r="FSS94" s="612"/>
      <c r="FST94" s="612"/>
      <c r="FSU94" s="612"/>
      <c r="FSV94" s="612"/>
      <c r="FSW94" s="612"/>
      <c r="FSX94" s="612"/>
      <c r="FSY94" s="612"/>
      <c r="FSZ94" s="612"/>
      <c r="FTA94" s="612"/>
      <c r="FTB94" s="612"/>
      <c r="FTC94" s="612"/>
      <c r="FTD94" s="612"/>
      <c r="FTE94" s="612"/>
      <c r="FTF94" s="612"/>
      <c r="FTG94" s="612"/>
      <c r="FTH94" s="612"/>
      <c r="FTI94" s="612"/>
      <c r="FTJ94" s="612"/>
      <c r="FTK94" s="612"/>
      <c r="FTL94" s="612"/>
      <c r="FTM94" s="612"/>
      <c r="FTN94" s="612"/>
      <c r="FTO94" s="612"/>
      <c r="FTP94" s="612"/>
      <c r="FTQ94" s="612"/>
      <c r="FTR94" s="612"/>
      <c r="FTS94" s="612"/>
      <c r="FTT94" s="612"/>
      <c r="FTU94" s="612"/>
      <c r="FTV94" s="612"/>
      <c r="FTW94" s="612"/>
      <c r="FTX94" s="612"/>
      <c r="FTY94" s="612"/>
      <c r="FTZ94" s="612"/>
      <c r="FUA94" s="612"/>
      <c r="FUB94" s="612"/>
      <c r="FUC94" s="612"/>
      <c r="FUD94" s="612"/>
      <c r="FUE94" s="612"/>
      <c r="FUF94" s="612"/>
      <c r="FUG94" s="612"/>
      <c r="FUH94" s="612"/>
      <c r="FUI94" s="612"/>
      <c r="FUJ94" s="612"/>
      <c r="FUK94" s="612"/>
      <c r="FUL94" s="612"/>
      <c r="FUM94" s="612"/>
      <c r="FUN94" s="612"/>
      <c r="FUO94" s="612"/>
      <c r="FUP94" s="612"/>
      <c r="FUQ94" s="612"/>
      <c r="FUR94" s="612"/>
      <c r="FUS94" s="612"/>
      <c r="FUT94" s="612"/>
      <c r="FUU94" s="612"/>
      <c r="FUV94" s="612"/>
      <c r="FUW94" s="612"/>
      <c r="FUX94" s="612"/>
      <c r="FUY94" s="612"/>
      <c r="FUZ94" s="612"/>
      <c r="FVA94" s="612"/>
      <c r="FVB94" s="612"/>
      <c r="FVC94" s="612"/>
      <c r="FVD94" s="612"/>
      <c r="FVE94" s="612"/>
      <c r="FVF94" s="612"/>
      <c r="FVG94" s="612"/>
      <c r="FVH94" s="612"/>
      <c r="FVI94" s="612"/>
      <c r="FVJ94" s="612"/>
      <c r="FVK94" s="612"/>
      <c r="FVL94" s="612"/>
      <c r="FVM94" s="612"/>
      <c r="FVN94" s="612"/>
      <c r="FVO94" s="612"/>
      <c r="FVP94" s="612"/>
      <c r="FVQ94" s="612"/>
      <c r="FVR94" s="612"/>
      <c r="FVS94" s="612"/>
      <c r="FVT94" s="612"/>
      <c r="FVU94" s="612"/>
      <c r="FVV94" s="612"/>
      <c r="FVW94" s="612"/>
      <c r="FVX94" s="612"/>
      <c r="FVY94" s="612"/>
      <c r="FVZ94" s="612"/>
      <c r="FWA94" s="612"/>
      <c r="FWB94" s="612"/>
      <c r="FWC94" s="612"/>
      <c r="FWD94" s="612"/>
      <c r="FWE94" s="612"/>
      <c r="FWF94" s="612"/>
      <c r="FWG94" s="612"/>
      <c r="FWH94" s="612"/>
      <c r="FWI94" s="612"/>
      <c r="FWJ94" s="612"/>
      <c r="FWK94" s="612"/>
      <c r="FWL94" s="612"/>
      <c r="FWM94" s="612"/>
      <c r="FWN94" s="612"/>
      <c r="FWO94" s="612"/>
      <c r="FWP94" s="612"/>
      <c r="FWQ94" s="612"/>
      <c r="FWR94" s="612"/>
      <c r="FWS94" s="612"/>
      <c r="FWT94" s="612"/>
      <c r="FWU94" s="612"/>
      <c r="FWV94" s="612"/>
      <c r="FWW94" s="612"/>
      <c r="FWX94" s="612"/>
      <c r="FWY94" s="612"/>
      <c r="FWZ94" s="612"/>
      <c r="FXA94" s="612"/>
      <c r="FXB94" s="612"/>
      <c r="FXC94" s="612"/>
      <c r="FXD94" s="612"/>
      <c r="FXE94" s="612"/>
      <c r="FXF94" s="612"/>
      <c r="FXG94" s="612"/>
      <c r="FXH94" s="612"/>
      <c r="FXI94" s="612"/>
      <c r="FXJ94" s="612"/>
      <c r="FXK94" s="612"/>
      <c r="FXL94" s="612"/>
      <c r="FXM94" s="612"/>
      <c r="FXN94" s="612"/>
      <c r="FXO94" s="612"/>
      <c r="FXP94" s="612"/>
      <c r="FXQ94" s="612"/>
      <c r="FXR94" s="612"/>
      <c r="FXS94" s="612"/>
      <c r="FXT94" s="612"/>
      <c r="FXU94" s="612"/>
      <c r="FXV94" s="612"/>
      <c r="FXW94" s="612"/>
      <c r="FXX94" s="612"/>
      <c r="FXY94" s="612"/>
      <c r="FXZ94" s="612"/>
      <c r="FYA94" s="612"/>
      <c r="FYB94" s="612"/>
      <c r="FYC94" s="612"/>
      <c r="FYD94" s="612"/>
      <c r="FYE94" s="612"/>
      <c r="FYF94" s="612"/>
      <c r="FYG94" s="612"/>
      <c r="FYH94" s="612"/>
      <c r="FYI94" s="612"/>
      <c r="FYJ94" s="612"/>
      <c r="FYK94" s="612"/>
      <c r="FYL94" s="612"/>
      <c r="FYM94" s="612"/>
      <c r="FYN94" s="612"/>
      <c r="FYO94" s="612"/>
      <c r="FYP94" s="612"/>
      <c r="FYQ94" s="612"/>
      <c r="FYR94" s="612"/>
      <c r="FYS94" s="612"/>
      <c r="FYT94" s="612"/>
      <c r="FYU94" s="612"/>
      <c r="FYV94" s="612"/>
      <c r="FYW94" s="612"/>
      <c r="FYX94" s="612"/>
      <c r="FYY94" s="612"/>
      <c r="FYZ94" s="612"/>
      <c r="FZA94" s="612"/>
      <c r="FZB94" s="612"/>
      <c r="FZC94" s="612"/>
      <c r="FZD94" s="612"/>
      <c r="FZE94" s="612"/>
      <c r="FZF94" s="612"/>
      <c r="FZG94" s="612"/>
      <c r="FZH94" s="612"/>
      <c r="FZI94" s="612"/>
      <c r="FZJ94" s="612"/>
      <c r="FZK94" s="612"/>
      <c r="FZL94" s="612"/>
      <c r="FZM94" s="612"/>
      <c r="FZN94" s="612"/>
      <c r="FZO94" s="612"/>
      <c r="FZP94" s="612"/>
      <c r="FZQ94" s="612"/>
      <c r="FZR94" s="612"/>
      <c r="FZS94" s="612"/>
      <c r="FZT94" s="612"/>
      <c r="FZU94" s="612"/>
      <c r="FZV94" s="612"/>
      <c r="FZW94" s="612"/>
      <c r="FZX94" s="612"/>
      <c r="FZY94" s="612"/>
      <c r="FZZ94" s="612"/>
      <c r="GAA94" s="612"/>
      <c r="GAB94" s="612"/>
      <c r="GAC94" s="612"/>
      <c r="GAD94" s="612"/>
      <c r="GAE94" s="612"/>
      <c r="GAF94" s="612"/>
      <c r="GAG94" s="612"/>
      <c r="GAH94" s="612"/>
      <c r="GAI94" s="612"/>
      <c r="GAJ94" s="612"/>
      <c r="GAK94" s="612"/>
      <c r="GAL94" s="612"/>
      <c r="GAM94" s="612"/>
      <c r="GAN94" s="612"/>
      <c r="GAO94" s="612"/>
      <c r="GAP94" s="612"/>
      <c r="GAQ94" s="612"/>
      <c r="GAR94" s="612"/>
      <c r="GAS94" s="612"/>
      <c r="GAT94" s="612"/>
      <c r="GAU94" s="612"/>
      <c r="GAV94" s="612"/>
      <c r="GAW94" s="612"/>
      <c r="GAX94" s="612"/>
      <c r="GAY94" s="612"/>
      <c r="GAZ94" s="612"/>
      <c r="GBA94" s="612"/>
      <c r="GBB94" s="612"/>
      <c r="GBC94" s="612"/>
      <c r="GBD94" s="612"/>
      <c r="GBE94" s="612"/>
      <c r="GBF94" s="612"/>
      <c r="GBG94" s="612"/>
      <c r="GBH94" s="612"/>
      <c r="GBI94" s="612"/>
      <c r="GBJ94" s="612"/>
      <c r="GBK94" s="612"/>
      <c r="GBL94" s="612"/>
      <c r="GBM94" s="612"/>
      <c r="GBN94" s="612"/>
      <c r="GBO94" s="612"/>
      <c r="GBP94" s="612"/>
      <c r="GBQ94" s="612"/>
      <c r="GBR94" s="612"/>
      <c r="GBS94" s="612"/>
      <c r="GBT94" s="612"/>
      <c r="GBU94" s="612"/>
      <c r="GBV94" s="612"/>
      <c r="GBW94" s="612"/>
      <c r="GBX94" s="612"/>
      <c r="GBY94" s="612"/>
      <c r="GBZ94" s="612"/>
      <c r="GCA94" s="612"/>
      <c r="GCB94" s="612"/>
      <c r="GCC94" s="612"/>
      <c r="GCD94" s="612"/>
      <c r="GCE94" s="612"/>
      <c r="GCF94" s="612"/>
      <c r="GCG94" s="612"/>
      <c r="GCH94" s="612"/>
      <c r="GCI94" s="612"/>
      <c r="GCJ94" s="612"/>
      <c r="GCK94" s="612"/>
      <c r="GCL94" s="612"/>
      <c r="GCM94" s="612"/>
      <c r="GCN94" s="612"/>
      <c r="GCO94" s="612"/>
      <c r="GCP94" s="612"/>
      <c r="GCQ94" s="612"/>
      <c r="GCR94" s="612"/>
      <c r="GCS94" s="612"/>
      <c r="GCT94" s="612"/>
      <c r="GCU94" s="612"/>
      <c r="GCV94" s="612"/>
      <c r="GCW94" s="612"/>
      <c r="GCX94" s="612"/>
      <c r="GCY94" s="612"/>
      <c r="GCZ94" s="612"/>
      <c r="GDA94" s="612"/>
      <c r="GDB94" s="612"/>
      <c r="GDC94" s="612"/>
      <c r="GDD94" s="612"/>
      <c r="GDE94" s="612"/>
      <c r="GDF94" s="612"/>
      <c r="GDG94" s="612"/>
      <c r="GDH94" s="612"/>
      <c r="GDI94" s="612"/>
      <c r="GDJ94" s="612"/>
      <c r="GDK94" s="612"/>
      <c r="GDL94" s="612"/>
      <c r="GDM94" s="612"/>
      <c r="GDN94" s="612"/>
      <c r="GDO94" s="612"/>
      <c r="GDP94" s="612"/>
      <c r="GDQ94" s="612"/>
      <c r="GDR94" s="612"/>
      <c r="GDS94" s="612"/>
      <c r="GDT94" s="612"/>
      <c r="GDU94" s="612"/>
      <c r="GDV94" s="612"/>
      <c r="GDW94" s="612"/>
      <c r="GDX94" s="612"/>
      <c r="GDY94" s="612"/>
      <c r="GDZ94" s="612"/>
      <c r="GEA94" s="612"/>
      <c r="GEB94" s="612"/>
      <c r="GEC94" s="612"/>
      <c r="GED94" s="612"/>
      <c r="GEE94" s="612"/>
      <c r="GEF94" s="612"/>
      <c r="GEG94" s="612"/>
      <c r="GEH94" s="612"/>
      <c r="GEI94" s="612"/>
      <c r="GEJ94" s="612"/>
      <c r="GEK94" s="612"/>
      <c r="GEL94" s="612"/>
      <c r="GEM94" s="612"/>
      <c r="GEN94" s="612"/>
      <c r="GEO94" s="612"/>
      <c r="GEP94" s="612"/>
      <c r="GEQ94" s="612"/>
      <c r="GER94" s="612"/>
      <c r="GES94" s="612"/>
      <c r="GET94" s="612"/>
      <c r="GEU94" s="612"/>
      <c r="GEV94" s="612"/>
      <c r="GEW94" s="612"/>
      <c r="GEX94" s="612"/>
      <c r="GEY94" s="612"/>
      <c r="GEZ94" s="612"/>
      <c r="GFA94" s="612"/>
      <c r="GFB94" s="612"/>
      <c r="GFC94" s="612"/>
      <c r="GFD94" s="612"/>
      <c r="GFE94" s="612"/>
      <c r="GFF94" s="612"/>
      <c r="GFG94" s="612"/>
      <c r="GFH94" s="612"/>
      <c r="GFI94" s="612"/>
      <c r="GFJ94" s="612"/>
      <c r="GFK94" s="612"/>
      <c r="GFL94" s="612"/>
      <c r="GFM94" s="612"/>
      <c r="GFN94" s="612"/>
      <c r="GFO94" s="612"/>
      <c r="GFP94" s="612"/>
      <c r="GFQ94" s="612"/>
      <c r="GFR94" s="612"/>
      <c r="GFS94" s="612"/>
      <c r="GFT94" s="612"/>
      <c r="GFU94" s="612"/>
      <c r="GFV94" s="612"/>
      <c r="GFW94" s="612"/>
      <c r="GFX94" s="612"/>
      <c r="GFY94" s="612"/>
      <c r="GFZ94" s="612"/>
      <c r="GGA94" s="612"/>
      <c r="GGB94" s="612"/>
      <c r="GGC94" s="612"/>
      <c r="GGD94" s="612"/>
      <c r="GGE94" s="612"/>
      <c r="GGF94" s="612"/>
      <c r="GGG94" s="612"/>
      <c r="GGH94" s="612"/>
      <c r="GGI94" s="612"/>
      <c r="GGJ94" s="612"/>
      <c r="GGK94" s="612"/>
      <c r="GGL94" s="612"/>
      <c r="GGM94" s="612"/>
      <c r="GGN94" s="612"/>
      <c r="GGO94" s="612"/>
      <c r="GGP94" s="612"/>
      <c r="GGQ94" s="612"/>
      <c r="GGR94" s="612"/>
      <c r="GGS94" s="612"/>
      <c r="GGT94" s="612"/>
      <c r="GGU94" s="612"/>
      <c r="GGV94" s="612"/>
      <c r="GGW94" s="612"/>
      <c r="GGX94" s="612"/>
      <c r="GGY94" s="612"/>
      <c r="GGZ94" s="612"/>
      <c r="GHA94" s="612"/>
      <c r="GHB94" s="612"/>
      <c r="GHC94" s="612"/>
      <c r="GHD94" s="612"/>
      <c r="GHE94" s="612"/>
      <c r="GHF94" s="612"/>
      <c r="GHG94" s="612"/>
      <c r="GHH94" s="612"/>
      <c r="GHI94" s="612"/>
      <c r="GHJ94" s="612"/>
      <c r="GHK94" s="612"/>
      <c r="GHL94" s="612"/>
      <c r="GHM94" s="612"/>
      <c r="GHN94" s="612"/>
      <c r="GHO94" s="612"/>
      <c r="GHP94" s="612"/>
      <c r="GHQ94" s="612"/>
      <c r="GHR94" s="612"/>
      <c r="GHS94" s="612"/>
      <c r="GHT94" s="612"/>
      <c r="GHU94" s="612"/>
      <c r="GHV94" s="612"/>
      <c r="GHW94" s="612"/>
      <c r="GHX94" s="612"/>
      <c r="GHY94" s="612"/>
      <c r="GHZ94" s="612"/>
      <c r="GIA94" s="612"/>
      <c r="GIB94" s="612"/>
      <c r="GIC94" s="612"/>
      <c r="GID94" s="612"/>
      <c r="GIE94" s="612"/>
      <c r="GIF94" s="612"/>
      <c r="GIG94" s="612"/>
      <c r="GIH94" s="612"/>
      <c r="GII94" s="612"/>
      <c r="GIJ94" s="612"/>
      <c r="GIK94" s="612"/>
      <c r="GIL94" s="612"/>
      <c r="GIM94" s="612"/>
      <c r="GIN94" s="612"/>
      <c r="GIO94" s="612"/>
      <c r="GIP94" s="612"/>
      <c r="GIQ94" s="612"/>
      <c r="GIR94" s="612"/>
      <c r="GIS94" s="612"/>
      <c r="GIT94" s="612"/>
      <c r="GIU94" s="612"/>
      <c r="GIV94" s="612"/>
      <c r="GIW94" s="612"/>
      <c r="GIX94" s="612"/>
      <c r="GIY94" s="612"/>
      <c r="GIZ94" s="612"/>
      <c r="GJA94" s="612"/>
      <c r="GJB94" s="612"/>
      <c r="GJC94" s="612"/>
      <c r="GJD94" s="612"/>
      <c r="GJE94" s="612"/>
      <c r="GJF94" s="612"/>
      <c r="GJG94" s="612"/>
      <c r="GJH94" s="612"/>
      <c r="GJI94" s="612"/>
      <c r="GJJ94" s="612"/>
      <c r="GJK94" s="612"/>
      <c r="GJL94" s="612"/>
      <c r="GJM94" s="612"/>
      <c r="GJN94" s="612"/>
      <c r="GJO94" s="612"/>
      <c r="GJP94" s="612"/>
      <c r="GJQ94" s="612"/>
      <c r="GJR94" s="612"/>
      <c r="GJS94" s="612"/>
      <c r="GJT94" s="612"/>
      <c r="GJU94" s="612"/>
      <c r="GJV94" s="612"/>
      <c r="GJW94" s="612"/>
      <c r="GJX94" s="612"/>
      <c r="GJY94" s="612"/>
      <c r="GJZ94" s="612"/>
      <c r="GKA94" s="612"/>
      <c r="GKB94" s="612"/>
      <c r="GKC94" s="612"/>
      <c r="GKD94" s="612"/>
      <c r="GKE94" s="612"/>
      <c r="GKF94" s="612"/>
      <c r="GKG94" s="612"/>
      <c r="GKH94" s="612"/>
      <c r="GKI94" s="612"/>
      <c r="GKJ94" s="612"/>
      <c r="GKK94" s="612"/>
      <c r="GKL94" s="612"/>
      <c r="GKM94" s="612"/>
      <c r="GKN94" s="612"/>
      <c r="GKO94" s="612"/>
      <c r="GKP94" s="612"/>
      <c r="GKQ94" s="612"/>
      <c r="GKR94" s="612"/>
      <c r="GKS94" s="612"/>
      <c r="GKT94" s="612"/>
      <c r="GKU94" s="612"/>
      <c r="GKV94" s="612"/>
      <c r="GKW94" s="612"/>
      <c r="GKX94" s="612"/>
      <c r="GKY94" s="612"/>
      <c r="GKZ94" s="612"/>
      <c r="GLA94" s="612"/>
      <c r="GLB94" s="612"/>
      <c r="GLC94" s="612"/>
      <c r="GLD94" s="612"/>
      <c r="GLE94" s="612"/>
      <c r="GLF94" s="612"/>
      <c r="GLG94" s="612"/>
      <c r="GLH94" s="612"/>
      <c r="GLI94" s="612"/>
      <c r="GLJ94" s="612"/>
      <c r="GLK94" s="612"/>
      <c r="GLL94" s="612"/>
      <c r="GLM94" s="612"/>
      <c r="GLN94" s="612"/>
      <c r="GLO94" s="612"/>
      <c r="GLP94" s="612"/>
      <c r="GLQ94" s="612"/>
      <c r="GLR94" s="612"/>
      <c r="GLS94" s="612"/>
      <c r="GLT94" s="612"/>
      <c r="GLU94" s="612"/>
      <c r="GLV94" s="612"/>
      <c r="GLW94" s="612"/>
      <c r="GLX94" s="612"/>
      <c r="GLY94" s="612"/>
      <c r="GLZ94" s="612"/>
      <c r="GMA94" s="612"/>
      <c r="GMB94" s="612"/>
      <c r="GMC94" s="612"/>
      <c r="GMD94" s="612"/>
      <c r="GME94" s="612"/>
      <c r="GMF94" s="612"/>
      <c r="GMG94" s="612"/>
      <c r="GMH94" s="612"/>
      <c r="GMI94" s="612"/>
      <c r="GMJ94" s="612"/>
      <c r="GMK94" s="612"/>
      <c r="GML94" s="612"/>
      <c r="GMM94" s="612"/>
      <c r="GMN94" s="612"/>
      <c r="GMO94" s="612"/>
      <c r="GMP94" s="612"/>
      <c r="GMQ94" s="612"/>
      <c r="GMR94" s="612"/>
      <c r="GMS94" s="612"/>
      <c r="GMT94" s="612"/>
      <c r="GMU94" s="612"/>
      <c r="GMV94" s="612"/>
      <c r="GMW94" s="612"/>
      <c r="GMX94" s="612"/>
      <c r="GMY94" s="612"/>
      <c r="GMZ94" s="612"/>
      <c r="GNA94" s="612"/>
      <c r="GNB94" s="612"/>
      <c r="GNC94" s="612"/>
      <c r="GND94" s="612"/>
      <c r="GNE94" s="612"/>
      <c r="GNF94" s="612"/>
      <c r="GNG94" s="612"/>
      <c r="GNH94" s="612"/>
      <c r="GNI94" s="612"/>
      <c r="GNJ94" s="612"/>
      <c r="GNK94" s="612"/>
      <c r="GNL94" s="612"/>
      <c r="GNM94" s="612"/>
      <c r="GNN94" s="612"/>
      <c r="GNO94" s="612"/>
      <c r="GNP94" s="612"/>
      <c r="GNQ94" s="612"/>
      <c r="GNR94" s="612"/>
      <c r="GNS94" s="612"/>
      <c r="GNT94" s="612"/>
      <c r="GNU94" s="612"/>
      <c r="GNV94" s="612"/>
      <c r="GNW94" s="612"/>
      <c r="GNX94" s="612"/>
      <c r="GNY94" s="612"/>
      <c r="GNZ94" s="612"/>
      <c r="GOA94" s="612"/>
      <c r="GOB94" s="612"/>
      <c r="GOC94" s="612"/>
      <c r="GOD94" s="612"/>
      <c r="GOE94" s="612"/>
      <c r="GOF94" s="612"/>
      <c r="GOG94" s="612"/>
      <c r="GOH94" s="612"/>
      <c r="GOI94" s="612"/>
      <c r="GOJ94" s="612"/>
      <c r="GOK94" s="612"/>
      <c r="GOL94" s="612"/>
      <c r="GOM94" s="612"/>
      <c r="GON94" s="612"/>
      <c r="GOO94" s="612"/>
      <c r="GOP94" s="612"/>
      <c r="GOQ94" s="612"/>
      <c r="GOR94" s="612"/>
      <c r="GOS94" s="612"/>
      <c r="GOT94" s="612"/>
      <c r="GOU94" s="612"/>
      <c r="GOV94" s="612"/>
      <c r="GOW94" s="612"/>
      <c r="GOX94" s="612"/>
      <c r="GOY94" s="612"/>
      <c r="GOZ94" s="612"/>
      <c r="GPA94" s="612"/>
      <c r="GPB94" s="612"/>
      <c r="GPC94" s="612"/>
      <c r="GPD94" s="612"/>
      <c r="GPE94" s="612"/>
      <c r="GPF94" s="612"/>
      <c r="GPG94" s="612"/>
      <c r="GPH94" s="612"/>
      <c r="GPI94" s="612"/>
      <c r="GPJ94" s="612"/>
      <c r="GPK94" s="612"/>
      <c r="GPL94" s="612"/>
      <c r="GPM94" s="612"/>
      <c r="GPN94" s="612"/>
      <c r="GPO94" s="612"/>
      <c r="GPP94" s="612"/>
      <c r="GPQ94" s="612"/>
      <c r="GPR94" s="612"/>
      <c r="GPS94" s="612"/>
      <c r="GPT94" s="612"/>
      <c r="GPU94" s="612"/>
      <c r="GPV94" s="612"/>
      <c r="GPW94" s="612"/>
      <c r="GPX94" s="612"/>
      <c r="GPY94" s="612"/>
      <c r="GPZ94" s="612"/>
      <c r="GQA94" s="612"/>
      <c r="GQB94" s="612"/>
      <c r="GQC94" s="612"/>
      <c r="GQD94" s="612"/>
      <c r="GQE94" s="612"/>
      <c r="GQF94" s="612"/>
      <c r="GQG94" s="612"/>
      <c r="GQH94" s="612"/>
      <c r="GQI94" s="612"/>
      <c r="GQJ94" s="612"/>
      <c r="GQK94" s="612"/>
      <c r="GQL94" s="612"/>
      <c r="GQM94" s="612"/>
      <c r="GQN94" s="612"/>
      <c r="GQO94" s="612"/>
      <c r="GQP94" s="612"/>
      <c r="GQQ94" s="612"/>
      <c r="GQR94" s="612"/>
      <c r="GQS94" s="612"/>
      <c r="GQT94" s="612"/>
      <c r="GQU94" s="612"/>
      <c r="GQV94" s="612"/>
      <c r="GQW94" s="612"/>
      <c r="GQX94" s="612"/>
      <c r="GQY94" s="612"/>
      <c r="GQZ94" s="612"/>
      <c r="GRA94" s="612"/>
      <c r="GRB94" s="612"/>
      <c r="GRC94" s="612"/>
      <c r="GRD94" s="612"/>
      <c r="GRE94" s="612"/>
      <c r="GRF94" s="612"/>
      <c r="GRG94" s="612"/>
      <c r="GRH94" s="612"/>
      <c r="GRI94" s="612"/>
      <c r="GRJ94" s="612"/>
      <c r="GRK94" s="612"/>
      <c r="GRL94" s="612"/>
      <c r="GRM94" s="612"/>
      <c r="GRN94" s="612"/>
      <c r="GRO94" s="612"/>
      <c r="GRP94" s="612"/>
      <c r="GRQ94" s="612"/>
      <c r="GRR94" s="612"/>
      <c r="GRS94" s="612"/>
      <c r="GRT94" s="612"/>
      <c r="GRU94" s="612"/>
      <c r="GRV94" s="612"/>
      <c r="GRW94" s="612"/>
      <c r="GRX94" s="612"/>
      <c r="GRY94" s="612"/>
      <c r="GRZ94" s="612"/>
      <c r="GSA94" s="612"/>
      <c r="GSB94" s="612"/>
      <c r="GSC94" s="612"/>
      <c r="GSD94" s="612"/>
      <c r="GSE94" s="612"/>
      <c r="GSF94" s="612"/>
      <c r="GSG94" s="612"/>
      <c r="GSH94" s="612"/>
      <c r="GSI94" s="612"/>
      <c r="GSJ94" s="612"/>
      <c r="GSK94" s="612"/>
      <c r="GSL94" s="612"/>
      <c r="GSM94" s="612"/>
      <c r="GSN94" s="612"/>
      <c r="GSO94" s="612"/>
      <c r="GSP94" s="612"/>
      <c r="GSQ94" s="612"/>
      <c r="GSR94" s="612"/>
      <c r="GSS94" s="612"/>
      <c r="GST94" s="612"/>
      <c r="GSU94" s="612"/>
      <c r="GSV94" s="612"/>
      <c r="GSW94" s="612"/>
      <c r="GSX94" s="612"/>
      <c r="GSY94" s="612"/>
      <c r="GSZ94" s="612"/>
      <c r="GTA94" s="612"/>
      <c r="GTB94" s="612"/>
      <c r="GTC94" s="612"/>
      <c r="GTD94" s="612"/>
      <c r="GTE94" s="612"/>
      <c r="GTF94" s="612"/>
      <c r="GTG94" s="612"/>
      <c r="GTH94" s="612"/>
      <c r="GTI94" s="612"/>
      <c r="GTJ94" s="612"/>
      <c r="GTK94" s="612"/>
      <c r="GTL94" s="612"/>
      <c r="GTM94" s="612"/>
      <c r="GTN94" s="612"/>
      <c r="GTO94" s="612"/>
      <c r="GTP94" s="612"/>
      <c r="GTQ94" s="612"/>
      <c r="GTR94" s="612"/>
      <c r="GTS94" s="612"/>
      <c r="GTT94" s="612"/>
      <c r="GTU94" s="612"/>
      <c r="GTV94" s="612"/>
      <c r="GTW94" s="612"/>
      <c r="GTX94" s="612"/>
      <c r="GTY94" s="612"/>
      <c r="GTZ94" s="612"/>
      <c r="GUA94" s="612"/>
      <c r="GUB94" s="612"/>
      <c r="GUC94" s="612"/>
      <c r="GUD94" s="612"/>
      <c r="GUE94" s="612"/>
      <c r="GUF94" s="612"/>
      <c r="GUG94" s="612"/>
      <c r="GUH94" s="612"/>
      <c r="GUI94" s="612"/>
      <c r="GUJ94" s="612"/>
      <c r="GUK94" s="612"/>
      <c r="GUL94" s="612"/>
      <c r="GUM94" s="612"/>
      <c r="GUN94" s="612"/>
      <c r="GUO94" s="612"/>
      <c r="GUP94" s="612"/>
      <c r="GUQ94" s="612"/>
      <c r="GUR94" s="612"/>
      <c r="GUS94" s="612"/>
      <c r="GUT94" s="612"/>
      <c r="GUU94" s="612"/>
      <c r="GUV94" s="612"/>
      <c r="GUW94" s="612"/>
      <c r="GUX94" s="612"/>
      <c r="GUY94" s="612"/>
      <c r="GUZ94" s="612"/>
      <c r="GVA94" s="612"/>
      <c r="GVB94" s="612"/>
      <c r="GVC94" s="612"/>
      <c r="GVD94" s="612"/>
      <c r="GVE94" s="612"/>
      <c r="GVF94" s="612"/>
      <c r="GVG94" s="612"/>
      <c r="GVH94" s="612"/>
      <c r="GVI94" s="612"/>
      <c r="GVJ94" s="612"/>
      <c r="GVK94" s="612"/>
      <c r="GVL94" s="612"/>
      <c r="GVM94" s="612"/>
      <c r="GVN94" s="612"/>
      <c r="GVO94" s="612"/>
      <c r="GVP94" s="612"/>
      <c r="GVQ94" s="612"/>
      <c r="GVR94" s="612"/>
      <c r="GVS94" s="612"/>
      <c r="GVT94" s="612"/>
      <c r="GVU94" s="612"/>
      <c r="GVV94" s="612"/>
      <c r="GVW94" s="612"/>
      <c r="GVX94" s="612"/>
      <c r="GVY94" s="612"/>
      <c r="GVZ94" s="612"/>
      <c r="GWA94" s="612"/>
      <c r="GWB94" s="612"/>
      <c r="GWC94" s="612"/>
      <c r="GWD94" s="612"/>
      <c r="GWE94" s="612"/>
      <c r="GWF94" s="612"/>
      <c r="GWG94" s="612"/>
      <c r="GWH94" s="612"/>
      <c r="GWI94" s="612"/>
      <c r="GWJ94" s="612"/>
      <c r="GWK94" s="612"/>
      <c r="GWL94" s="612"/>
      <c r="GWM94" s="612"/>
      <c r="GWN94" s="612"/>
      <c r="GWO94" s="612"/>
      <c r="GWP94" s="612"/>
      <c r="GWQ94" s="612"/>
      <c r="GWR94" s="612"/>
      <c r="GWS94" s="612"/>
      <c r="GWT94" s="612"/>
      <c r="GWU94" s="612"/>
      <c r="GWV94" s="612"/>
      <c r="GWW94" s="612"/>
      <c r="GWX94" s="612"/>
      <c r="GWY94" s="612"/>
      <c r="GWZ94" s="612"/>
      <c r="GXA94" s="612"/>
      <c r="GXB94" s="612"/>
      <c r="GXC94" s="612"/>
      <c r="GXD94" s="612"/>
      <c r="GXE94" s="612"/>
      <c r="GXF94" s="612"/>
      <c r="GXG94" s="612"/>
      <c r="GXH94" s="612"/>
      <c r="GXI94" s="612"/>
      <c r="GXJ94" s="612"/>
      <c r="GXK94" s="612"/>
      <c r="GXL94" s="612"/>
      <c r="GXM94" s="612"/>
      <c r="GXN94" s="612"/>
      <c r="GXO94" s="612"/>
      <c r="GXP94" s="612"/>
      <c r="GXQ94" s="612"/>
      <c r="GXR94" s="612"/>
      <c r="GXS94" s="612"/>
      <c r="GXT94" s="612"/>
      <c r="GXU94" s="612"/>
      <c r="GXV94" s="612"/>
      <c r="GXW94" s="612"/>
      <c r="GXX94" s="612"/>
      <c r="GXY94" s="612"/>
      <c r="GXZ94" s="612"/>
      <c r="GYA94" s="612"/>
      <c r="GYB94" s="612"/>
      <c r="GYC94" s="612"/>
      <c r="GYD94" s="612"/>
      <c r="GYE94" s="612"/>
      <c r="GYF94" s="612"/>
      <c r="GYG94" s="612"/>
      <c r="GYH94" s="612"/>
      <c r="GYI94" s="612"/>
      <c r="GYJ94" s="612"/>
      <c r="GYK94" s="612"/>
      <c r="GYL94" s="612"/>
      <c r="GYM94" s="612"/>
      <c r="GYN94" s="612"/>
      <c r="GYO94" s="612"/>
      <c r="GYP94" s="612"/>
      <c r="GYQ94" s="612"/>
      <c r="GYR94" s="612"/>
      <c r="GYS94" s="612"/>
      <c r="GYT94" s="612"/>
      <c r="GYU94" s="612"/>
      <c r="GYV94" s="612"/>
      <c r="GYW94" s="612"/>
      <c r="GYX94" s="612"/>
      <c r="GYY94" s="612"/>
      <c r="GYZ94" s="612"/>
      <c r="GZA94" s="612"/>
      <c r="GZB94" s="612"/>
      <c r="GZC94" s="612"/>
      <c r="GZD94" s="612"/>
      <c r="GZE94" s="612"/>
      <c r="GZF94" s="612"/>
      <c r="GZG94" s="612"/>
      <c r="GZH94" s="612"/>
      <c r="GZI94" s="612"/>
      <c r="GZJ94" s="612"/>
      <c r="GZK94" s="612"/>
      <c r="GZL94" s="612"/>
      <c r="GZM94" s="612"/>
      <c r="GZN94" s="612"/>
      <c r="GZO94" s="612"/>
      <c r="GZP94" s="612"/>
      <c r="GZQ94" s="612"/>
      <c r="GZR94" s="612"/>
      <c r="GZS94" s="612"/>
      <c r="GZT94" s="612"/>
      <c r="GZU94" s="612"/>
      <c r="GZV94" s="612"/>
      <c r="GZW94" s="612"/>
      <c r="GZX94" s="612"/>
      <c r="GZY94" s="612"/>
      <c r="GZZ94" s="612"/>
      <c r="HAA94" s="612"/>
      <c r="HAB94" s="612"/>
      <c r="HAC94" s="612"/>
      <c r="HAD94" s="612"/>
      <c r="HAE94" s="612"/>
      <c r="HAF94" s="612"/>
      <c r="HAG94" s="612"/>
      <c r="HAH94" s="612"/>
      <c r="HAI94" s="612"/>
      <c r="HAJ94" s="612"/>
      <c r="HAK94" s="612"/>
      <c r="HAL94" s="612"/>
      <c r="HAM94" s="612"/>
      <c r="HAN94" s="612"/>
      <c r="HAO94" s="612"/>
      <c r="HAP94" s="612"/>
      <c r="HAQ94" s="612"/>
      <c r="HAR94" s="612"/>
      <c r="HAS94" s="612"/>
      <c r="HAT94" s="612"/>
      <c r="HAU94" s="612"/>
      <c r="HAV94" s="612"/>
      <c r="HAW94" s="612"/>
      <c r="HAX94" s="612"/>
      <c r="HAY94" s="612"/>
      <c r="HAZ94" s="612"/>
      <c r="HBA94" s="612"/>
      <c r="HBB94" s="612"/>
      <c r="HBC94" s="612"/>
      <c r="HBD94" s="612"/>
      <c r="HBE94" s="612"/>
      <c r="HBF94" s="612"/>
      <c r="HBG94" s="612"/>
      <c r="HBH94" s="612"/>
      <c r="HBI94" s="612"/>
      <c r="HBJ94" s="612"/>
      <c r="HBK94" s="612"/>
      <c r="HBL94" s="612"/>
      <c r="HBM94" s="612"/>
      <c r="HBN94" s="612"/>
      <c r="HBO94" s="612"/>
      <c r="HBP94" s="612"/>
      <c r="HBQ94" s="612"/>
      <c r="HBR94" s="612"/>
      <c r="HBS94" s="612"/>
      <c r="HBT94" s="612"/>
      <c r="HBU94" s="612"/>
      <c r="HBV94" s="612"/>
      <c r="HBW94" s="612"/>
      <c r="HBX94" s="612"/>
      <c r="HBY94" s="612"/>
      <c r="HBZ94" s="612"/>
      <c r="HCA94" s="612"/>
      <c r="HCB94" s="612"/>
      <c r="HCC94" s="612"/>
      <c r="HCD94" s="612"/>
      <c r="HCE94" s="612"/>
      <c r="HCF94" s="612"/>
      <c r="HCG94" s="612"/>
      <c r="HCH94" s="612"/>
      <c r="HCI94" s="612"/>
      <c r="HCJ94" s="612"/>
      <c r="HCK94" s="612"/>
      <c r="HCL94" s="612"/>
      <c r="HCM94" s="612"/>
      <c r="HCN94" s="612"/>
      <c r="HCO94" s="612"/>
      <c r="HCP94" s="612"/>
      <c r="HCQ94" s="612"/>
      <c r="HCR94" s="612"/>
      <c r="HCS94" s="612"/>
      <c r="HCT94" s="612"/>
      <c r="HCU94" s="612"/>
      <c r="HCV94" s="612"/>
      <c r="HCW94" s="612"/>
      <c r="HCX94" s="612"/>
      <c r="HCY94" s="612"/>
      <c r="HCZ94" s="612"/>
      <c r="HDA94" s="612"/>
      <c r="HDB94" s="612"/>
      <c r="HDC94" s="612"/>
      <c r="HDD94" s="612"/>
      <c r="HDE94" s="612"/>
      <c r="HDF94" s="612"/>
      <c r="HDG94" s="612"/>
      <c r="HDH94" s="612"/>
      <c r="HDI94" s="612"/>
      <c r="HDJ94" s="612"/>
      <c r="HDK94" s="612"/>
      <c r="HDL94" s="612"/>
      <c r="HDM94" s="612"/>
      <c r="HDN94" s="612"/>
      <c r="HDO94" s="612"/>
      <c r="HDP94" s="612"/>
      <c r="HDQ94" s="612"/>
      <c r="HDR94" s="612"/>
      <c r="HDS94" s="612"/>
      <c r="HDT94" s="612"/>
      <c r="HDU94" s="612"/>
      <c r="HDV94" s="612"/>
      <c r="HDW94" s="612"/>
      <c r="HDX94" s="612"/>
      <c r="HDY94" s="612"/>
      <c r="HDZ94" s="612"/>
      <c r="HEA94" s="612"/>
      <c r="HEB94" s="612"/>
      <c r="HEC94" s="612"/>
      <c r="HED94" s="612"/>
      <c r="HEE94" s="612"/>
      <c r="HEF94" s="612"/>
      <c r="HEG94" s="612"/>
      <c r="HEH94" s="612"/>
      <c r="HEI94" s="612"/>
      <c r="HEJ94" s="612"/>
      <c r="HEK94" s="612"/>
      <c r="HEL94" s="612"/>
      <c r="HEM94" s="612"/>
      <c r="HEN94" s="612"/>
      <c r="HEO94" s="612"/>
      <c r="HEP94" s="612"/>
      <c r="HEQ94" s="612"/>
      <c r="HER94" s="612"/>
      <c r="HES94" s="612"/>
      <c r="HET94" s="612"/>
      <c r="HEU94" s="612"/>
      <c r="HEV94" s="612"/>
      <c r="HEW94" s="612"/>
      <c r="HEX94" s="612"/>
      <c r="HEY94" s="612"/>
      <c r="HEZ94" s="612"/>
      <c r="HFA94" s="612"/>
      <c r="HFB94" s="612"/>
      <c r="HFC94" s="612"/>
      <c r="HFD94" s="612"/>
      <c r="HFE94" s="612"/>
      <c r="HFF94" s="612"/>
      <c r="HFG94" s="612"/>
      <c r="HFH94" s="612"/>
      <c r="HFI94" s="612"/>
      <c r="HFJ94" s="612"/>
      <c r="HFK94" s="612"/>
      <c r="HFL94" s="612"/>
      <c r="HFM94" s="612"/>
      <c r="HFN94" s="612"/>
      <c r="HFO94" s="612"/>
      <c r="HFP94" s="612"/>
      <c r="HFQ94" s="612"/>
      <c r="HFR94" s="612"/>
      <c r="HFS94" s="612"/>
      <c r="HFT94" s="612"/>
      <c r="HFU94" s="612"/>
      <c r="HFV94" s="612"/>
      <c r="HFW94" s="612"/>
      <c r="HFX94" s="612"/>
      <c r="HFY94" s="612"/>
      <c r="HFZ94" s="612"/>
      <c r="HGA94" s="612"/>
      <c r="HGB94" s="612"/>
      <c r="HGC94" s="612"/>
      <c r="HGD94" s="612"/>
      <c r="HGE94" s="612"/>
      <c r="HGF94" s="612"/>
      <c r="HGG94" s="612"/>
      <c r="HGH94" s="612"/>
      <c r="HGI94" s="612"/>
      <c r="HGJ94" s="612"/>
      <c r="HGK94" s="612"/>
      <c r="HGL94" s="612"/>
      <c r="HGM94" s="612"/>
      <c r="HGN94" s="612"/>
      <c r="HGO94" s="612"/>
      <c r="HGP94" s="612"/>
      <c r="HGQ94" s="612"/>
      <c r="HGR94" s="612"/>
      <c r="HGS94" s="612"/>
      <c r="HGT94" s="612"/>
      <c r="HGU94" s="612"/>
      <c r="HGV94" s="612"/>
      <c r="HGW94" s="612"/>
      <c r="HGX94" s="612"/>
      <c r="HGY94" s="612"/>
      <c r="HGZ94" s="612"/>
      <c r="HHA94" s="612"/>
      <c r="HHB94" s="612"/>
      <c r="HHC94" s="612"/>
      <c r="HHD94" s="612"/>
      <c r="HHE94" s="612"/>
      <c r="HHF94" s="612"/>
      <c r="HHG94" s="612"/>
      <c r="HHH94" s="612"/>
      <c r="HHI94" s="612"/>
      <c r="HHJ94" s="612"/>
      <c r="HHK94" s="612"/>
      <c r="HHL94" s="612"/>
      <c r="HHM94" s="612"/>
      <c r="HHN94" s="612"/>
      <c r="HHO94" s="612"/>
      <c r="HHP94" s="612"/>
      <c r="HHQ94" s="612"/>
      <c r="HHR94" s="612"/>
      <c r="HHS94" s="612"/>
      <c r="HHT94" s="612"/>
      <c r="HHU94" s="612"/>
      <c r="HHV94" s="612"/>
      <c r="HHW94" s="612"/>
      <c r="HHX94" s="612"/>
      <c r="HHY94" s="612"/>
      <c r="HHZ94" s="612"/>
      <c r="HIA94" s="612"/>
      <c r="HIB94" s="612"/>
      <c r="HIC94" s="612"/>
      <c r="HID94" s="612"/>
      <c r="HIE94" s="612"/>
      <c r="HIF94" s="612"/>
      <c r="HIG94" s="612"/>
      <c r="HIH94" s="612"/>
      <c r="HII94" s="612"/>
      <c r="HIJ94" s="612"/>
      <c r="HIK94" s="612"/>
      <c r="HIL94" s="612"/>
      <c r="HIM94" s="612"/>
      <c r="HIN94" s="612"/>
      <c r="HIO94" s="612"/>
      <c r="HIP94" s="612"/>
      <c r="HIQ94" s="612"/>
      <c r="HIR94" s="612"/>
      <c r="HIS94" s="612"/>
      <c r="HIT94" s="612"/>
      <c r="HIU94" s="612"/>
      <c r="HIV94" s="612"/>
      <c r="HIW94" s="612"/>
      <c r="HIX94" s="612"/>
      <c r="HIY94" s="612"/>
      <c r="HIZ94" s="612"/>
      <c r="HJA94" s="612"/>
      <c r="HJB94" s="612"/>
      <c r="HJC94" s="612"/>
      <c r="HJD94" s="612"/>
      <c r="HJE94" s="612"/>
      <c r="HJF94" s="612"/>
      <c r="HJG94" s="612"/>
      <c r="HJH94" s="612"/>
      <c r="HJI94" s="612"/>
      <c r="HJJ94" s="612"/>
      <c r="HJK94" s="612"/>
      <c r="HJL94" s="612"/>
      <c r="HJM94" s="612"/>
      <c r="HJN94" s="612"/>
      <c r="HJO94" s="612"/>
      <c r="HJP94" s="612"/>
      <c r="HJQ94" s="612"/>
      <c r="HJR94" s="612"/>
      <c r="HJS94" s="612"/>
      <c r="HJT94" s="612"/>
      <c r="HJU94" s="612"/>
      <c r="HJV94" s="612"/>
      <c r="HJW94" s="612"/>
      <c r="HJX94" s="612"/>
      <c r="HJY94" s="612"/>
      <c r="HJZ94" s="612"/>
      <c r="HKA94" s="612"/>
      <c r="HKB94" s="612"/>
      <c r="HKC94" s="612"/>
      <c r="HKD94" s="612"/>
      <c r="HKE94" s="612"/>
      <c r="HKF94" s="612"/>
      <c r="HKG94" s="612"/>
      <c r="HKH94" s="612"/>
      <c r="HKI94" s="612"/>
      <c r="HKJ94" s="612"/>
      <c r="HKK94" s="612"/>
      <c r="HKL94" s="612"/>
      <c r="HKM94" s="612"/>
      <c r="HKN94" s="612"/>
      <c r="HKO94" s="612"/>
      <c r="HKP94" s="612"/>
      <c r="HKQ94" s="612"/>
      <c r="HKR94" s="612"/>
      <c r="HKS94" s="612"/>
      <c r="HKT94" s="612"/>
      <c r="HKU94" s="612"/>
      <c r="HKV94" s="612"/>
      <c r="HKW94" s="612"/>
      <c r="HKX94" s="612"/>
      <c r="HKY94" s="612"/>
      <c r="HKZ94" s="612"/>
      <c r="HLA94" s="612"/>
      <c r="HLB94" s="612"/>
      <c r="HLC94" s="612"/>
      <c r="HLD94" s="612"/>
      <c r="HLE94" s="612"/>
      <c r="HLF94" s="612"/>
      <c r="HLG94" s="612"/>
      <c r="HLH94" s="612"/>
      <c r="HLI94" s="612"/>
      <c r="HLJ94" s="612"/>
      <c r="HLK94" s="612"/>
      <c r="HLL94" s="612"/>
      <c r="HLM94" s="612"/>
      <c r="HLN94" s="612"/>
      <c r="HLO94" s="612"/>
      <c r="HLP94" s="612"/>
      <c r="HLQ94" s="612"/>
      <c r="HLR94" s="612"/>
      <c r="HLS94" s="612"/>
      <c r="HLT94" s="612"/>
      <c r="HLU94" s="612"/>
      <c r="HLV94" s="612"/>
      <c r="HLW94" s="612"/>
      <c r="HLX94" s="612"/>
      <c r="HLY94" s="612"/>
      <c r="HLZ94" s="612"/>
      <c r="HMA94" s="612"/>
      <c r="HMB94" s="612"/>
      <c r="HMC94" s="612"/>
      <c r="HMD94" s="612"/>
      <c r="HME94" s="612"/>
      <c r="HMF94" s="612"/>
      <c r="HMG94" s="612"/>
      <c r="HMH94" s="612"/>
      <c r="HMI94" s="612"/>
      <c r="HMJ94" s="612"/>
      <c r="HMK94" s="612"/>
      <c r="HML94" s="612"/>
      <c r="HMM94" s="612"/>
      <c r="HMN94" s="612"/>
      <c r="HMO94" s="612"/>
      <c r="HMP94" s="612"/>
      <c r="HMQ94" s="612"/>
      <c r="HMR94" s="612"/>
      <c r="HMS94" s="612"/>
      <c r="HMT94" s="612"/>
      <c r="HMU94" s="612"/>
      <c r="HMV94" s="612"/>
      <c r="HMW94" s="612"/>
      <c r="HMX94" s="612"/>
      <c r="HMY94" s="612"/>
      <c r="HMZ94" s="612"/>
      <c r="HNA94" s="612"/>
      <c r="HNB94" s="612"/>
      <c r="HNC94" s="612"/>
      <c r="HND94" s="612"/>
      <c r="HNE94" s="612"/>
      <c r="HNF94" s="612"/>
      <c r="HNG94" s="612"/>
      <c r="HNH94" s="612"/>
      <c r="HNI94" s="612"/>
      <c r="HNJ94" s="612"/>
      <c r="HNK94" s="612"/>
      <c r="HNL94" s="612"/>
      <c r="HNM94" s="612"/>
      <c r="HNN94" s="612"/>
      <c r="HNO94" s="612"/>
      <c r="HNP94" s="612"/>
      <c r="HNQ94" s="612"/>
      <c r="HNR94" s="612"/>
      <c r="HNS94" s="612"/>
      <c r="HNT94" s="612"/>
      <c r="HNU94" s="612"/>
      <c r="HNV94" s="612"/>
      <c r="HNW94" s="612"/>
      <c r="HNX94" s="612"/>
      <c r="HNY94" s="612"/>
      <c r="HNZ94" s="612"/>
      <c r="HOA94" s="612"/>
      <c r="HOB94" s="612"/>
      <c r="HOC94" s="612"/>
      <c r="HOD94" s="612"/>
      <c r="HOE94" s="612"/>
      <c r="HOF94" s="612"/>
      <c r="HOG94" s="612"/>
      <c r="HOH94" s="612"/>
      <c r="HOI94" s="612"/>
      <c r="HOJ94" s="612"/>
      <c r="HOK94" s="612"/>
      <c r="HOL94" s="612"/>
      <c r="HOM94" s="612"/>
      <c r="HON94" s="612"/>
      <c r="HOO94" s="612"/>
      <c r="HOP94" s="612"/>
      <c r="HOQ94" s="612"/>
      <c r="HOR94" s="612"/>
      <c r="HOS94" s="612"/>
      <c r="HOT94" s="612"/>
      <c r="HOU94" s="612"/>
      <c r="HOV94" s="612"/>
      <c r="HOW94" s="612"/>
      <c r="HOX94" s="612"/>
      <c r="HOY94" s="612"/>
      <c r="HOZ94" s="612"/>
      <c r="HPA94" s="612"/>
      <c r="HPB94" s="612"/>
      <c r="HPC94" s="612"/>
      <c r="HPD94" s="612"/>
      <c r="HPE94" s="612"/>
      <c r="HPF94" s="612"/>
      <c r="HPG94" s="612"/>
      <c r="HPH94" s="612"/>
      <c r="HPI94" s="612"/>
      <c r="HPJ94" s="612"/>
      <c r="HPK94" s="612"/>
      <c r="HPL94" s="612"/>
      <c r="HPM94" s="612"/>
      <c r="HPN94" s="612"/>
      <c r="HPO94" s="612"/>
      <c r="HPP94" s="612"/>
      <c r="HPQ94" s="612"/>
      <c r="HPR94" s="612"/>
      <c r="HPS94" s="612"/>
      <c r="HPT94" s="612"/>
      <c r="HPU94" s="612"/>
      <c r="HPV94" s="612"/>
      <c r="HPW94" s="612"/>
      <c r="HPX94" s="612"/>
      <c r="HPY94" s="612"/>
      <c r="HPZ94" s="612"/>
      <c r="HQA94" s="612"/>
      <c r="HQB94" s="612"/>
      <c r="HQC94" s="612"/>
      <c r="HQD94" s="612"/>
      <c r="HQE94" s="612"/>
      <c r="HQF94" s="612"/>
      <c r="HQG94" s="612"/>
      <c r="HQH94" s="612"/>
      <c r="HQI94" s="612"/>
      <c r="HQJ94" s="612"/>
      <c r="HQK94" s="612"/>
      <c r="HQL94" s="612"/>
      <c r="HQM94" s="612"/>
      <c r="HQN94" s="612"/>
      <c r="HQO94" s="612"/>
      <c r="HQP94" s="612"/>
      <c r="HQQ94" s="612"/>
      <c r="HQR94" s="612"/>
      <c r="HQS94" s="612"/>
      <c r="HQT94" s="612"/>
      <c r="HQU94" s="612"/>
      <c r="HQV94" s="612"/>
      <c r="HQW94" s="612"/>
      <c r="HQX94" s="612"/>
      <c r="HQY94" s="612"/>
      <c r="HQZ94" s="612"/>
      <c r="HRA94" s="612"/>
      <c r="HRB94" s="612"/>
      <c r="HRC94" s="612"/>
      <c r="HRD94" s="612"/>
      <c r="HRE94" s="612"/>
      <c r="HRF94" s="612"/>
      <c r="HRG94" s="612"/>
      <c r="HRH94" s="612"/>
      <c r="HRI94" s="612"/>
      <c r="HRJ94" s="612"/>
      <c r="HRK94" s="612"/>
      <c r="HRL94" s="612"/>
      <c r="HRM94" s="612"/>
      <c r="HRN94" s="612"/>
      <c r="HRO94" s="612"/>
      <c r="HRP94" s="612"/>
      <c r="HRQ94" s="612"/>
      <c r="HRR94" s="612"/>
      <c r="HRS94" s="612"/>
      <c r="HRT94" s="612"/>
      <c r="HRU94" s="612"/>
      <c r="HRV94" s="612"/>
      <c r="HRW94" s="612"/>
      <c r="HRX94" s="612"/>
      <c r="HRY94" s="612"/>
      <c r="HRZ94" s="612"/>
      <c r="HSA94" s="612"/>
      <c r="HSB94" s="612"/>
      <c r="HSC94" s="612"/>
      <c r="HSD94" s="612"/>
      <c r="HSE94" s="612"/>
      <c r="HSF94" s="612"/>
      <c r="HSG94" s="612"/>
      <c r="HSH94" s="612"/>
      <c r="HSI94" s="612"/>
      <c r="HSJ94" s="612"/>
      <c r="HSK94" s="612"/>
      <c r="HSL94" s="612"/>
      <c r="HSM94" s="612"/>
      <c r="HSN94" s="612"/>
      <c r="HSO94" s="612"/>
      <c r="HSP94" s="612"/>
      <c r="HSQ94" s="612"/>
      <c r="HSR94" s="612"/>
      <c r="HSS94" s="612"/>
      <c r="HST94" s="612"/>
      <c r="HSU94" s="612"/>
      <c r="HSV94" s="612"/>
      <c r="HSW94" s="612"/>
      <c r="HSX94" s="612"/>
      <c r="HSY94" s="612"/>
      <c r="HSZ94" s="612"/>
      <c r="HTA94" s="612"/>
      <c r="HTB94" s="612"/>
      <c r="HTC94" s="612"/>
      <c r="HTD94" s="612"/>
      <c r="HTE94" s="612"/>
      <c r="HTF94" s="612"/>
      <c r="HTG94" s="612"/>
      <c r="HTH94" s="612"/>
      <c r="HTI94" s="612"/>
      <c r="HTJ94" s="612"/>
      <c r="HTK94" s="612"/>
      <c r="HTL94" s="612"/>
      <c r="HTM94" s="612"/>
      <c r="HTN94" s="612"/>
      <c r="HTO94" s="612"/>
      <c r="HTP94" s="612"/>
      <c r="HTQ94" s="612"/>
      <c r="HTR94" s="612"/>
      <c r="HTS94" s="612"/>
      <c r="HTT94" s="612"/>
      <c r="HTU94" s="612"/>
      <c r="HTV94" s="612"/>
      <c r="HTW94" s="612"/>
      <c r="HTX94" s="612"/>
      <c r="HTY94" s="612"/>
      <c r="HTZ94" s="612"/>
      <c r="HUA94" s="612"/>
      <c r="HUB94" s="612"/>
      <c r="HUC94" s="612"/>
      <c r="HUD94" s="612"/>
      <c r="HUE94" s="612"/>
      <c r="HUF94" s="612"/>
      <c r="HUG94" s="612"/>
      <c r="HUH94" s="612"/>
      <c r="HUI94" s="612"/>
      <c r="HUJ94" s="612"/>
      <c r="HUK94" s="612"/>
      <c r="HUL94" s="612"/>
      <c r="HUM94" s="612"/>
      <c r="HUN94" s="612"/>
      <c r="HUO94" s="612"/>
      <c r="HUP94" s="612"/>
      <c r="HUQ94" s="612"/>
      <c r="HUR94" s="612"/>
      <c r="HUS94" s="612"/>
      <c r="HUT94" s="612"/>
      <c r="HUU94" s="612"/>
      <c r="HUV94" s="612"/>
      <c r="HUW94" s="612"/>
      <c r="HUX94" s="612"/>
      <c r="HUY94" s="612"/>
      <c r="HUZ94" s="612"/>
      <c r="HVA94" s="612"/>
      <c r="HVB94" s="612"/>
      <c r="HVC94" s="612"/>
      <c r="HVD94" s="612"/>
      <c r="HVE94" s="612"/>
      <c r="HVF94" s="612"/>
      <c r="HVG94" s="612"/>
      <c r="HVH94" s="612"/>
      <c r="HVI94" s="612"/>
      <c r="HVJ94" s="612"/>
      <c r="HVK94" s="612"/>
      <c r="HVL94" s="612"/>
      <c r="HVM94" s="612"/>
      <c r="HVN94" s="612"/>
      <c r="HVO94" s="612"/>
      <c r="HVP94" s="612"/>
      <c r="HVQ94" s="612"/>
      <c r="HVR94" s="612"/>
      <c r="HVS94" s="612"/>
      <c r="HVT94" s="612"/>
      <c r="HVU94" s="612"/>
      <c r="HVV94" s="612"/>
      <c r="HVW94" s="612"/>
      <c r="HVX94" s="612"/>
      <c r="HVY94" s="612"/>
      <c r="HVZ94" s="612"/>
      <c r="HWA94" s="612"/>
      <c r="HWB94" s="612"/>
      <c r="HWC94" s="612"/>
      <c r="HWD94" s="612"/>
      <c r="HWE94" s="612"/>
      <c r="HWF94" s="612"/>
      <c r="HWG94" s="612"/>
      <c r="HWH94" s="612"/>
      <c r="HWI94" s="612"/>
      <c r="HWJ94" s="612"/>
      <c r="HWK94" s="612"/>
      <c r="HWL94" s="612"/>
      <c r="HWM94" s="612"/>
      <c r="HWN94" s="612"/>
      <c r="HWO94" s="612"/>
      <c r="HWP94" s="612"/>
      <c r="HWQ94" s="612"/>
      <c r="HWR94" s="612"/>
      <c r="HWS94" s="612"/>
      <c r="HWT94" s="612"/>
      <c r="HWU94" s="612"/>
      <c r="HWV94" s="612"/>
      <c r="HWW94" s="612"/>
      <c r="HWX94" s="612"/>
      <c r="HWY94" s="612"/>
      <c r="HWZ94" s="612"/>
      <c r="HXA94" s="612"/>
      <c r="HXB94" s="612"/>
      <c r="HXC94" s="612"/>
      <c r="HXD94" s="612"/>
      <c r="HXE94" s="612"/>
      <c r="HXF94" s="612"/>
      <c r="HXG94" s="612"/>
      <c r="HXH94" s="612"/>
      <c r="HXI94" s="612"/>
      <c r="HXJ94" s="612"/>
      <c r="HXK94" s="612"/>
      <c r="HXL94" s="612"/>
      <c r="HXM94" s="612"/>
      <c r="HXN94" s="612"/>
      <c r="HXO94" s="612"/>
      <c r="HXP94" s="612"/>
      <c r="HXQ94" s="612"/>
      <c r="HXR94" s="612"/>
      <c r="HXS94" s="612"/>
      <c r="HXT94" s="612"/>
      <c r="HXU94" s="612"/>
      <c r="HXV94" s="612"/>
      <c r="HXW94" s="612"/>
      <c r="HXX94" s="612"/>
      <c r="HXY94" s="612"/>
      <c r="HXZ94" s="612"/>
      <c r="HYA94" s="612"/>
      <c r="HYB94" s="612"/>
      <c r="HYC94" s="612"/>
      <c r="HYD94" s="612"/>
      <c r="HYE94" s="612"/>
      <c r="HYF94" s="612"/>
      <c r="HYG94" s="612"/>
      <c r="HYH94" s="612"/>
      <c r="HYI94" s="612"/>
      <c r="HYJ94" s="612"/>
      <c r="HYK94" s="612"/>
      <c r="HYL94" s="612"/>
      <c r="HYM94" s="612"/>
      <c r="HYN94" s="612"/>
      <c r="HYO94" s="612"/>
      <c r="HYP94" s="612"/>
      <c r="HYQ94" s="612"/>
      <c r="HYR94" s="612"/>
      <c r="HYS94" s="612"/>
      <c r="HYT94" s="612"/>
      <c r="HYU94" s="612"/>
      <c r="HYV94" s="612"/>
      <c r="HYW94" s="612"/>
      <c r="HYX94" s="612"/>
      <c r="HYY94" s="612"/>
      <c r="HYZ94" s="612"/>
      <c r="HZA94" s="612"/>
      <c r="HZB94" s="612"/>
      <c r="HZC94" s="612"/>
      <c r="HZD94" s="612"/>
      <c r="HZE94" s="612"/>
      <c r="HZF94" s="612"/>
      <c r="HZG94" s="612"/>
      <c r="HZH94" s="612"/>
      <c r="HZI94" s="612"/>
      <c r="HZJ94" s="612"/>
      <c r="HZK94" s="612"/>
      <c r="HZL94" s="612"/>
      <c r="HZM94" s="612"/>
      <c r="HZN94" s="612"/>
      <c r="HZO94" s="612"/>
      <c r="HZP94" s="612"/>
      <c r="HZQ94" s="612"/>
      <c r="HZR94" s="612"/>
      <c r="HZS94" s="612"/>
      <c r="HZT94" s="612"/>
      <c r="HZU94" s="612"/>
      <c r="HZV94" s="612"/>
      <c r="HZW94" s="612"/>
      <c r="HZX94" s="612"/>
      <c r="HZY94" s="612"/>
      <c r="HZZ94" s="612"/>
      <c r="IAA94" s="612"/>
      <c r="IAB94" s="612"/>
      <c r="IAC94" s="612"/>
      <c r="IAD94" s="612"/>
      <c r="IAE94" s="612"/>
      <c r="IAF94" s="612"/>
      <c r="IAG94" s="612"/>
      <c r="IAH94" s="612"/>
      <c r="IAI94" s="612"/>
      <c r="IAJ94" s="612"/>
      <c r="IAK94" s="612"/>
      <c r="IAL94" s="612"/>
      <c r="IAM94" s="612"/>
      <c r="IAN94" s="612"/>
      <c r="IAO94" s="612"/>
      <c r="IAP94" s="612"/>
      <c r="IAQ94" s="612"/>
      <c r="IAR94" s="612"/>
      <c r="IAS94" s="612"/>
      <c r="IAT94" s="612"/>
      <c r="IAU94" s="612"/>
      <c r="IAV94" s="612"/>
      <c r="IAW94" s="612"/>
      <c r="IAX94" s="612"/>
      <c r="IAY94" s="612"/>
      <c r="IAZ94" s="612"/>
      <c r="IBA94" s="612"/>
      <c r="IBB94" s="612"/>
      <c r="IBC94" s="612"/>
      <c r="IBD94" s="612"/>
      <c r="IBE94" s="612"/>
      <c r="IBF94" s="612"/>
      <c r="IBG94" s="612"/>
      <c r="IBH94" s="612"/>
      <c r="IBI94" s="612"/>
      <c r="IBJ94" s="612"/>
      <c r="IBK94" s="612"/>
      <c r="IBL94" s="612"/>
      <c r="IBM94" s="612"/>
      <c r="IBN94" s="612"/>
      <c r="IBO94" s="612"/>
      <c r="IBP94" s="612"/>
      <c r="IBQ94" s="612"/>
      <c r="IBR94" s="612"/>
      <c r="IBS94" s="612"/>
      <c r="IBT94" s="612"/>
      <c r="IBU94" s="612"/>
      <c r="IBV94" s="612"/>
      <c r="IBW94" s="612"/>
      <c r="IBX94" s="612"/>
      <c r="IBY94" s="612"/>
      <c r="IBZ94" s="612"/>
      <c r="ICA94" s="612"/>
      <c r="ICB94" s="612"/>
      <c r="ICC94" s="612"/>
      <c r="ICD94" s="612"/>
      <c r="ICE94" s="612"/>
      <c r="ICF94" s="612"/>
      <c r="ICG94" s="612"/>
      <c r="ICH94" s="612"/>
      <c r="ICI94" s="612"/>
      <c r="ICJ94" s="612"/>
      <c r="ICK94" s="612"/>
      <c r="ICL94" s="612"/>
      <c r="ICM94" s="612"/>
      <c r="ICN94" s="612"/>
      <c r="ICO94" s="612"/>
      <c r="ICP94" s="612"/>
      <c r="ICQ94" s="612"/>
      <c r="ICR94" s="612"/>
      <c r="ICS94" s="612"/>
      <c r="ICT94" s="612"/>
      <c r="ICU94" s="612"/>
      <c r="ICV94" s="612"/>
      <c r="ICW94" s="612"/>
      <c r="ICX94" s="612"/>
      <c r="ICY94" s="612"/>
      <c r="ICZ94" s="612"/>
      <c r="IDA94" s="612"/>
      <c r="IDB94" s="612"/>
      <c r="IDC94" s="612"/>
      <c r="IDD94" s="612"/>
      <c r="IDE94" s="612"/>
      <c r="IDF94" s="612"/>
      <c r="IDG94" s="612"/>
      <c r="IDH94" s="612"/>
      <c r="IDI94" s="612"/>
      <c r="IDJ94" s="612"/>
      <c r="IDK94" s="612"/>
      <c r="IDL94" s="612"/>
      <c r="IDM94" s="612"/>
      <c r="IDN94" s="612"/>
      <c r="IDO94" s="612"/>
      <c r="IDP94" s="612"/>
      <c r="IDQ94" s="612"/>
      <c r="IDR94" s="612"/>
      <c r="IDS94" s="612"/>
      <c r="IDT94" s="612"/>
      <c r="IDU94" s="612"/>
      <c r="IDV94" s="612"/>
      <c r="IDW94" s="612"/>
      <c r="IDX94" s="612"/>
      <c r="IDY94" s="612"/>
      <c r="IDZ94" s="612"/>
      <c r="IEA94" s="612"/>
      <c r="IEB94" s="612"/>
      <c r="IEC94" s="612"/>
      <c r="IED94" s="612"/>
      <c r="IEE94" s="612"/>
      <c r="IEF94" s="612"/>
      <c r="IEG94" s="612"/>
      <c r="IEH94" s="612"/>
      <c r="IEI94" s="612"/>
      <c r="IEJ94" s="612"/>
      <c r="IEK94" s="612"/>
      <c r="IEL94" s="612"/>
      <c r="IEM94" s="612"/>
      <c r="IEN94" s="612"/>
      <c r="IEO94" s="612"/>
      <c r="IEP94" s="612"/>
      <c r="IEQ94" s="612"/>
      <c r="IER94" s="612"/>
      <c r="IES94" s="612"/>
      <c r="IET94" s="612"/>
      <c r="IEU94" s="612"/>
      <c r="IEV94" s="612"/>
      <c r="IEW94" s="612"/>
      <c r="IEX94" s="612"/>
      <c r="IEY94" s="612"/>
      <c r="IEZ94" s="612"/>
      <c r="IFA94" s="612"/>
      <c r="IFB94" s="612"/>
      <c r="IFC94" s="612"/>
      <c r="IFD94" s="612"/>
      <c r="IFE94" s="612"/>
      <c r="IFF94" s="612"/>
      <c r="IFG94" s="612"/>
      <c r="IFH94" s="612"/>
      <c r="IFI94" s="612"/>
      <c r="IFJ94" s="612"/>
      <c r="IFK94" s="612"/>
      <c r="IFL94" s="612"/>
      <c r="IFM94" s="612"/>
      <c r="IFN94" s="612"/>
      <c r="IFO94" s="612"/>
      <c r="IFP94" s="612"/>
      <c r="IFQ94" s="612"/>
      <c r="IFR94" s="612"/>
      <c r="IFS94" s="612"/>
      <c r="IFT94" s="612"/>
      <c r="IFU94" s="612"/>
      <c r="IFV94" s="612"/>
      <c r="IFW94" s="612"/>
      <c r="IFX94" s="612"/>
      <c r="IFY94" s="612"/>
      <c r="IFZ94" s="612"/>
      <c r="IGA94" s="612"/>
      <c r="IGB94" s="612"/>
      <c r="IGC94" s="612"/>
      <c r="IGD94" s="612"/>
      <c r="IGE94" s="612"/>
      <c r="IGF94" s="612"/>
      <c r="IGG94" s="612"/>
      <c r="IGH94" s="612"/>
      <c r="IGI94" s="612"/>
      <c r="IGJ94" s="612"/>
      <c r="IGK94" s="612"/>
      <c r="IGL94" s="612"/>
      <c r="IGM94" s="612"/>
      <c r="IGN94" s="612"/>
      <c r="IGO94" s="612"/>
      <c r="IGP94" s="612"/>
      <c r="IGQ94" s="612"/>
      <c r="IGR94" s="612"/>
      <c r="IGS94" s="612"/>
      <c r="IGT94" s="612"/>
      <c r="IGU94" s="612"/>
      <c r="IGV94" s="612"/>
      <c r="IGW94" s="612"/>
      <c r="IGX94" s="612"/>
      <c r="IGY94" s="612"/>
      <c r="IGZ94" s="612"/>
      <c r="IHA94" s="612"/>
      <c r="IHB94" s="612"/>
      <c r="IHC94" s="612"/>
      <c r="IHD94" s="612"/>
      <c r="IHE94" s="612"/>
      <c r="IHF94" s="612"/>
      <c r="IHG94" s="612"/>
      <c r="IHH94" s="612"/>
      <c r="IHI94" s="612"/>
      <c r="IHJ94" s="612"/>
      <c r="IHK94" s="612"/>
      <c r="IHL94" s="612"/>
      <c r="IHM94" s="612"/>
      <c r="IHN94" s="612"/>
      <c r="IHO94" s="612"/>
      <c r="IHP94" s="612"/>
      <c r="IHQ94" s="612"/>
      <c r="IHR94" s="612"/>
      <c r="IHS94" s="612"/>
      <c r="IHT94" s="612"/>
      <c r="IHU94" s="612"/>
      <c r="IHV94" s="612"/>
      <c r="IHW94" s="612"/>
      <c r="IHX94" s="612"/>
      <c r="IHY94" s="612"/>
      <c r="IHZ94" s="612"/>
      <c r="IIA94" s="612"/>
      <c r="IIB94" s="612"/>
      <c r="IIC94" s="612"/>
      <c r="IID94" s="612"/>
      <c r="IIE94" s="612"/>
      <c r="IIF94" s="612"/>
      <c r="IIG94" s="612"/>
      <c r="IIH94" s="612"/>
      <c r="III94" s="612"/>
      <c r="IIJ94" s="612"/>
      <c r="IIK94" s="612"/>
      <c r="IIL94" s="612"/>
      <c r="IIM94" s="612"/>
      <c r="IIN94" s="612"/>
      <c r="IIO94" s="612"/>
      <c r="IIP94" s="612"/>
      <c r="IIQ94" s="612"/>
      <c r="IIR94" s="612"/>
      <c r="IIS94" s="612"/>
      <c r="IIT94" s="612"/>
      <c r="IIU94" s="612"/>
      <c r="IIV94" s="612"/>
      <c r="IIW94" s="612"/>
      <c r="IIX94" s="612"/>
      <c r="IIY94" s="612"/>
      <c r="IIZ94" s="612"/>
      <c r="IJA94" s="612"/>
      <c r="IJB94" s="612"/>
      <c r="IJC94" s="612"/>
      <c r="IJD94" s="612"/>
      <c r="IJE94" s="612"/>
      <c r="IJF94" s="612"/>
      <c r="IJG94" s="612"/>
      <c r="IJH94" s="612"/>
      <c r="IJI94" s="612"/>
      <c r="IJJ94" s="612"/>
      <c r="IJK94" s="612"/>
      <c r="IJL94" s="612"/>
      <c r="IJM94" s="612"/>
      <c r="IJN94" s="612"/>
      <c r="IJO94" s="612"/>
      <c r="IJP94" s="612"/>
      <c r="IJQ94" s="612"/>
      <c r="IJR94" s="612"/>
      <c r="IJS94" s="612"/>
      <c r="IJT94" s="612"/>
      <c r="IJU94" s="612"/>
      <c r="IJV94" s="612"/>
      <c r="IJW94" s="612"/>
      <c r="IJX94" s="612"/>
      <c r="IJY94" s="612"/>
      <c r="IJZ94" s="612"/>
      <c r="IKA94" s="612"/>
      <c r="IKB94" s="612"/>
      <c r="IKC94" s="612"/>
      <c r="IKD94" s="612"/>
      <c r="IKE94" s="612"/>
      <c r="IKF94" s="612"/>
      <c r="IKG94" s="612"/>
      <c r="IKH94" s="612"/>
      <c r="IKI94" s="612"/>
      <c r="IKJ94" s="612"/>
      <c r="IKK94" s="612"/>
      <c r="IKL94" s="612"/>
      <c r="IKM94" s="612"/>
      <c r="IKN94" s="612"/>
      <c r="IKO94" s="612"/>
      <c r="IKP94" s="612"/>
      <c r="IKQ94" s="612"/>
      <c r="IKR94" s="612"/>
      <c r="IKS94" s="612"/>
      <c r="IKT94" s="612"/>
      <c r="IKU94" s="612"/>
      <c r="IKV94" s="612"/>
      <c r="IKW94" s="612"/>
      <c r="IKX94" s="612"/>
      <c r="IKY94" s="612"/>
      <c r="IKZ94" s="612"/>
      <c r="ILA94" s="612"/>
      <c r="ILB94" s="612"/>
      <c r="ILC94" s="612"/>
      <c r="ILD94" s="612"/>
      <c r="ILE94" s="612"/>
      <c r="ILF94" s="612"/>
      <c r="ILG94" s="612"/>
      <c r="ILH94" s="612"/>
      <c r="ILI94" s="612"/>
      <c r="ILJ94" s="612"/>
      <c r="ILK94" s="612"/>
      <c r="ILL94" s="612"/>
      <c r="ILM94" s="612"/>
      <c r="ILN94" s="612"/>
      <c r="ILO94" s="612"/>
      <c r="ILP94" s="612"/>
      <c r="ILQ94" s="612"/>
      <c r="ILR94" s="612"/>
      <c r="ILS94" s="612"/>
      <c r="ILT94" s="612"/>
      <c r="ILU94" s="612"/>
      <c r="ILV94" s="612"/>
      <c r="ILW94" s="612"/>
      <c r="ILX94" s="612"/>
      <c r="ILY94" s="612"/>
      <c r="ILZ94" s="612"/>
      <c r="IMA94" s="612"/>
      <c r="IMB94" s="612"/>
      <c r="IMC94" s="612"/>
      <c r="IMD94" s="612"/>
      <c r="IME94" s="612"/>
      <c r="IMF94" s="612"/>
      <c r="IMG94" s="612"/>
      <c r="IMH94" s="612"/>
      <c r="IMI94" s="612"/>
      <c r="IMJ94" s="612"/>
      <c r="IMK94" s="612"/>
      <c r="IML94" s="612"/>
      <c r="IMM94" s="612"/>
      <c r="IMN94" s="612"/>
      <c r="IMO94" s="612"/>
      <c r="IMP94" s="612"/>
      <c r="IMQ94" s="612"/>
      <c r="IMR94" s="612"/>
      <c r="IMS94" s="612"/>
      <c r="IMT94" s="612"/>
      <c r="IMU94" s="612"/>
      <c r="IMV94" s="612"/>
      <c r="IMW94" s="612"/>
      <c r="IMX94" s="612"/>
      <c r="IMY94" s="612"/>
      <c r="IMZ94" s="612"/>
      <c r="INA94" s="612"/>
      <c r="INB94" s="612"/>
      <c r="INC94" s="612"/>
      <c r="IND94" s="612"/>
      <c r="INE94" s="612"/>
      <c r="INF94" s="612"/>
      <c r="ING94" s="612"/>
      <c r="INH94" s="612"/>
      <c r="INI94" s="612"/>
      <c r="INJ94" s="612"/>
      <c r="INK94" s="612"/>
      <c r="INL94" s="612"/>
      <c r="INM94" s="612"/>
      <c r="INN94" s="612"/>
      <c r="INO94" s="612"/>
      <c r="INP94" s="612"/>
      <c r="INQ94" s="612"/>
      <c r="INR94" s="612"/>
      <c r="INS94" s="612"/>
      <c r="INT94" s="612"/>
      <c r="INU94" s="612"/>
      <c r="INV94" s="612"/>
      <c r="INW94" s="612"/>
      <c r="INX94" s="612"/>
      <c r="INY94" s="612"/>
      <c r="INZ94" s="612"/>
      <c r="IOA94" s="612"/>
      <c r="IOB94" s="612"/>
      <c r="IOC94" s="612"/>
      <c r="IOD94" s="612"/>
      <c r="IOE94" s="612"/>
      <c r="IOF94" s="612"/>
      <c r="IOG94" s="612"/>
      <c r="IOH94" s="612"/>
      <c r="IOI94" s="612"/>
      <c r="IOJ94" s="612"/>
      <c r="IOK94" s="612"/>
      <c r="IOL94" s="612"/>
      <c r="IOM94" s="612"/>
      <c r="ION94" s="612"/>
      <c r="IOO94" s="612"/>
      <c r="IOP94" s="612"/>
      <c r="IOQ94" s="612"/>
      <c r="IOR94" s="612"/>
      <c r="IOS94" s="612"/>
      <c r="IOT94" s="612"/>
      <c r="IOU94" s="612"/>
      <c r="IOV94" s="612"/>
      <c r="IOW94" s="612"/>
      <c r="IOX94" s="612"/>
      <c r="IOY94" s="612"/>
      <c r="IOZ94" s="612"/>
      <c r="IPA94" s="612"/>
      <c r="IPB94" s="612"/>
      <c r="IPC94" s="612"/>
      <c r="IPD94" s="612"/>
      <c r="IPE94" s="612"/>
      <c r="IPF94" s="612"/>
      <c r="IPG94" s="612"/>
      <c r="IPH94" s="612"/>
      <c r="IPI94" s="612"/>
      <c r="IPJ94" s="612"/>
      <c r="IPK94" s="612"/>
      <c r="IPL94" s="612"/>
      <c r="IPM94" s="612"/>
      <c r="IPN94" s="612"/>
      <c r="IPO94" s="612"/>
      <c r="IPP94" s="612"/>
      <c r="IPQ94" s="612"/>
      <c r="IPR94" s="612"/>
      <c r="IPS94" s="612"/>
      <c r="IPT94" s="612"/>
      <c r="IPU94" s="612"/>
      <c r="IPV94" s="612"/>
      <c r="IPW94" s="612"/>
      <c r="IPX94" s="612"/>
      <c r="IPY94" s="612"/>
      <c r="IPZ94" s="612"/>
      <c r="IQA94" s="612"/>
      <c r="IQB94" s="612"/>
      <c r="IQC94" s="612"/>
      <c r="IQD94" s="612"/>
      <c r="IQE94" s="612"/>
      <c r="IQF94" s="612"/>
      <c r="IQG94" s="612"/>
      <c r="IQH94" s="612"/>
      <c r="IQI94" s="612"/>
      <c r="IQJ94" s="612"/>
      <c r="IQK94" s="612"/>
      <c r="IQL94" s="612"/>
      <c r="IQM94" s="612"/>
      <c r="IQN94" s="612"/>
      <c r="IQO94" s="612"/>
      <c r="IQP94" s="612"/>
      <c r="IQQ94" s="612"/>
      <c r="IQR94" s="612"/>
      <c r="IQS94" s="612"/>
      <c r="IQT94" s="612"/>
      <c r="IQU94" s="612"/>
      <c r="IQV94" s="612"/>
      <c r="IQW94" s="612"/>
      <c r="IQX94" s="612"/>
      <c r="IQY94" s="612"/>
      <c r="IQZ94" s="612"/>
      <c r="IRA94" s="612"/>
      <c r="IRB94" s="612"/>
      <c r="IRC94" s="612"/>
      <c r="IRD94" s="612"/>
      <c r="IRE94" s="612"/>
      <c r="IRF94" s="612"/>
      <c r="IRG94" s="612"/>
      <c r="IRH94" s="612"/>
      <c r="IRI94" s="612"/>
      <c r="IRJ94" s="612"/>
      <c r="IRK94" s="612"/>
      <c r="IRL94" s="612"/>
      <c r="IRM94" s="612"/>
      <c r="IRN94" s="612"/>
      <c r="IRO94" s="612"/>
      <c r="IRP94" s="612"/>
      <c r="IRQ94" s="612"/>
      <c r="IRR94" s="612"/>
      <c r="IRS94" s="612"/>
      <c r="IRT94" s="612"/>
      <c r="IRU94" s="612"/>
      <c r="IRV94" s="612"/>
      <c r="IRW94" s="612"/>
      <c r="IRX94" s="612"/>
      <c r="IRY94" s="612"/>
      <c r="IRZ94" s="612"/>
      <c r="ISA94" s="612"/>
      <c r="ISB94" s="612"/>
      <c r="ISC94" s="612"/>
      <c r="ISD94" s="612"/>
      <c r="ISE94" s="612"/>
      <c r="ISF94" s="612"/>
      <c r="ISG94" s="612"/>
      <c r="ISH94" s="612"/>
      <c r="ISI94" s="612"/>
      <c r="ISJ94" s="612"/>
      <c r="ISK94" s="612"/>
      <c r="ISL94" s="612"/>
      <c r="ISM94" s="612"/>
      <c r="ISN94" s="612"/>
      <c r="ISO94" s="612"/>
      <c r="ISP94" s="612"/>
      <c r="ISQ94" s="612"/>
      <c r="ISR94" s="612"/>
      <c r="ISS94" s="612"/>
      <c r="IST94" s="612"/>
      <c r="ISU94" s="612"/>
      <c r="ISV94" s="612"/>
      <c r="ISW94" s="612"/>
      <c r="ISX94" s="612"/>
      <c r="ISY94" s="612"/>
      <c r="ISZ94" s="612"/>
      <c r="ITA94" s="612"/>
      <c r="ITB94" s="612"/>
      <c r="ITC94" s="612"/>
      <c r="ITD94" s="612"/>
      <c r="ITE94" s="612"/>
      <c r="ITF94" s="612"/>
      <c r="ITG94" s="612"/>
      <c r="ITH94" s="612"/>
      <c r="ITI94" s="612"/>
      <c r="ITJ94" s="612"/>
      <c r="ITK94" s="612"/>
      <c r="ITL94" s="612"/>
      <c r="ITM94" s="612"/>
      <c r="ITN94" s="612"/>
      <c r="ITO94" s="612"/>
      <c r="ITP94" s="612"/>
      <c r="ITQ94" s="612"/>
      <c r="ITR94" s="612"/>
      <c r="ITS94" s="612"/>
      <c r="ITT94" s="612"/>
      <c r="ITU94" s="612"/>
      <c r="ITV94" s="612"/>
      <c r="ITW94" s="612"/>
      <c r="ITX94" s="612"/>
      <c r="ITY94" s="612"/>
      <c r="ITZ94" s="612"/>
      <c r="IUA94" s="612"/>
      <c r="IUB94" s="612"/>
      <c r="IUC94" s="612"/>
      <c r="IUD94" s="612"/>
      <c r="IUE94" s="612"/>
      <c r="IUF94" s="612"/>
      <c r="IUG94" s="612"/>
      <c r="IUH94" s="612"/>
      <c r="IUI94" s="612"/>
      <c r="IUJ94" s="612"/>
      <c r="IUK94" s="612"/>
      <c r="IUL94" s="612"/>
      <c r="IUM94" s="612"/>
      <c r="IUN94" s="612"/>
      <c r="IUO94" s="612"/>
      <c r="IUP94" s="612"/>
      <c r="IUQ94" s="612"/>
      <c r="IUR94" s="612"/>
      <c r="IUS94" s="612"/>
      <c r="IUT94" s="612"/>
      <c r="IUU94" s="612"/>
      <c r="IUV94" s="612"/>
      <c r="IUW94" s="612"/>
      <c r="IUX94" s="612"/>
      <c r="IUY94" s="612"/>
      <c r="IUZ94" s="612"/>
      <c r="IVA94" s="612"/>
      <c r="IVB94" s="612"/>
      <c r="IVC94" s="612"/>
      <c r="IVD94" s="612"/>
      <c r="IVE94" s="612"/>
      <c r="IVF94" s="612"/>
      <c r="IVG94" s="612"/>
      <c r="IVH94" s="612"/>
      <c r="IVI94" s="612"/>
      <c r="IVJ94" s="612"/>
      <c r="IVK94" s="612"/>
      <c r="IVL94" s="612"/>
      <c r="IVM94" s="612"/>
      <c r="IVN94" s="612"/>
      <c r="IVO94" s="612"/>
      <c r="IVP94" s="612"/>
      <c r="IVQ94" s="612"/>
      <c r="IVR94" s="612"/>
      <c r="IVS94" s="612"/>
      <c r="IVT94" s="612"/>
      <c r="IVU94" s="612"/>
      <c r="IVV94" s="612"/>
      <c r="IVW94" s="612"/>
      <c r="IVX94" s="612"/>
      <c r="IVY94" s="612"/>
      <c r="IVZ94" s="612"/>
      <c r="IWA94" s="612"/>
      <c r="IWB94" s="612"/>
      <c r="IWC94" s="612"/>
      <c r="IWD94" s="612"/>
      <c r="IWE94" s="612"/>
      <c r="IWF94" s="612"/>
      <c r="IWG94" s="612"/>
      <c r="IWH94" s="612"/>
      <c r="IWI94" s="612"/>
      <c r="IWJ94" s="612"/>
      <c r="IWK94" s="612"/>
      <c r="IWL94" s="612"/>
      <c r="IWM94" s="612"/>
      <c r="IWN94" s="612"/>
      <c r="IWO94" s="612"/>
      <c r="IWP94" s="612"/>
      <c r="IWQ94" s="612"/>
      <c r="IWR94" s="612"/>
      <c r="IWS94" s="612"/>
      <c r="IWT94" s="612"/>
      <c r="IWU94" s="612"/>
      <c r="IWV94" s="612"/>
      <c r="IWW94" s="612"/>
      <c r="IWX94" s="612"/>
      <c r="IWY94" s="612"/>
      <c r="IWZ94" s="612"/>
      <c r="IXA94" s="612"/>
      <c r="IXB94" s="612"/>
      <c r="IXC94" s="612"/>
      <c r="IXD94" s="612"/>
      <c r="IXE94" s="612"/>
      <c r="IXF94" s="612"/>
      <c r="IXG94" s="612"/>
      <c r="IXH94" s="612"/>
      <c r="IXI94" s="612"/>
      <c r="IXJ94" s="612"/>
      <c r="IXK94" s="612"/>
      <c r="IXL94" s="612"/>
      <c r="IXM94" s="612"/>
      <c r="IXN94" s="612"/>
      <c r="IXO94" s="612"/>
      <c r="IXP94" s="612"/>
      <c r="IXQ94" s="612"/>
      <c r="IXR94" s="612"/>
      <c r="IXS94" s="612"/>
      <c r="IXT94" s="612"/>
      <c r="IXU94" s="612"/>
      <c r="IXV94" s="612"/>
      <c r="IXW94" s="612"/>
      <c r="IXX94" s="612"/>
      <c r="IXY94" s="612"/>
      <c r="IXZ94" s="612"/>
      <c r="IYA94" s="612"/>
      <c r="IYB94" s="612"/>
      <c r="IYC94" s="612"/>
      <c r="IYD94" s="612"/>
      <c r="IYE94" s="612"/>
      <c r="IYF94" s="612"/>
      <c r="IYG94" s="612"/>
      <c r="IYH94" s="612"/>
      <c r="IYI94" s="612"/>
      <c r="IYJ94" s="612"/>
      <c r="IYK94" s="612"/>
      <c r="IYL94" s="612"/>
      <c r="IYM94" s="612"/>
      <c r="IYN94" s="612"/>
      <c r="IYO94" s="612"/>
      <c r="IYP94" s="612"/>
      <c r="IYQ94" s="612"/>
      <c r="IYR94" s="612"/>
      <c r="IYS94" s="612"/>
      <c r="IYT94" s="612"/>
      <c r="IYU94" s="612"/>
      <c r="IYV94" s="612"/>
      <c r="IYW94" s="612"/>
      <c r="IYX94" s="612"/>
      <c r="IYY94" s="612"/>
      <c r="IYZ94" s="612"/>
      <c r="IZA94" s="612"/>
      <c r="IZB94" s="612"/>
      <c r="IZC94" s="612"/>
      <c r="IZD94" s="612"/>
      <c r="IZE94" s="612"/>
      <c r="IZF94" s="612"/>
      <c r="IZG94" s="612"/>
      <c r="IZH94" s="612"/>
      <c r="IZI94" s="612"/>
      <c r="IZJ94" s="612"/>
      <c r="IZK94" s="612"/>
      <c r="IZL94" s="612"/>
      <c r="IZM94" s="612"/>
      <c r="IZN94" s="612"/>
      <c r="IZO94" s="612"/>
      <c r="IZP94" s="612"/>
      <c r="IZQ94" s="612"/>
      <c r="IZR94" s="612"/>
      <c r="IZS94" s="612"/>
      <c r="IZT94" s="612"/>
      <c r="IZU94" s="612"/>
      <c r="IZV94" s="612"/>
      <c r="IZW94" s="612"/>
      <c r="IZX94" s="612"/>
      <c r="IZY94" s="612"/>
      <c r="IZZ94" s="612"/>
      <c r="JAA94" s="612"/>
      <c r="JAB94" s="612"/>
      <c r="JAC94" s="612"/>
      <c r="JAD94" s="612"/>
      <c r="JAE94" s="612"/>
      <c r="JAF94" s="612"/>
      <c r="JAG94" s="612"/>
      <c r="JAH94" s="612"/>
      <c r="JAI94" s="612"/>
      <c r="JAJ94" s="612"/>
      <c r="JAK94" s="612"/>
      <c r="JAL94" s="612"/>
      <c r="JAM94" s="612"/>
      <c r="JAN94" s="612"/>
      <c r="JAO94" s="612"/>
      <c r="JAP94" s="612"/>
      <c r="JAQ94" s="612"/>
      <c r="JAR94" s="612"/>
      <c r="JAS94" s="612"/>
      <c r="JAT94" s="612"/>
      <c r="JAU94" s="612"/>
      <c r="JAV94" s="612"/>
      <c r="JAW94" s="612"/>
      <c r="JAX94" s="612"/>
      <c r="JAY94" s="612"/>
      <c r="JAZ94" s="612"/>
      <c r="JBA94" s="612"/>
      <c r="JBB94" s="612"/>
      <c r="JBC94" s="612"/>
      <c r="JBD94" s="612"/>
      <c r="JBE94" s="612"/>
      <c r="JBF94" s="612"/>
      <c r="JBG94" s="612"/>
      <c r="JBH94" s="612"/>
      <c r="JBI94" s="612"/>
      <c r="JBJ94" s="612"/>
      <c r="JBK94" s="612"/>
      <c r="JBL94" s="612"/>
      <c r="JBM94" s="612"/>
      <c r="JBN94" s="612"/>
      <c r="JBO94" s="612"/>
      <c r="JBP94" s="612"/>
      <c r="JBQ94" s="612"/>
      <c r="JBR94" s="612"/>
      <c r="JBS94" s="612"/>
      <c r="JBT94" s="612"/>
      <c r="JBU94" s="612"/>
      <c r="JBV94" s="612"/>
      <c r="JBW94" s="612"/>
      <c r="JBX94" s="612"/>
      <c r="JBY94" s="612"/>
      <c r="JBZ94" s="612"/>
      <c r="JCA94" s="612"/>
      <c r="JCB94" s="612"/>
      <c r="JCC94" s="612"/>
      <c r="JCD94" s="612"/>
      <c r="JCE94" s="612"/>
      <c r="JCF94" s="612"/>
      <c r="JCG94" s="612"/>
      <c r="JCH94" s="612"/>
      <c r="JCI94" s="612"/>
      <c r="JCJ94" s="612"/>
      <c r="JCK94" s="612"/>
      <c r="JCL94" s="612"/>
      <c r="JCM94" s="612"/>
      <c r="JCN94" s="612"/>
      <c r="JCO94" s="612"/>
      <c r="JCP94" s="612"/>
      <c r="JCQ94" s="612"/>
      <c r="JCR94" s="612"/>
      <c r="JCS94" s="612"/>
      <c r="JCT94" s="612"/>
      <c r="JCU94" s="612"/>
      <c r="JCV94" s="612"/>
      <c r="JCW94" s="612"/>
      <c r="JCX94" s="612"/>
      <c r="JCY94" s="612"/>
      <c r="JCZ94" s="612"/>
      <c r="JDA94" s="612"/>
      <c r="JDB94" s="612"/>
      <c r="JDC94" s="612"/>
      <c r="JDD94" s="612"/>
      <c r="JDE94" s="612"/>
      <c r="JDF94" s="612"/>
      <c r="JDG94" s="612"/>
      <c r="JDH94" s="612"/>
      <c r="JDI94" s="612"/>
      <c r="JDJ94" s="612"/>
      <c r="JDK94" s="612"/>
      <c r="JDL94" s="612"/>
      <c r="JDM94" s="612"/>
      <c r="JDN94" s="612"/>
      <c r="JDO94" s="612"/>
      <c r="JDP94" s="612"/>
      <c r="JDQ94" s="612"/>
      <c r="JDR94" s="612"/>
      <c r="JDS94" s="612"/>
      <c r="JDT94" s="612"/>
      <c r="JDU94" s="612"/>
      <c r="JDV94" s="612"/>
      <c r="JDW94" s="612"/>
      <c r="JDX94" s="612"/>
      <c r="JDY94" s="612"/>
      <c r="JDZ94" s="612"/>
      <c r="JEA94" s="612"/>
      <c r="JEB94" s="612"/>
      <c r="JEC94" s="612"/>
      <c r="JED94" s="612"/>
      <c r="JEE94" s="612"/>
      <c r="JEF94" s="612"/>
      <c r="JEG94" s="612"/>
      <c r="JEH94" s="612"/>
      <c r="JEI94" s="612"/>
      <c r="JEJ94" s="612"/>
      <c r="JEK94" s="612"/>
      <c r="JEL94" s="612"/>
      <c r="JEM94" s="612"/>
      <c r="JEN94" s="612"/>
      <c r="JEO94" s="612"/>
      <c r="JEP94" s="612"/>
      <c r="JEQ94" s="612"/>
      <c r="JER94" s="612"/>
      <c r="JES94" s="612"/>
      <c r="JET94" s="612"/>
      <c r="JEU94" s="612"/>
      <c r="JEV94" s="612"/>
      <c r="JEW94" s="612"/>
      <c r="JEX94" s="612"/>
      <c r="JEY94" s="612"/>
      <c r="JEZ94" s="612"/>
      <c r="JFA94" s="612"/>
      <c r="JFB94" s="612"/>
      <c r="JFC94" s="612"/>
      <c r="JFD94" s="612"/>
      <c r="JFE94" s="612"/>
      <c r="JFF94" s="612"/>
      <c r="JFG94" s="612"/>
      <c r="JFH94" s="612"/>
      <c r="JFI94" s="612"/>
      <c r="JFJ94" s="612"/>
      <c r="JFK94" s="612"/>
      <c r="JFL94" s="612"/>
      <c r="JFM94" s="612"/>
      <c r="JFN94" s="612"/>
      <c r="JFO94" s="612"/>
      <c r="JFP94" s="612"/>
      <c r="JFQ94" s="612"/>
      <c r="JFR94" s="612"/>
      <c r="JFS94" s="612"/>
      <c r="JFT94" s="612"/>
      <c r="JFU94" s="612"/>
      <c r="JFV94" s="612"/>
      <c r="JFW94" s="612"/>
      <c r="JFX94" s="612"/>
      <c r="JFY94" s="612"/>
      <c r="JFZ94" s="612"/>
      <c r="JGA94" s="612"/>
      <c r="JGB94" s="612"/>
      <c r="JGC94" s="612"/>
      <c r="JGD94" s="612"/>
      <c r="JGE94" s="612"/>
      <c r="JGF94" s="612"/>
      <c r="JGG94" s="612"/>
      <c r="JGH94" s="612"/>
      <c r="JGI94" s="612"/>
      <c r="JGJ94" s="612"/>
      <c r="JGK94" s="612"/>
      <c r="JGL94" s="612"/>
      <c r="JGM94" s="612"/>
      <c r="JGN94" s="612"/>
      <c r="JGO94" s="612"/>
      <c r="JGP94" s="612"/>
      <c r="JGQ94" s="612"/>
      <c r="JGR94" s="612"/>
      <c r="JGS94" s="612"/>
      <c r="JGT94" s="612"/>
      <c r="JGU94" s="612"/>
      <c r="JGV94" s="612"/>
      <c r="JGW94" s="612"/>
      <c r="JGX94" s="612"/>
      <c r="JGY94" s="612"/>
      <c r="JGZ94" s="612"/>
      <c r="JHA94" s="612"/>
      <c r="JHB94" s="612"/>
      <c r="JHC94" s="612"/>
      <c r="JHD94" s="612"/>
      <c r="JHE94" s="612"/>
      <c r="JHF94" s="612"/>
      <c r="JHG94" s="612"/>
      <c r="JHH94" s="612"/>
      <c r="JHI94" s="612"/>
      <c r="JHJ94" s="612"/>
      <c r="JHK94" s="612"/>
      <c r="JHL94" s="612"/>
      <c r="JHM94" s="612"/>
      <c r="JHN94" s="612"/>
      <c r="JHO94" s="612"/>
      <c r="JHP94" s="612"/>
      <c r="JHQ94" s="612"/>
      <c r="JHR94" s="612"/>
      <c r="JHS94" s="612"/>
      <c r="JHT94" s="612"/>
      <c r="JHU94" s="612"/>
      <c r="JHV94" s="612"/>
      <c r="JHW94" s="612"/>
      <c r="JHX94" s="612"/>
      <c r="JHY94" s="612"/>
      <c r="JHZ94" s="612"/>
      <c r="JIA94" s="612"/>
      <c r="JIB94" s="612"/>
      <c r="JIC94" s="612"/>
      <c r="JID94" s="612"/>
      <c r="JIE94" s="612"/>
      <c r="JIF94" s="612"/>
      <c r="JIG94" s="612"/>
      <c r="JIH94" s="612"/>
      <c r="JII94" s="612"/>
      <c r="JIJ94" s="612"/>
      <c r="JIK94" s="612"/>
      <c r="JIL94" s="612"/>
      <c r="JIM94" s="612"/>
      <c r="JIN94" s="612"/>
      <c r="JIO94" s="612"/>
      <c r="JIP94" s="612"/>
      <c r="JIQ94" s="612"/>
      <c r="JIR94" s="612"/>
      <c r="JIS94" s="612"/>
      <c r="JIT94" s="612"/>
      <c r="JIU94" s="612"/>
      <c r="JIV94" s="612"/>
      <c r="JIW94" s="612"/>
      <c r="JIX94" s="612"/>
      <c r="JIY94" s="612"/>
      <c r="JIZ94" s="612"/>
      <c r="JJA94" s="612"/>
      <c r="JJB94" s="612"/>
      <c r="JJC94" s="612"/>
      <c r="JJD94" s="612"/>
      <c r="JJE94" s="612"/>
      <c r="JJF94" s="612"/>
      <c r="JJG94" s="612"/>
      <c r="JJH94" s="612"/>
      <c r="JJI94" s="612"/>
      <c r="JJJ94" s="612"/>
      <c r="JJK94" s="612"/>
      <c r="JJL94" s="612"/>
      <c r="JJM94" s="612"/>
      <c r="JJN94" s="612"/>
      <c r="JJO94" s="612"/>
      <c r="JJP94" s="612"/>
      <c r="JJQ94" s="612"/>
      <c r="JJR94" s="612"/>
      <c r="JJS94" s="612"/>
      <c r="JJT94" s="612"/>
      <c r="JJU94" s="612"/>
      <c r="JJV94" s="612"/>
      <c r="JJW94" s="612"/>
      <c r="JJX94" s="612"/>
      <c r="JJY94" s="612"/>
      <c r="JJZ94" s="612"/>
      <c r="JKA94" s="612"/>
      <c r="JKB94" s="612"/>
      <c r="JKC94" s="612"/>
      <c r="JKD94" s="612"/>
      <c r="JKE94" s="612"/>
      <c r="JKF94" s="612"/>
      <c r="JKG94" s="612"/>
      <c r="JKH94" s="612"/>
      <c r="JKI94" s="612"/>
      <c r="JKJ94" s="612"/>
      <c r="JKK94" s="612"/>
      <c r="JKL94" s="612"/>
      <c r="JKM94" s="612"/>
      <c r="JKN94" s="612"/>
      <c r="JKO94" s="612"/>
      <c r="JKP94" s="612"/>
      <c r="JKQ94" s="612"/>
      <c r="JKR94" s="612"/>
      <c r="JKS94" s="612"/>
      <c r="JKT94" s="612"/>
      <c r="JKU94" s="612"/>
      <c r="JKV94" s="612"/>
      <c r="JKW94" s="612"/>
      <c r="JKX94" s="612"/>
      <c r="JKY94" s="612"/>
      <c r="JKZ94" s="612"/>
      <c r="JLA94" s="612"/>
      <c r="JLB94" s="612"/>
      <c r="JLC94" s="612"/>
      <c r="JLD94" s="612"/>
      <c r="JLE94" s="612"/>
      <c r="JLF94" s="612"/>
      <c r="JLG94" s="612"/>
      <c r="JLH94" s="612"/>
      <c r="JLI94" s="612"/>
      <c r="JLJ94" s="612"/>
      <c r="JLK94" s="612"/>
      <c r="JLL94" s="612"/>
      <c r="JLM94" s="612"/>
      <c r="JLN94" s="612"/>
      <c r="JLO94" s="612"/>
      <c r="JLP94" s="612"/>
      <c r="JLQ94" s="612"/>
      <c r="JLR94" s="612"/>
      <c r="JLS94" s="612"/>
      <c r="JLT94" s="612"/>
      <c r="JLU94" s="612"/>
      <c r="JLV94" s="612"/>
      <c r="JLW94" s="612"/>
      <c r="JLX94" s="612"/>
      <c r="JLY94" s="612"/>
      <c r="JLZ94" s="612"/>
      <c r="JMA94" s="612"/>
      <c r="JMB94" s="612"/>
      <c r="JMC94" s="612"/>
      <c r="JMD94" s="612"/>
      <c r="JME94" s="612"/>
      <c r="JMF94" s="612"/>
      <c r="JMG94" s="612"/>
      <c r="JMH94" s="612"/>
      <c r="JMI94" s="612"/>
      <c r="JMJ94" s="612"/>
      <c r="JMK94" s="612"/>
      <c r="JML94" s="612"/>
      <c r="JMM94" s="612"/>
      <c r="JMN94" s="612"/>
      <c r="JMO94" s="612"/>
      <c r="JMP94" s="612"/>
      <c r="JMQ94" s="612"/>
      <c r="JMR94" s="612"/>
      <c r="JMS94" s="612"/>
      <c r="JMT94" s="612"/>
      <c r="JMU94" s="612"/>
      <c r="JMV94" s="612"/>
      <c r="JMW94" s="612"/>
      <c r="JMX94" s="612"/>
      <c r="JMY94" s="612"/>
      <c r="JMZ94" s="612"/>
      <c r="JNA94" s="612"/>
      <c r="JNB94" s="612"/>
      <c r="JNC94" s="612"/>
      <c r="JND94" s="612"/>
      <c r="JNE94" s="612"/>
      <c r="JNF94" s="612"/>
      <c r="JNG94" s="612"/>
      <c r="JNH94" s="612"/>
      <c r="JNI94" s="612"/>
      <c r="JNJ94" s="612"/>
      <c r="JNK94" s="612"/>
      <c r="JNL94" s="612"/>
      <c r="JNM94" s="612"/>
      <c r="JNN94" s="612"/>
      <c r="JNO94" s="612"/>
      <c r="JNP94" s="612"/>
      <c r="JNQ94" s="612"/>
      <c r="JNR94" s="612"/>
      <c r="JNS94" s="612"/>
      <c r="JNT94" s="612"/>
      <c r="JNU94" s="612"/>
      <c r="JNV94" s="612"/>
      <c r="JNW94" s="612"/>
      <c r="JNX94" s="612"/>
      <c r="JNY94" s="612"/>
      <c r="JNZ94" s="612"/>
      <c r="JOA94" s="612"/>
      <c r="JOB94" s="612"/>
      <c r="JOC94" s="612"/>
      <c r="JOD94" s="612"/>
      <c r="JOE94" s="612"/>
      <c r="JOF94" s="612"/>
      <c r="JOG94" s="612"/>
      <c r="JOH94" s="612"/>
      <c r="JOI94" s="612"/>
      <c r="JOJ94" s="612"/>
      <c r="JOK94" s="612"/>
      <c r="JOL94" s="612"/>
      <c r="JOM94" s="612"/>
      <c r="JON94" s="612"/>
      <c r="JOO94" s="612"/>
      <c r="JOP94" s="612"/>
      <c r="JOQ94" s="612"/>
      <c r="JOR94" s="612"/>
      <c r="JOS94" s="612"/>
      <c r="JOT94" s="612"/>
      <c r="JOU94" s="612"/>
      <c r="JOV94" s="612"/>
      <c r="JOW94" s="612"/>
      <c r="JOX94" s="612"/>
      <c r="JOY94" s="612"/>
      <c r="JOZ94" s="612"/>
      <c r="JPA94" s="612"/>
      <c r="JPB94" s="612"/>
      <c r="JPC94" s="612"/>
      <c r="JPD94" s="612"/>
      <c r="JPE94" s="612"/>
      <c r="JPF94" s="612"/>
      <c r="JPG94" s="612"/>
      <c r="JPH94" s="612"/>
      <c r="JPI94" s="612"/>
      <c r="JPJ94" s="612"/>
      <c r="JPK94" s="612"/>
      <c r="JPL94" s="612"/>
      <c r="JPM94" s="612"/>
      <c r="JPN94" s="612"/>
      <c r="JPO94" s="612"/>
      <c r="JPP94" s="612"/>
      <c r="JPQ94" s="612"/>
      <c r="JPR94" s="612"/>
      <c r="JPS94" s="612"/>
      <c r="JPT94" s="612"/>
      <c r="JPU94" s="612"/>
      <c r="JPV94" s="612"/>
      <c r="JPW94" s="612"/>
      <c r="JPX94" s="612"/>
      <c r="JPY94" s="612"/>
      <c r="JPZ94" s="612"/>
      <c r="JQA94" s="612"/>
      <c r="JQB94" s="612"/>
      <c r="JQC94" s="612"/>
      <c r="JQD94" s="612"/>
      <c r="JQE94" s="612"/>
      <c r="JQF94" s="612"/>
      <c r="JQG94" s="612"/>
      <c r="JQH94" s="612"/>
      <c r="JQI94" s="612"/>
      <c r="JQJ94" s="612"/>
      <c r="JQK94" s="612"/>
      <c r="JQL94" s="612"/>
      <c r="JQM94" s="612"/>
      <c r="JQN94" s="612"/>
      <c r="JQO94" s="612"/>
      <c r="JQP94" s="612"/>
      <c r="JQQ94" s="612"/>
      <c r="JQR94" s="612"/>
      <c r="JQS94" s="612"/>
      <c r="JQT94" s="612"/>
      <c r="JQU94" s="612"/>
      <c r="JQV94" s="612"/>
      <c r="JQW94" s="612"/>
      <c r="JQX94" s="612"/>
      <c r="JQY94" s="612"/>
      <c r="JQZ94" s="612"/>
      <c r="JRA94" s="612"/>
      <c r="JRB94" s="612"/>
      <c r="JRC94" s="612"/>
      <c r="JRD94" s="612"/>
      <c r="JRE94" s="612"/>
      <c r="JRF94" s="612"/>
      <c r="JRG94" s="612"/>
      <c r="JRH94" s="612"/>
      <c r="JRI94" s="612"/>
      <c r="JRJ94" s="612"/>
      <c r="JRK94" s="612"/>
      <c r="JRL94" s="612"/>
      <c r="JRM94" s="612"/>
      <c r="JRN94" s="612"/>
      <c r="JRO94" s="612"/>
      <c r="JRP94" s="612"/>
      <c r="JRQ94" s="612"/>
      <c r="JRR94" s="612"/>
      <c r="JRS94" s="612"/>
      <c r="JRT94" s="612"/>
      <c r="JRU94" s="612"/>
      <c r="JRV94" s="612"/>
      <c r="JRW94" s="612"/>
      <c r="JRX94" s="612"/>
      <c r="JRY94" s="612"/>
      <c r="JRZ94" s="612"/>
      <c r="JSA94" s="612"/>
      <c r="JSB94" s="612"/>
      <c r="JSC94" s="612"/>
      <c r="JSD94" s="612"/>
      <c r="JSE94" s="612"/>
      <c r="JSF94" s="612"/>
      <c r="JSG94" s="612"/>
      <c r="JSH94" s="612"/>
      <c r="JSI94" s="612"/>
      <c r="JSJ94" s="612"/>
      <c r="JSK94" s="612"/>
      <c r="JSL94" s="612"/>
      <c r="JSM94" s="612"/>
      <c r="JSN94" s="612"/>
      <c r="JSO94" s="612"/>
      <c r="JSP94" s="612"/>
      <c r="JSQ94" s="612"/>
      <c r="JSR94" s="612"/>
      <c r="JSS94" s="612"/>
      <c r="JST94" s="612"/>
      <c r="JSU94" s="612"/>
      <c r="JSV94" s="612"/>
      <c r="JSW94" s="612"/>
      <c r="JSX94" s="612"/>
      <c r="JSY94" s="612"/>
      <c r="JSZ94" s="612"/>
      <c r="JTA94" s="612"/>
      <c r="JTB94" s="612"/>
      <c r="JTC94" s="612"/>
      <c r="JTD94" s="612"/>
      <c r="JTE94" s="612"/>
      <c r="JTF94" s="612"/>
      <c r="JTG94" s="612"/>
      <c r="JTH94" s="612"/>
      <c r="JTI94" s="612"/>
      <c r="JTJ94" s="612"/>
      <c r="JTK94" s="612"/>
      <c r="JTL94" s="612"/>
      <c r="JTM94" s="612"/>
      <c r="JTN94" s="612"/>
      <c r="JTO94" s="612"/>
      <c r="JTP94" s="612"/>
      <c r="JTQ94" s="612"/>
      <c r="JTR94" s="612"/>
      <c r="JTS94" s="612"/>
      <c r="JTT94" s="612"/>
      <c r="JTU94" s="612"/>
      <c r="JTV94" s="612"/>
      <c r="JTW94" s="612"/>
      <c r="JTX94" s="612"/>
      <c r="JTY94" s="612"/>
      <c r="JTZ94" s="612"/>
      <c r="JUA94" s="612"/>
      <c r="JUB94" s="612"/>
      <c r="JUC94" s="612"/>
      <c r="JUD94" s="612"/>
      <c r="JUE94" s="612"/>
      <c r="JUF94" s="612"/>
      <c r="JUG94" s="612"/>
      <c r="JUH94" s="612"/>
      <c r="JUI94" s="612"/>
      <c r="JUJ94" s="612"/>
      <c r="JUK94" s="612"/>
      <c r="JUL94" s="612"/>
      <c r="JUM94" s="612"/>
      <c r="JUN94" s="612"/>
      <c r="JUO94" s="612"/>
      <c r="JUP94" s="612"/>
      <c r="JUQ94" s="612"/>
      <c r="JUR94" s="612"/>
      <c r="JUS94" s="612"/>
      <c r="JUT94" s="612"/>
      <c r="JUU94" s="612"/>
      <c r="JUV94" s="612"/>
      <c r="JUW94" s="612"/>
      <c r="JUX94" s="612"/>
      <c r="JUY94" s="612"/>
      <c r="JUZ94" s="612"/>
      <c r="JVA94" s="612"/>
      <c r="JVB94" s="612"/>
      <c r="JVC94" s="612"/>
      <c r="JVD94" s="612"/>
      <c r="JVE94" s="612"/>
      <c r="JVF94" s="612"/>
      <c r="JVG94" s="612"/>
      <c r="JVH94" s="612"/>
      <c r="JVI94" s="612"/>
      <c r="JVJ94" s="612"/>
      <c r="JVK94" s="612"/>
      <c r="JVL94" s="612"/>
      <c r="JVM94" s="612"/>
      <c r="JVN94" s="612"/>
      <c r="JVO94" s="612"/>
      <c r="JVP94" s="612"/>
      <c r="JVQ94" s="612"/>
      <c r="JVR94" s="612"/>
      <c r="JVS94" s="612"/>
      <c r="JVT94" s="612"/>
      <c r="JVU94" s="612"/>
      <c r="JVV94" s="612"/>
      <c r="JVW94" s="612"/>
      <c r="JVX94" s="612"/>
      <c r="JVY94" s="612"/>
      <c r="JVZ94" s="612"/>
      <c r="JWA94" s="612"/>
      <c r="JWB94" s="612"/>
      <c r="JWC94" s="612"/>
      <c r="JWD94" s="612"/>
      <c r="JWE94" s="612"/>
      <c r="JWF94" s="612"/>
      <c r="JWG94" s="612"/>
      <c r="JWH94" s="612"/>
      <c r="JWI94" s="612"/>
      <c r="JWJ94" s="612"/>
      <c r="JWK94" s="612"/>
      <c r="JWL94" s="612"/>
      <c r="JWM94" s="612"/>
      <c r="JWN94" s="612"/>
      <c r="JWO94" s="612"/>
      <c r="JWP94" s="612"/>
      <c r="JWQ94" s="612"/>
      <c r="JWR94" s="612"/>
      <c r="JWS94" s="612"/>
      <c r="JWT94" s="612"/>
      <c r="JWU94" s="612"/>
      <c r="JWV94" s="612"/>
      <c r="JWW94" s="612"/>
      <c r="JWX94" s="612"/>
      <c r="JWY94" s="612"/>
      <c r="JWZ94" s="612"/>
      <c r="JXA94" s="612"/>
      <c r="JXB94" s="612"/>
      <c r="JXC94" s="612"/>
      <c r="JXD94" s="612"/>
      <c r="JXE94" s="612"/>
      <c r="JXF94" s="612"/>
      <c r="JXG94" s="612"/>
      <c r="JXH94" s="612"/>
      <c r="JXI94" s="612"/>
      <c r="JXJ94" s="612"/>
      <c r="JXK94" s="612"/>
      <c r="JXL94" s="612"/>
      <c r="JXM94" s="612"/>
      <c r="JXN94" s="612"/>
      <c r="JXO94" s="612"/>
      <c r="JXP94" s="612"/>
      <c r="JXQ94" s="612"/>
      <c r="JXR94" s="612"/>
      <c r="JXS94" s="612"/>
      <c r="JXT94" s="612"/>
      <c r="JXU94" s="612"/>
      <c r="JXV94" s="612"/>
      <c r="JXW94" s="612"/>
      <c r="JXX94" s="612"/>
      <c r="JXY94" s="612"/>
      <c r="JXZ94" s="612"/>
      <c r="JYA94" s="612"/>
      <c r="JYB94" s="612"/>
      <c r="JYC94" s="612"/>
      <c r="JYD94" s="612"/>
      <c r="JYE94" s="612"/>
      <c r="JYF94" s="612"/>
      <c r="JYG94" s="612"/>
      <c r="JYH94" s="612"/>
      <c r="JYI94" s="612"/>
      <c r="JYJ94" s="612"/>
      <c r="JYK94" s="612"/>
      <c r="JYL94" s="612"/>
      <c r="JYM94" s="612"/>
      <c r="JYN94" s="612"/>
      <c r="JYO94" s="612"/>
      <c r="JYP94" s="612"/>
      <c r="JYQ94" s="612"/>
      <c r="JYR94" s="612"/>
      <c r="JYS94" s="612"/>
      <c r="JYT94" s="612"/>
      <c r="JYU94" s="612"/>
      <c r="JYV94" s="612"/>
      <c r="JYW94" s="612"/>
      <c r="JYX94" s="612"/>
      <c r="JYY94" s="612"/>
      <c r="JYZ94" s="612"/>
      <c r="JZA94" s="612"/>
      <c r="JZB94" s="612"/>
      <c r="JZC94" s="612"/>
      <c r="JZD94" s="612"/>
      <c r="JZE94" s="612"/>
      <c r="JZF94" s="612"/>
      <c r="JZG94" s="612"/>
      <c r="JZH94" s="612"/>
      <c r="JZI94" s="612"/>
      <c r="JZJ94" s="612"/>
      <c r="JZK94" s="612"/>
      <c r="JZL94" s="612"/>
      <c r="JZM94" s="612"/>
      <c r="JZN94" s="612"/>
      <c r="JZO94" s="612"/>
      <c r="JZP94" s="612"/>
      <c r="JZQ94" s="612"/>
      <c r="JZR94" s="612"/>
      <c r="JZS94" s="612"/>
      <c r="JZT94" s="612"/>
      <c r="JZU94" s="612"/>
      <c r="JZV94" s="612"/>
      <c r="JZW94" s="612"/>
      <c r="JZX94" s="612"/>
      <c r="JZY94" s="612"/>
      <c r="JZZ94" s="612"/>
      <c r="KAA94" s="612"/>
      <c r="KAB94" s="612"/>
      <c r="KAC94" s="612"/>
      <c r="KAD94" s="612"/>
      <c r="KAE94" s="612"/>
      <c r="KAF94" s="612"/>
      <c r="KAG94" s="612"/>
      <c r="KAH94" s="612"/>
      <c r="KAI94" s="612"/>
      <c r="KAJ94" s="612"/>
      <c r="KAK94" s="612"/>
      <c r="KAL94" s="612"/>
      <c r="KAM94" s="612"/>
      <c r="KAN94" s="612"/>
      <c r="KAO94" s="612"/>
      <c r="KAP94" s="612"/>
      <c r="KAQ94" s="612"/>
      <c r="KAR94" s="612"/>
      <c r="KAS94" s="612"/>
      <c r="KAT94" s="612"/>
      <c r="KAU94" s="612"/>
      <c r="KAV94" s="612"/>
      <c r="KAW94" s="612"/>
      <c r="KAX94" s="612"/>
      <c r="KAY94" s="612"/>
      <c r="KAZ94" s="612"/>
      <c r="KBA94" s="612"/>
      <c r="KBB94" s="612"/>
      <c r="KBC94" s="612"/>
      <c r="KBD94" s="612"/>
      <c r="KBE94" s="612"/>
      <c r="KBF94" s="612"/>
      <c r="KBG94" s="612"/>
      <c r="KBH94" s="612"/>
      <c r="KBI94" s="612"/>
      <c r="KBJ94" s="612"/>
      <c r="KBK94" s="612"/>
      <c r="KBL94" s="612"/>
      <c r="KBM94" s="612"/>
      <c r="KBN94" s="612"/>
      <c r="KBO94" s="612"/>
      <c r="KBP94" s="612"/>
      <c r="KBQ94" s="612"/>
      <c r="KBR94" s="612"/>
      <c r="KBS94" s="612"/>
      <c r="KBT94" s="612"/>
      <c r="KBU94" s="612"/>
      <c r="KBV94" s="612"/>
      <c r="KBW94" s="612"/>
      <c r="KBX94" s="612"/>
      <c r="KBY94" s="612"/>
      <c r="KBZ94" s="612"/>
      <c r="KCA94" s="612"/>
      <c r="KCB94" s="612"/>
      <c r="KCC94" s="612"/>
      <c r="KCD94" s="612"/>
      <c r="KCE94" s="612"/>
      <c r="KCF94" s="612"/>
      <c r="KCG94" s="612"/>
      <c r="KCH94" s="612"/>
      <c r="KCI94" s="612"/>
      <c r="KCJ94" s="612"/>
      <c r="KCK94" s="612"/>
      <c r="KCL94" s="612"/>
      <c r="KCM94" s="612"/>
      <c r="KCN94" s="612"/>
      <c r="KCO94" s="612"/>
      <c r="KCP94" s="612"/>
      <c r="KCQ94" s="612"/>
      <c r="KCR94" s="612"/>
      <c r="KCS94" s="612"/>
      <c r="KCT94" s="612"/>
      <c r="KCU94" s="612"/>
      <c r="KCV94" s="612"/>
      <c r="KCW94" s="612"/>
      <c r="KCX94" s="612"/>
      <c r="KCY94" s="612"/>
      <c r="KCZ94" s="612"/>
      <c r="KDA94" s="612"/>
      <c r="KDB94" s="612"/>
      <c r="KDC94" s="612"/>
      <c r="KDD94" s="612"/>
      <c r="KDE94" s="612"/>
      <c r="KDF94" s="612"/>
      <c r="KDG94" s="612"/>
      <c r="KDH94" s="612"/>
      <c r="KDI94" s="612"/>
      <c r="KDJ94" s="612"/>
      <c r="KDK94" s="612"/>
      <c r="KDL94" s="612"/>
      <c r="KDM94" s="612"/>
      <c r="KDN94" s="612"/>
      <c r="KDO94" s="612"/>
      <c r="KDP94" s="612"/>
      <c r="KDQ94" s="612"/>
      <c r="KDR94" s="612"/>
      <c r="KDS94" s="612"/>
      <c r="KDT94" s="612"/>
      <c r="KDU94" s="612"/>
      <c r="KDV94" s="612"/>
      <c r="KDW94" s="612"/>
      <c r="KDX94" s="612"/>
      <c r="KDY94" s="612"/>
      <c r="KDZ94" s="612"/>
      <c r="KEA94" s="612"/>
      <c r="KEB94" s="612"/>
      <c r="KEC94" s="612"/>
      <c r="KED94" s="612"/>
      <c r="KEE94" s="612"/>
      <c r="KEF94" s="612"/>
      <c r="KEG94" s="612"/>
      <c r="KEH94" s="612"/>
      <c r="KEI94" s="612"/>
      <c r="KEJ94" s="612"/>
      <c r="KEK94" s="612"/>
      <c r="KEL94" s="612"/>
      <c r="KEM94" s="612"/>
      <c r="KEN94" s="612"/>
      <c r="KEO94" s="612"/>
      <c r="KEP94" s="612"/>
      <c r="KEQ94" s="612"/>
      <c r="KER94" s="612"/>
      <c r="KES94" s="612"/>
      <c r="KET94" s="612"/>
      <c r="KEU94" s="612"/>
      <c r="KEV94" s="612"/>
      <c r="KEW94" s="612"/>
      <c r="KEX94" s="612"/>
      <c r="KEY94" s="612"/>
      <c r="KEZ94" s="612"/>
      <c r="KFA94" s="612"/>
      <c r="KFB94" s="612"/>
      <c r="KFC94" s="612"/>
      <c r="KFD94" s="612"/>
      <c r="KFE94" s="612"/>
      <c r="KFF94" s="612"/>
      <c r="KFG94" s="612"/>
      <c r="KFH94" s="612"/>
      <c r="KFI94" s="612"/>
      <c r="KFJ94" s="612"/>
      <c r="KFK94" s="612"/>
      <c r="KFL94" s="612"/>
      <c r="KFM94" s="612"/>
      <c r="KFN94" s="612"/>
      <c r="KFO94" s="612"/>
      <c r="KFP94" s="612"/>
      <c r="KFQ94" s="612"/>
      <c r="KFR94" s="612"/>
      <c r="KFS94" s="612"/>
      <c r="KFT94" s="612"/>
      <c r="KFU94" s="612"/>
      <c r="KFV94" s="612"/>
      <c r="KFW94" s="612"/>
      <c r="KFX94" s="612"/>
      <c r="KFY94" s="612"/>
      <c r="KFZ94" s="612"/>
      <c r="KGA94" s="612"/>
      <c r="KGB94" s="612"/>
      <c r="KGC94" s="612"/>
      <c r="KGD94" s="612"/>
      <c r="KGE94" s="612"/>
      <c r="KGF94" s="612"/>
      <c r="KGG94" s="612"/>
      <c r="KGH94" s="612"/>
      <c r="KGI94" s="612"/>
      <c r="KGJ94" s="612"/>
      <c r="KGK94" s="612"/>
      <c r="KGL94" s="612"/>
      <c r="KGM94" s="612"/>
      <c r="KGN94" s="612"/>
      <c r="KGO94" s="612"/>
      <c r="KGP94" s="612"/>
      <c r="KGQ94" s="612"/>
      <c r="KGR94" s="612"/>
      <c r="KGS94" s="612"/>
      <c r="KGT94" s="612"/>
      <c r="KGU94" s="612"/>
      <c r="KGV94" s="612"/>
      <c r="KGW94" s="612"/>
      <c r="KGX94" s="612"/>
      <c r="KGY94" s="612"/>
      <c r="KGZ94" s="612"/>
      <c r="KHA94" s="612"/>
      <c r="KHB94" s="612"/>
      <c r="KHC94" s="612"/>
      <c r="KHD94" s="612"/>
      <c r="KHE94" s="612"/>
      <c r="KHF94" s="612"/>
      <c r="KHG94" s="612"/>
      <c r="KHH94" s="612"/>
      <c r="KHI94" s="612"/>
      <c r="KHJ94" s="612"/>
      <c r="KHK94" s="612"/>
      <c r="KHL94" s="612"/>
      <c r="KHM94" s="612"/>
      <c r="KHN94" s="612"/>
      <c r="KHO94" s="612"/>
      <c r="KHP94" s="612"/>
      <c r="KHQ94" s="612"/>
      <c r="KHR94" s="612"/>
      <c r="KHS94" s="612"/>
      <c r="KHT94" s="612"/>
      <c r="KHU94" s="612"/>
      <c r="KHV94" s="612"/>
      <c r="KHW94" s="612"/>
      <c r="KHX94" s="612"/>
      <c r="KHY94" s="612"/>
      <c r="KHZ94" s="612"/>
      <c r="KIA94" s="612"/>
      <c r="KIB94" s="612"/>
      <c r="KIC94" s="612"/>
      <c r="KID94" s="612"/>
      <c r="KIE94" s="612"/>
      <c r="KIF94" s="612"/>
      <c r="KIG94" s="612"/>
      <c r="KIH94" s="612"/>
      <c r="KII94" s="612"/>
      <c r="KIJ94" s="612"/>
      <c r="KIK94" s="612"/>
      <c r="KIL94" s="612"/>
      <c r="KIM94" s="612"/>
      <c r="KIN94" s="612"/>
      <c r="KIO94" s="612"/>
      <c r="KIP94" s="612"/>
      <c r="KIQ94" s="612"/>
      <c r="KIR94" s="612"/>
      <c r="KIS94" s="612"/>
      <c r="KIT94" s="612"/>
      <c r="KIU94" s="612"/>
      <c r="KIV94" s="612"/>
      <c r="KIW94" s="612"/>
      <c r="KIX94" s="612"/>
      <c r="KIY94" s="612"/>
      <c r="KIZ94" s="612"/>
      <c r="KJA94" s="612"/>
      <c r="KJB94" s="612"/>
      <c r="KJC94" s="612"/>
      <c r="KJD94" s="612"/>
      <c r="KJE94" s="612"/>
      <c r="KJF94" s="612"/>
      <c r="KJG94" s="612"/>
      <c r="KJH94" s="612"/>
      <c r="KJI94" s="612"/>
      <c r="KJJ94" s="612"/>
      <c r="KJK94" s="612"/>
      <c r="KJL94" s="612"/>
      <c r="KJM94" s="612"/>
      <c r="KJN94" s="612"/>
      <c r="KJO94" s="612"/>
      <c r="KJP94" s="612"/>
      <c r="KJQ94" s="612"/>
      <c r="KJR94" s="612"/>
      <c r="KJS94" s="612"/>
      <c r="KJT94" s="612"/>
      <c r="KJU94" s="612"/>
      <c r="KJV94" s="612"/>
      <c r="KJW94" s="612"/>
      <c r="KJX94" s="612"/>
      <c r="KJY94" s="612"/>
      <c r="KJZ94" s="612"/>
      <c r="KKA94" s="612"/>
      <c r="KKB94" s="612"/>
      <c r="KKC94" s="612"/>
      <c r="KKD94" s="612"/>
      <c r="KKE94" s="612"/>
      <c r="KKF94" s="612"/>
      <c r="KKG94" s="612"/>
      <c r="KKH94" s="612"/>
      <c r="KKI94" s="612"/>
      <c r="KKJ94" s="612"/>
      <c r="KKK94" s="612"/>
      <c r="KKL94" s="612"/>
      <c r="KKM94" s="612"/>
      <c r="KKN94" s="612"/>
      <c r="KKO94" s="612"/>
      <c r="KKP94" s="612"/>
      <c r="KKQ94" s="612"/>
      <c r="KKR94" s="612"/>
      <c r="KKS94" s="612"/>
      <c r="KKT94" s="612"/>
      <c r="KKU94" s="612"/>
      <c r="KKV94" s="612"/>
      <c r="KKW94" s="612"/>
      <c r="KKX94" s="612"/>
      <c r="KKY94" s="612"/>
      <c r="KKZ94" s="612"/>
      <c r="KLA94" s="612"/>
      <c r="KLB94" s="612"/>
      <c r="KLC94" s="612"/>
      <c r="KLD94" s="612"/>
      <c r="KLE94" s="612"/>
      <c r="KLF94" s="612"/>
      <c r="KLG94" s="612"/>
      <c r="KLH94" s="612"/>
      <c r="KLI94" s="612"/>
      <c r="KLJ94" s="612"/>
      <c r="KLK94" s="612"/>
      <c r="KLL94" s="612"/>
      <c r="KLM94" s="612"/>
      <c r="KLN94" s="612"/>
      <c r="KLO94" s="612"/>
      <c r="KLP94" s="612"/>
      <c r="KLQ94" s="612"/>
      <c r="KLR94" s="612"/>
      <c r="KLS94" s="612"/>
      <c r="KLT94" s="612"/>
      <c r="KLU94" s="612"/>
      <c r="KLV94" s="612"/>
      <c r="KLW94" s="612"/>
      <c r="KLX94" s="612"/>
      <c r="KLY94" s="612"/>
      <c r="KLZ94" s="612"/>
      <c r="KMA94" s="612"/>
      <c r="KMB94" s="612"/>
      <c r="KMC94" s="612"/>
      <c r="KMD94" s="612"/>
      <c r="KME94" s="612"/>
      <c r="KMF94" s="612"/>
      <c r="KMG94" s="612"/>
      <c r="KMH94" s="612"/>
      <c r="KMI94" s="612"/>
      <c r="KMJ94" s="612"/>
      <c r="KMK94" s="612"/>
      <c r="KML94" s="612"/>
      <c r="KMM94" s="612"/>
      <c r="KMN94" s="612"/>
      <c r="KMO94" s="612"/>
      <c r="KMP94" s="612"/>
      <c r="KMQ94" s="612"/>
      <c r="KMR94" s="612"/>
      <c r="KMS94" s="612"/>
      <c r="KMT94" s="612"/>
      <c r="KMU94" s="612"/>
      <c r="KMV94" s="612"/>
      <c r="KMW94" s="612"/>
      <c r="KMX94" s="612"/>
      <c r="KMY94" s="612"/>
      <c r="KMZ94" s="612"/>
      <c r="KNA94" s="612"/>
      <c r="KNB94" s="612"/>
      <c r="KNC94" s="612"/>
      <c r="KND94" s="612"/>
      <c r="KNE94" s="612"/>
      <c r="KNF94" s="612"/>
      <c r="KNG94" s="612"/>
      <c r="KNH94" s="612"/>
      <c r="KNI94" s="612"/>
      <c r="KNJ94" s="612"/>
      <c r="KNK94" s="612"/>
      <c r="KNL94" s="612"/>
      <c r="KNM94" s="612"/>
      <c r="KNN94" s="612"/>
      <c r="KNO94" s="612"/>
      <c r="KNP94" s="612"/>
      <c r="KNQ94" s="612"/>
      <c r="KNR94" s="612"/>
      <c r="KNS94" s="612"/>
      <c r="KNT94" s="612"/>
      <c r="KNU94" s="612"/>
      <c r="KNV94" s="612"/>
      <c r="KNW94" s="612"/>
      <c r="KNX94" s="612"/>
      <c r="KNY94" s="612"/>
      <c r="KNZ94" s="612"/>
      <c r="KOA94" s="612"/>
      <c r="KOB94" s="612"/>
      <c r="KOC94" s="612"/>
      <c r="KOD94" s="612"/>
      <c r="KOE94" s="612"/>
      <c r="KOF94" s="612"/>
      <c r="KOG94" s="612"/>
      <c r="KOH94" s="612"/>
      <c r="KOI94" s="612"/>
      <c r="KOJ94" s="612"/>
      <c r="KOK94" s="612"/>
      <c r="KOL94" s="612"/>
      <c r="KOM94" s="612"/>
      <c r="KON94" s="612"/>
      <c r="KOO94" s="612"/>
      <c r="KOP94" s="612"/>
      <c r="KOQ94" s="612"/>
      <c r="KOR94" s="612"/>
      <c r="KOS94" s="612"/>
      <c r="KOT94" s="612"/>
      <c r="KOU94" s="612"/>
      <c r="KOV94" s="612"/>
      <c r="KOW94" s="612"/>
      <c r="KOX94" s="612"/>
      <c r="KOY94" s="612"/>
      <c r="KOZ94" s="612"/>
      <c r="KPA94" s="612"/>
      <c r="KPB94" s="612"/>
      <c r="KPC94" s="612"/>
      <c r="KPD94" s="612"/>
      <c r="KPE94" s="612"/>
      <c r="KPF94" s="612"/>
      <c r="KPG94" s="612"/>
      <c r="KPH94" s="612"/>
      <c r="KPI94" s="612"/>
      <c r="KPJ94" s="612"/>
      <c r="KPK94" s="612"/>
      <c r="KPL94" s="612"/>
      <c r="KPM94" s="612"/>
      <c r="KPN94" s="612"/>
      <c r="KPO94" s="612"/>
      <c r="KPP94" s="612"/>
      <c r="KPQ94" s="612"/>
      <c r="KPR94" s="612"/>
      <c r="KPS94" s="612"/>
      <c r="KPT94" s="612"/>
      <c r="KPU94" s="612"/>
      <c r="KPV94" s="612"/>
      <c r="KPW94" s="612"/>
      <c r="KPX94" s="612"/>
      <c r="KPY94" s="612"/>
      <c r="KPZ94" s="612"/>
      <c r="KQA94" s="612"/>
      <c r="KQB94" s="612"/>
      <c r="KQC94" s="612"/>
      <c r="KQD94" s="612"/>
      <c r="KQE94" s="612"/>
      <c r="KQF94" s="612"/>
      <c r="KQG94" s="612"/>
      <c r="KQH94" s="612"/>
      <c r="KQI94" s="612"/>
      <c r="KQJ94" s="612"/>
      <c r="KQK94" s="612"/>
      <c r="KQL94" s="612"/>
      <c r="KQM94" s="612"/>
      <c r="KQN94" s="612"/>
      <c r="KQO94" s="612"/>
      <c r="KQP94" s="612"/>
      <c r="KQQ94" s="612"/>
      <c r="KQR94" s="612"/>
      <c r="KQS94" s="612"/>
      <c r="KQT94" s="612"/>
      <c r="KQU94" s="612"/>
      <c r="KQV94" s="612"/>
      <c r="KQW94" s="612"/>
      <c r="KQX94" s="612"/>
      <c r="KQY94" s="612"/>
      <c r="KQZ94" s="612"/>
      <c r="KRA94" s="612"/>
      <c r="KRB94" s="612"/>
      <c r="KRC94" s="612"/>
      <c r="KRD94" s="612"/>
      <c r="KRE94" s="612"/>
      <c r="KRF94" s="612"/>
      <c r="KRG94" s="612"/>
      <c r="KRH94" s="612"/>
      <c r="KRI94" s="612"/>
      <c r="KRJ94" s="612"/>
      <c r="KRK94" s="612"/>
      <c r="KRL94" s="612"/>
      <c r="KRM94" s="612"/>
      <c r="KRN94" s="612"/>
      <c r="KRO94" s="612"/>
      <c r="KRP94" s="612"/>
      <c r="KRQ94" s="612"/>
      <c r="KRR94" s="612"/>
      <c r="KRS94" s="612"/>
      <c r="KRT94" s="612"/>
      <c r="KRU94" s="612"/>
      <c r="KRV94" s="612"/>
      <c r="KRW94" s="612"/>
      <c r="KRX94" s="612"/>
      <c r="KRY94" s="612"/>
      <c r="KRZ94" s="612"/>
      <c r="KSA94" s="612"/>
      <c r="KSB94" s="612"/>
      <c r="KSC94" s="612"/>
      <c r="KSD94" s="612"/>
      <c r="KSE94" s="612"/>
      <c r="KSF94" s="612"/>
      <c r="KSG94" s="612"/>
      <c r="KSH94" s="612"/>
      <c r="KSI94" s="612"/>
      <c r="KSJ94" s="612"/>
      <c r="KSK94" s="612"/>
      <c r="KSL94" s="612"/>
      <c r="KSM94" s="612"/>
      <c r="KSN94" s="612"/>
      <c r="KSO94" s="612"/>
      <c r="KSP94" s="612"/>
      <c r="KSQ94" s="612"/>
      <c r="KSR94" s="612"/>
      <c r="KSS94" s="612"/>
      <c r="KST94" s="612"/>
      <c r="KSU94" s="612"/>
      <c r="KSV94" s="612"/>
      <c r="KSW94" s="612"/>
      <c r="KSX94" s="612"/>
      <c r="KSY94" s="612"/>
      <c r="KSZ94" s="612"/>
      <c r="KTA94" s="612"/>
      <c r="KTB94" s="612"/>
      <c r="KTC94" s="612"/>
      <c r="KTD94" s="612"/>
      <c r="KTE94" s="612"/>
      <c r="KTF94" s="612"/>
      <c r="KTG94" s="612"/>
      <c r="KTH94" s="612"/>
      <c r="KTI94" s="612"/>
      <c r="KTJ94" s="612"/>
      <c r="KTK94" s="612"/>
      <c r="KTL94" s="612"/>
      <c r="KTM94" s="612"/>
      <c r="KTN94" s="612"/>
      <c r="KTO94" s="612"/>
      <c r="KTP94" s="612"/>
      <c r="KTQ94" s="612"/>
      <c r="KTR94" s="612"/>
      <c r="KTS94" s="612"/>
      <c r="KTT94" s="612"/>
      <c r="KTU94" s="612"/>
      <c r="KTV94" s="612"/>
      <c r="KTW94" s="612"/>
      <c r="KTX94" s="612"/>
      <c r="KTY94" s="612"/>
      <c r="KTZ94" s="612"/>
      <c r="KUA94" s="612"/>
      <c r="KUB94" s="612"/>
      <c r="KUC94" s="612"/>
      <c r="KUD94" s="612"/>
      <c r="KUE94" s="612"/>
      <c r="KUF94" s="612"/>
      <c r="KUG94" s="612"/>
      <c r="KUH94" s="612"/>
      <c r="KUI94" s="612"/>
      <c r="KUJ94" s="612"/>
      <c r="KUK94" s="612"/>
      <c r="KUL94" s="612"/>
      <c r="KUM94" s="612"/>
      <c r="KUN94" s="612"/>
      <c r="KUO94" s="612"/>
      <c r="KUP94" s="612"/>
      <c r="KUQ94" s="612"/>
      <c r="KUR94" s="612"/>
      <c r="KUS94" s="612"/>
      <c r="KUT94" s="612"/>
      <c r="KUU94" s="612"/>
      <c r="KUV94" s="612"/>
      <c r="KUW94" s="612"/>
      <c r="KUX94" s="612"/>
      <c r="KUY94" s="612"/>
      <c r="KUZ94" s="612"/>
      <c r="KVA94" s="612"/>
      <c r="KVB94" s="612"/>
      <c r="KVC94" s="612"/>
      <c r="KVD94" s="612"/>
      <c r="KVE94" s="612"/>
      <c r="KVF94" s="612"/>
      <c r="KVG94" s="612"/>
      <c r="KVH94" s="612"/>
      <c r="KVI94" s="612"/>
      <c r="KVJ94" s="612"/>
      <c r="KVK94" s="612"/>
      <c r="KVL94" s="612"/>
      <c r="KVM94" s="612"/>
      <c r="KVN94" s="612"/>
      <c r="KVO94" s="612"/>
      <c r="KVP94" s="612"/>
      <c r="KVQ94" s="612"/>
      <c r="KVR94" s="612"/>
      <c r="KVS94" s="612"/>
      <c r="KVT94" s="612"/>
      <c r="KVU94" s="612"/>
      <c r="KVV94" s="612"/>
      <c r="KVW94" s="612"/>
      <c r="KVX94" s="612"/>
      <c r="KVY94" s="612"/>
      <c r="KVZ94" s="612"/>
      <c r="KWA94" s="612"/>
      <c r="KWB94" s="612"/>
      <c r="KWC94" s="612"/>
      <c r="KWD94" s="612"/>
      <c r="KWE94" s="612"/>
      <c r="KWF94" s="612"/>
      <c r="KWG94" s="612"/>
      <c r="KWH94" s="612"/>
      <c r="KWI94" s="612"/>
      <c r="KWJ94" s="612"/>
      <c r="KWK94" s="612"/>
      <c r="KWL94" s="612"/>
      <c r="KWM94" s="612"/>
      <c r="KWN94" s="612"/>
      <c r="KWO94" s="612"/>
      <c r="KWP94" s="612"/>
      <c r="KWQ94" s="612"/>
      <c r="KWR94" s="612"/>
      <c r="KWS94" s="612"/>
      <c r="KWT94" s="612"/>
      <c r="KWU94" s="612"/>
      <c r="KWV94" s="612"/>
      <c r="KWW94" s="612"/>
      <c r="KWX94" s="612"/>
      <c r="KWY94" s="612"/>
      <c r="KWZ94" s="612"/>
      <c r="KXA94" s="612"/>
      <c r="KXB94" s="612"/>
      <c r="KXC94" s="612"/>
      <c r="KXD94" s="612"/>
      <c r="KXE94" s="612"/>
      <c r="KXF94" s="612"/>
      <c r="KXG94" s="612"/>
      <c r="KXH94" s="612"/>
      <c r="KXI94" s="612"/>
      <c r="KXJ94" s="612"/>
      <c r="KXK94" s="612"/>
      <c r="KXL94" s="612"/>
      <c r="KXM94" s="612"/>
      <c r="KXN94" s="612"/>
      <c r="KXO94" s="612"/>
      <c r="KXP94" s="612"/>
      <c r="KXQ94" s="612"/>
      <c r="KXR94" s="612"/>
      <c r="KXS94" s="612"/>
      <c r="KXT94" s="612"/>
      <c r="KXU94" s="612"/>
      <c r="KXV94" s="612"/>
      <c r="KXW94" s="612"/>
      <c r="KXX94" s="612"/>
      <c r="KXY94" s="612"/>
      <c r="KXZ94" s="612"/>
      <c r="KYA94" s="612"/>
      <c r="KYB94" s="612"/>
      <c r="KYC94" s="612"/>
      <c r="KYD94" s="612"/>
      <c r="KYE94" s="612"/>
      <c r="KYF94" s="612"/>
      <c r="KYG94" s="612"/>
      <c r="KYH94" s="612"/>
      <c r="KYI94" s="612"/>
      <c r="KYJ94" s="612"/>
      <c r="KYK94" s="612"/>
      <c r="KYL94" s="612"/>
      <c r="KYM94" s="612"/>
      <c r="KYN94" s="612"/>
      <c r="KYO94" s="612"/>
      <c r="KYP94" s="612"/>
      <c r="KYQ94" s="612"/>
      <c r="KYR94" s="612"/>
      <c r="KYS94" s="612"/>
      <c r="KYT94" s="612"/>
      <c r="KYU94" s="612"/>
      <c r="KYV94" s="612"/>
      <c r="KYW94" s="612"/>
      <c r="KYX94" s="612"/>
      <c r="KYY94" s="612"/>
      <c r="KYZ94" s="612"/>
      <c r="KZA94" s="612"/>
      <c r="KZB94" s="612"/>
      <c r="KZC94" s="612"/>
      <c r="KZD94" s="612"/>
      <c r="KZE94" s="612"/>
      <c r="KZF94" s="612"/>
      <c r="KZG94" s="612"/>
      <c r="KZH94" s="612"/>
      <c r="KZI94" s="612"/>
      <c r="KZJ94" s="612"/>
      <c r="KZK94" s="612"/>
      <c r="KZL94" s="612"/>
      <c r="KZM94" s="612"/>
      <c r="KZN94" s="612"/>
      <c r="KZO94" s="612"/>
      <c r="KZP94" s="612"/>
      <c r="KZQ94" s="612"/>
      <c r="KZR94" s="612"/>
      <c r="KZS94" s="612"/>
      <c r="KZT94" s="612"/>
      <c r="KZU94" s="612"/>
      <c r="KZV94" s="612"/>
      <c r="KZW94" s="612"/>
      <c r="KZX94" s="612"/>
      <c r="KZY94" s="612"/>
      <c r="KZZ94" s="612"/>
      <c r="LAA94" s="612"/>
      <c r="LAB94" s="612"/>
      <c r="LAC94" s="612"/>
      <c r="LAD94" s="612"/>
      <c r="LAE94" s="612"/>
      <c r="LAF94" s="612"/>
      <c r="LAG94" s="612"/>
      <c r="LAH94" s="612"/>
      <c r="LAI94" s="612"/>
      <c r="LAJ94" s="612"/>
      <c r="LAK94" s="612"/>
      <c r="LAL94" s="612"/>
      <c r="LAM94" s="612"/>
      <c r="LAN94" s="612"/>
      <c r="LAO94" s="612"/>
      <c r="LAP94" s="612"/>
      <c r="LAQ94" s="612"/>
      <c r="LAR94" s="612"/>
      <c r="LAS94" s="612"/>
      <c r="LAT94" s="612"/>
      <c r="LAU94" s="612"/>
      <c r="LAV94" s="612"/>
      <c r="LAW94" s="612"/>
      <c r="LAX94" s="612"/>
      <c r="LAY94" s="612"/>
      <c r="LAZ94" s="612"/>
      <c r="LBA94" s="612"/>
      <c r="LBB94" s="612"/>
      <c r="LBC94" s="612"/>
      <c r="LBD94" s="612"/>
      <c r="LBE94" s="612"/>
      <c r="LBF94" s="612"/>
      <c r="LBG94" s="612"/>
      <c r="LBH94" s="612"/>
      <c r="LBI94" s="612"/>
      <c r="LBJ94" s="612"/>
      <c r="LBK94" s="612"/>
      <c r="LBL94" s="612"/>
      <c r="LBM94" s="612"/>
      <c r="LBN94" s="612"/>
      <c r="LBO94" s="612"/>
      <c r="LBP94" s="612"/>
      <c r="LBQ94" s="612"/>
      <c r="LBR94" s="612"/>
      <c r="LBS94" s="612"/>
      <c r="LBT94" s="612"/>
      <c r="LBU94" s="612"/>
      <c r="LBV94" s="612"/>
      <c r="LBW94" s="612"/>
      <c r="LBX94" s="612"/>
      <c r="LBY94" s="612"/>
      <c r="LBZ94" s="612"/>
      <c r="LCA94" s="612"/>
      <c r="LCB94" s="612"/>
      <c r="LCC94" s="612"/>
      <c r="LCD94" s="612"/>
      <c r="LCE94" s="612"/>
      <c r="LCF94" s="612"/>
      <c r="LCG94" s="612"/>
      <c r="LCH94" s="612"/>
      <c r="LCI94" s="612"/>
      <c r="LCJ94" s="612"/>
      <c r="LCK94" s="612"/>
      <c r="LCL94" s="612"/>
      <c r="LCM94" s="612"/>
      <c r="LCN94" s="612"/>
      <c r="LCO94" s="612"/>
      <c r="LCP94" s="612"/>
      <c r="LCQ94" s="612"/>
      <c r="LCR94" s="612"/>
      <c r="LCS94" s="612"/>
      <c r="LCT94" s="612"/>
      <c r="LCU94" s="612"/>
      <c r="LCV94" s="612"/>
      <c r="LCW94" s="612"/>
      <c r="LCX94" s="612"/>
      <c r="LCY94" s="612"/>
      <c r="LCZ94" s="612"/>
      <c r="LDA94" s="612"/>
      <c r="LDB94" s="612"/>
      <c r="LDC94" s="612"/>
      <c r="LDD94" s="612"/>
      <c r="LDE94" s="612"/>
      <c r="LDF94" s="612"/>
      <c r="LDG94" s="612"/>
      <c r="LDH94" s="612"/>
      <c r="LDI94" s="612"/>
      <c r="LDJ94" s="612"/>
      <c r="LDK94" s="612"/>
      <c r="LDL94" s="612"/>
      <c r="LDM94" s="612"/>
      <c r="LDN94" s="612"/>
      <c r="LDO94" s="612"/>
      <c r="LDP94" s="612"/>
      <c r="LDQ94" s="612"/>
      <c r="LDR94" s="612"/>
      <c r="LDS94" s="612"/>
      <c r="LDT94" s="612"/>
      <c r="LDU94" s="612"/>
      <c r="LDV94" s="612"/>
      <c r="LDW94" s="612"/>
      <c r="LDX94" s="612"/>
      <c r="LDY94" s="612"/>
      <c r="LDZ94" s="612"/>
      <c r="LEA94" s="612"/>
      <c r="LEB94" s="612"/>
      <c r="LEC94" s="612"/>
      <c r="LED94" s="612"/>
      <c r="LEE94" s="612"/>
      <c r="LEF94" s="612"/>
      <c r="LEG94" s="612"/>
      <c r="LEH94" s="612"/>
      <c r="LEI94" s="612"/>
      <c r="LEJ94" s="612"/>
      <c r="LEK94" s="612"/>
      <c r="LEL94" s="612"/>
      <c r="LEM94" s="612"/>
      <c r="LEN94" s="612"/>
      <c r="LEO94" s="612"/>
      <c r="LEP94" s="612"/>
      <c r="LEQ94" s="612"/>
      <c r="LER94" s="612"/>
      <c r="LES94" s="612"/>
      <c r="LET94" s="612"/>
      <c r="LEU94" s="612"/>
      <c r="LEV94" s="612"/>
      <c r="LEW94" s="612"/>
      <c r="LEX94" s="612"/>
      <c r="LEY94" s="612"/>
      <c r="LEZ94" s="612"/>
      <c r="LFA94" s="612"/>
      <c r="LFB94" s="612"/>
      <c r="LFC94" s="612"/>
      <c r="LFD94" s="612"/>
      <c r="LFE94" s="612"/>
      <c r="LFF94" s="612"/>
      <c r="LFG94" s="612"/>
      <c r="LFH94" s="612"/>
      <c r="LFI94" s="612"/>
      <c r="LFJ94" s="612"/>
      <c r="LFK94" s="612"/>
      <c r="LFL94" s="612"/>
      <c r="LFM94" s="612"/>
      <c r="LFN94" s="612"/>
      <c r="LFO94" s="612"/>
      <c r="LFP94" s="612"/>
      <c r="LFQ94" s="612"/>
      <c r="LFR94" s="612"/>
      <c r="LFS94" s="612"/>
      <c r="LFT94" s="612"/>
      <c r="LFU94" s="612"/>
      <c r="LFV94" s="612"/>
      <c r="LFW94" s="612"/>
      <c r="LFX94" s="612"/>
      <c r="LFY94" s="612"/>
      <c r="LFZ94" s="612"/>
      <c r="LGA94" s="612"/>
      <c r="LGB94" s="612"/>
      <c r="LGC94" s="612"/>
      <c r="LGD94" s="612"/>
      <c r="LGE94" s="612"/>
      <c r="LGF94" s="612"/>
      <c r="LGG94" s="612"/>
      <c r="LGH94" s="612"/>
      <c r="LGI94" s="612"/>
      <c r="LGJ94" s="612"/>
      <c r="LGK94" s="612"/>
      <c r="LGL94" s="612"/>
      <c r="LGM94" s="612"/>
      <c r="LGN94" s="612"/>
      <c r="LGO94" s="612"/>
      <c r="LGP94" s="612"/>
      <c r="LGQ94" s="612"/>
      <c r="LGR94" s="612"/>
      <c r="LGS94" s="612"/>
      <c r="LGT94" s="612"/>
      <c r="LGU94" s="612"/>
      <c r="LGV94" s="612"/>
      <c r="LGW94" s="612"/>
      <c r="LGX94" s="612"/>
      <c r="LGY94" s="612"/>
      <c r="LGZ94" s="612"/>
      <c r="LHA94" s="612"/>
      <c r="LHB94" s="612"/>
      <c r="LHC94" s="612"/>
      <c r="LHD94" s="612"/>
      <c r="LHE94" s="612"/>
      <c r="LHF94" s="612"/>
      <c r="LHG94" s="612"/>
      <c r="LHH94" s="612"/>
      <c r="LHI94" s="612"/>
      <c r="LHJ94" s="612"/>
      <c r="LHK94" s="612"/>
      <c r="LHL94" s="612"/>
      <c r="LHM94" s="612"/>
      <c r="LHN94" s="612"/>
      <c r="LHO94" s="612"/>
      <c r="LHP94" s="612"/>
      <c r="LHQ94" s="612"/>
      <c r="LHR94" s="612"/>
      <c r="LHS94" s="612"/>
      <c r="LHT94" s="612"/>
      <c r="LHU94" s="612"/>
      <c r="LHV94" s="612"/>
      <c r="LHW94" s="612"/>
      <c r="LHX94" s="612"/>
      <c r="LHY94" s="612"/>
      <c r="LHZ94" s="612"/>
      <c r="LIA94" s="612"/>
      <c r="LIB94" s="612"/>
      <c r="LIC94" s="612"/>
      <c r="LID94" s="612"/>
      <c r="LIE94" s="612"/>
      <c r="LIF94" s="612"/>
      <c r="LIG94" s="612"/>
      <c r="LIH94" s="612"/>
      <c r="LII94" s="612"/>
      <c r="LIJ94" s="612"/>
      <c r="LIK94" s="612"/>
      <c r="LIL94" s="612"/>
      <c r="LIM94" s="612"/>
      <c r="LIN94" s="612"/>
      <c r="LIO94" s="612"/>
      <c r="LIP94" s="612"/>
      <c r="LIQ94" s="612"/>
      <c r="LIR94" s="612"/>
      <c r="LIS94" s="612"/>
      <c r="LIT94" s="612"/>
      <c r="LIU94" s="612"/>
      <c r="LIV94" s="612"/>
      <c r="LIW94" s="612"/>
      <c r="LIX94" s="612"/>
      <c r="LIY94" s="612"/>
      <c r="LIZ94" s="612"/>
      <c r="LJA94" s="612"/>
      <c r="LJB94" s="612"/>
      <c r="LJC94" s="612"/>
      <c r="LJD94" s="612"/>
      <c r="LJE94" s="612"/>
      <c r="LJF94" s="612"/>
      <c r="LJG94" s="612"/>
      <c r="LJH94" s="612"/>
      <c r="LJI94" s="612"/>
      <c r="LJJ94" s="612"/>
      <c r="LJK94" s="612"/>
      <c r="LJL94" s="612"/>
      <c r="LJM94" s="612"/>
      <c r="LJN94" s="612"/>
      <c r="LJO94" s="612"/>
      <c r="LJP94" s="612"/>
      <c r="LJQ94" s="612"/>
      <c r="LJR94" s="612"/>
      <c r="LJS94" s="612"/>
      <c r="LJT94" s="612"/>
      <c r="LJU94" s="612"/>
      <c r="LJV94" s="612"/>
      <c r="LJW94" s="612"/>
      <c r="LJX94" s="612"/>
      <c r="LJY94" s="612"/>
      <c r="LJZ94" s="612"/>
      <c r="LKA94" s="612"/>
      <c r="LKB94" s="612"/>
      <c r="LKC94" s="612"/>
      <c r="LKD94" s="612"/>
      <c r="LKE94" s="612"/>
      <c r="LKF94" s="612"/>
      <c r="LKG94" s="612"/>
      <c r="LKH94" s="612"/>
      <c r="LKI94" s="612"/>
      <c r="LKJ94" s="612"/>
      <c r="LKK94" s="612"/>
      <c r="LKL94" s="612"/>
      <c r="LKM94" s="612"/>
      <c r="LKN94" s="612"/>
      <c r="LKO94" s="612"/>
      <c r="LKP94" s="612"/>
      <c r="LKQ94" s="612"/>
      <c r="LKR94" s="612"/>
      <c r="LKS94" s="612"/>
      <c r="LKT94" s="612"/>
      <c r="LKU94" s="612"/>
      <c r="LKV94" s="612"/>
      <c r="LKW94" s="612"/>
      <c r="LKX94" s="612"/>
      <c r="LKY94" s="612"/>
      <c r="LKZ94" s="612"/>
      <c r="LLA94" s="612"/>
      <c r="LLB94" s="612"/>
      <c r="LLC94" s="612"/>
      <c r="LLD94" s="612"/>
      <c r="LLE94" s="612"/>
      <c r="LLF94" s="612"/>
      <c r="LLG94" s="612"/>
      <c r="LLH94" s="612"/>
      <c r="LLI94" s="612"/>
      <c r="LLJ94" s="612"/>
      <c r="LLK94" s="612"/>
      <c r="LLL94" s="612"/>
      <c r="LLM94" s="612"/>
      <c r="LLN94" s="612"/>
      <c r="LLO94" s="612"/>
      <c r="LLP94" s="612"/>
      <c r="LLQ94" s="612"/>
      <c r="LLR94" s="612"/>
      <c r="LLS94" s="612"/>
      <c r="LLT94" s="612"/>
      <c r="LLU94" s="612"/>
      <c r="LLV94" s="612"/>
      <c r="LLW94" s="612"/>
      <c r="LLX94" s="612"/>
      <c r="LLY94" s="612"/>
      <c r="LLZ94" s="612"/>
      <c r="LMA94" s="612"/>
      <c r="LMB94" s="612"/>
      <c r="LMC94" s="612"/>
      <c r="LMD94" s="612"/>
      <c r="LME94" s="612"/>
      <c r="LMF94" s="612"/>
      <c r="LMG94" s="612"/>
      <c r="LMH94" s="612"/>
      <c r="LMI94" s="612"/>
      <c r="LMJ94" s="612"/>
      <c r="LMK94" s="612"/>
      <c r="LML94" s="612"/>
      <c r="LMM94" s="612"/>
      <c r="LMN94" s="612"/>
      <c r="LMO94" s="612"/>
      <c r="LMP94" s="612"/>
      <c r="LMQ94" s="612"/>
      <c r="LMR94" s="612"/>
      <c r="LMS94" s="612"/>
      <c r="LMT94" s="612"/>
      <c r="LMU94" s="612"/>
      <c r="LMV94" s="612"/>
      <c r="LMW94" s="612"/>
      <c r="LMX94" s="612"/>
      <c r="LMY94" s="612"/>
      <c r="LMZ94" s="612"/>
      <c r="LNA94" s="612"/>
      <c r="LNB94" s="612"/>
      <c r="LNC94" s="612"/>
      <c r="LND94" s="612"/>
      <c r="LNE94" s="612"/>
      <c r="LNF94" s="612"/>
      <c r="LNG94" s="612"/>
      <c r="LNH94" s="612"/>
      <c r="LNI94" s="612"/>
      <c r="LNJ94" s="612"/>
      <c r="LNK94" s="612"/>
      <c r="LNL94" s="612"/>
      <c r="LNM94" s="612"/>
      <c r="LNN94" s="612"/>
      <c r="LNO94" s="612"/>
      <c r="LNP94" s="612"/>
      <c r="LNQ94" s="612"/>
      <c r="LNR94" s="612"/>
      <c r="LNS94" s="612"/>
      <c r="LNT94" s="612"/>
      <c r="LNU94" s="612"/>
      <c r="LNV94" s="612"/>
      <c r="LNW94" s="612"/>
      <c r="LNX94" s="612"/>
      <c r="LNY94" s="612"/>
      <c r="LNZ94" s="612"/>
      <c r="LOA94" s="612"/>
      <c r="LOB94" s="612"/>
      <c r="LOC94" s="612"/>
      <c r="LOD94" s="612"/>
      <c r="LOE94" s="612"/>
      <c r="LOF94" s="612"/>
      <c r="LOG94" s="612"/>
      <c r="LOH94" s="612"/>
      <c r="LOI94" s="612"/>
      <c r="LOJ94" s="612"/>
      <c r="LOK94" s="612"/>
      <c r="LOL94" s="612"/>
      <c r="LOM94" s="612"/>
      <c r="LON94" s="612"/>
      <c r="LOO94" s="612"/>
      <c r="LOP94" s="612"/>
      <c r="LOQ94" s="612"/>
      <c r="LOR94" s="612"/>
      <c r="LOS94" s="612"/>
      <c r="LOT94" s="612"/>
      <c r="LOU94" s="612"/>
      <c r="LOV94" s="612"/>
      <c r="LOW94" s="612"/>
      <c r="LOX94" s="612"/>
      <c r="LOY94" s="612"/>
      <c r="LOZ94" s="612"/>
      <c r="LPA94" s="612"/>
      <c r="LPB94" s="612"/>
      <c r="LPC94" s="612"/>
      <c r="LPD94" s="612"/>
      <c r="LPE94" s="612"/>
      <c r="LPF94" s="612"/>
      <c r="LPG94" s="612"/>
      <c r="LPH94" s="612"/>
      <c r="LPI94" s="612"/>
      <c r="LPJ94" s="612"/>
      <c r="LPK94" s="612"/>
      <c r="LPL94" s="612"/>
      <c r="LPM94" s="612"/>
      <c r="LPN94" s="612"/>
      <c r="LPO94" s="612"/>
      <c r="LPP94" s="612"/>
      <c r="LPQ94" s="612"/>
      <c r="LPR94" s="612"/>
      <c r="LPS94" s="612"/>
      <c r="LPT94" s="612"/>
      <c r="LPU94" s="612"/>
      <c r="LPV94" s="612"/>
      <c r="LPW94" s="612"/>
      <c r="LPX94" s="612"/>
      <c r="LPY94" s="612"/>
      <c r="LPZ94" s="612"/>
      <c r="LQA94" s="612"/>
      <c r="LQB94" s="612"/>
      <c r="LQC94" s="612"/>
      <c r="LQD94" s="612"/>
      <c r="LQE94" s="612"/>
      <c r="LQF94" s="612"/>
      <c r="LQG94" s="612"/>
      <c r="LQH94" s="612"/>
      <c r="LQI94" s="612"/>
      <c r="LQJ94" s="612"/>
      <c r="LQK94" s="612"/>
      <c r="LQL94" s="612"/>
      <c r="LQM94" s="612"/>
      <c r="LQN94" s="612"/>
      <c r="LQO94" s="612"/>
      <c r="LQP94" s="612"/>
      <c r="LQQ94" s="612"/>
      <c r="LQR94" s="612"/>
      <c r="LQS94" s="612"/>
      <c r="LQT94" s="612"/>
      <c r="LQU94" s="612"/>
      <c r="LQV94" s="612"/>
      <c r="LQW94" s="612"/>
      <c r="LQX94" s="612"/>
      <c r="LQY94" s="612"/>
      <c r="LQZ94" s="612"/>
      <c r="LRA94" s="612"/>
      <c r="LRB94" s="612"/>
      <c r="LRC94" s="612"/>
      <c r="LRD94" s="612"/>
      <c r="LRE94" s="612"/>
      <c r="LRF94" s="612"/>
      <c r="LRG94" s="612"/>
      <c r="LRH94" s="612"/>
      <c r="LRI94" s="612"/>
      <c r="LRJ94" s="612"/>
      <c r="LRK94" s="612"/>
      <c r="LRL94" s="612"/>
      <c r="LRM94" s="612"/>
      <c r="LRN94" s="612"/>
      <c r="LRO94" s="612"/>
      <c r="LRP94" s="612"/>
      <c r="LRQ94" s="612"/>
      <c r="LRR94" s="612"/>
      <c r="LRS94" s="612"/>
      <c r="LRT94" s="612"/>
      <c r="LRU94" s="612"/>
      <c r="LRV94" s="612"/>
      <c r="LRW94" s="612"/>
      <c r="LRX94" s="612"/>
      <c r="LRY94" s="612"/>
      <c r="LRZ94" s="612"/>
      <c r="LSA94" s="612"/>
      <c r="LSB94" s="612"/>
      <c r="LSC94" s="612"/>
      <c r="LSD94" s="612"/>
      <c r="LSE94" s="612"/>
      <c r="LSF94" s="612"/>
      <c r="LSG94" s="612"/>
      <c r="LSH94" s="612"/>
      <c r="LSI94" s="612"/>
      <c r="LSJ94" s="612"/>
      <c r="LSK94" s="612"/>
      <c r="LSL94" s="612"/>
      <c r="LSM94" s="612"/>
      <c r="LSN94" s="612"/>
      <c r="LSO94" s="612"/>
      <c r="LSP94" s="612"/>
      <c r="LSQ94" s="612"/>
      <c r="LSR94" s="612"/>
      <c r="LSS94" s="612"/>
      <c r="LST94" s="612"/>
      <c r="LSU94" s="612"/>
      <c r="LSV94" s="612"/>
      <c r="LSW94" s="612"/>
      <c r="LSX94" s="612"/>
      <c r="LSY94" s="612"/>
      <c r="LSZ94" s="612"/>
      <c r="LTA94" s="612"/>
      <c r="LTB94" s="612"/>
      <c r="LTC94" s="612"/>
      <c r="LTD94" s="612"/>
      <c r="LTE94" s="612"/>
      <c r="LTF94" s="612"/>
      <c r="LTG94" s="612"/>
      <c r="LTH94" s="612"/>
      <c r="LTI94" s="612"/>
      <c r="LTJ94" s="612"/>
      <c r="LTK94" s="612"/>
      <c r="LTL94" s="612"/>
      <c r="LTM94" s="612"/>
      <c r="LTN94" s="612"/>
      <c r="LTO94" s="612"/>
      <c r="LTP94" s="612"/>
      <c r="LTQ94" s="612"/>
      <c r="LTR94" s="612"/>
      <c r="LTS94" s="612"/>
      <c r="LTT94" s="612"/>
      <c r="LTU94" s="612"/>
      <c r="LTV94" s="612"/>
      <c r="LTW94" s="612"/>
      <c r="LTX94" s="612"/>
      <c r="LTY94" s="612"/>
      <c r="LTZ94" s="612"/>
      <c r="LUA94" s="612"/>
      <c r="LUB94" s="612"/>
      <c r="LUC94" s="612"/>
      <c r="LUD94" s="612"/>
      <c r="LUE94" s="612"/>
      <c r="LUF94" s="612"/>
      <c r="LUG94" s="612"/>
      <c r="LUH94" s="612"/>
      <c r="LUI94" s="612"/>
      <c r="LUJ94" s="612"/>
      <c r="LUK94" s="612"/>
      <c r="LUL94" s="612"/>
      <c r="LUM94" s="612"/>
      <c r="LUN94" s="612"/>
      <c r="LUO94" s="612"/>
      <c r="LUP94" s="612"/>
      <c r="LUQ94" s="612"/>
      <c r="LUR94" s="612"/>
      <c r="LUS94" s="612"/>
      <c r="LUT94" s="612"/>
      <c r="LUU94" s="612"/>
      <c r="LUV94" s="612"/>
      <c r="LUW94" s="612"/>
      <c r="LUX94" s="612"/>
      <c r="LUY94" s="612"/>
      <c r="LUZ94" s="612"/>
      <c r="LVA94" s="612"/>
      <c r="LVB94" s="612"/>
      <c r="LVC94" s="612"/>
      <c r="LVD94" s="612"/>
      <c r="LVE94" s="612"/>
      <c r="LVF94" s="612"/>
      <c r="LVG94" s="612"/>
      <c r="LVH94" s="612"/>
      <c r="LVI94" s="612"/>
      <c r="LVJ94" s="612"/>
      <c r="LVK94" s="612"/>
      <c r="LVL94" s="612"/>
      <c r="LVM94" s="612"/>
      <c r="LVN94" s="612"/>
      <c r="LVO94" s="612"/>
      <c r="LVP94" s="612"/>
      <c r="LVQ94" s="612"/>
      <c r="LVR94" s="612"/>
      <c r="LVS94" s="612"/>
      <c r="LVT94" s="612"/>
      <c r="LVU94" s="612"/>
      <c r="LVV94" s="612"/>
      <c r="LVW94" s="612"/>
      <c r="LVX94" s="612"/>
      <c r="LVY94" s="612"/>
      <c r="LVZ94" s="612"/>
      <c r="LWA94" s="612"/>
      <c r="LWB94" s="612"/>
      <c r="LWC94" s="612"/>
      <c r="LWD94" s="612"/>
      <c r="LWE94" s="612"/>
      <c r="LWF94" s="612"/>
      <c r="LWG94" s="612"/>
      <c r="LWH94" s="612"/>
      <c r="LWI94" s="612"/>
      <c r="LWJ94" s="612"/>
      <c r="LWK94" s="612"/>
      <c r="LWL94" s="612"/>
      <c r="LWM94" s="612"/>
      <c r="LWN94" s="612"/>
      <c r="LWO94" s="612"/>
      <c r="LWP94" s="612"/>
      <c r="LWQ94" s="612"/>
      <c r="LWR94" s="612"/>
      <c r="LWS94" s="612"/>
      <c r="LWT94" s="612"/>
      <c r="LWU94" s="612"/>
      <c r="LWV94" s="612"/>
      <c r="LWW94" s="612"/>
      <c r="LWX94" s="612"/>
      <c r="LWY94" s="612"/>
      <c r="LWZ94" s="612"/>
      <c r="LXA94" s="612"/>
      <c r="LXB94" s="612"/>
      <c r="LXC94" s="612"/>
      <c r="LXD94" s="612"/>
      <c r="LXE94" s="612"/>
      <c r="LXF94" s="612"/>
      <c r="LXG94" s="612"/>
      <c r="LXH94" s="612"/>
      <c r="LXI94" s="612"/>
      <c r="LXJ94" s="612"/>
      <c r="LXK94" s="612"/>
      <c r="LXL94" s="612"/>
      <c r="LXM94" s="612"/>
      <c r="LXN94" s="612"/>
      <c r="LXO94" s="612"/>
      <c r="LXP94" s="612"/>
      <c r="LXQ94" s="612"/>
      <c r="LXR94" s="612"/>
      <c r="LXS94" s="612"/>
      <c r="LXT94" s="612"/>
      <c r="LXU94" s="612"/>
      <c r="LXV94" s="612"/>
      <c r="LXW94" s="612"/>
      <c r="LXX94" s="612"/>
      <c r="LXY94" s="612"/>
      <c r="LXZ94" s="612"/>
      <c r="LYA94" s="612"/>
      <c r="LYB94" s="612"/>
      <c r="LYC94" s="612"/>
      <c r="LYD94" s="612"/>
      <c r="LYE94" s="612"/>
      <c r="LYF94" s="612"/>
      <c r="LYG94" s="612"/>
      <c r="LYH94" s="612"/>
      <c r="LYI94" s="612"/>
      <c r="LYJ94" s="612"/>
      <c r="LYK94" s="612"/>
      <c r="LYL94" s="612"/>
      <c r="LYM94" s="612"/>
      <c r="LYN94" s="612"/>
      <c r="LYO94" s="612"/>
      <c r="LYP94" s="612"/>
      <c r="LYQ94" s="612"/>
      <c r="LYR94" s="612"/>
      <c r="LYS94" s="612"/>
      <c r="LYT94" s="612"/>
      <c r="LYU94" s="612"/>
      <c r="LYV94" s="612"/>
      <c r="LYW94" s="612"/>
      <c r="LYX94" s="612"/>
      <c r="LYY94" s="612"/>
      <c r="LYZ94" s="612"/>
      <c r="LZA94" s="612"/>
      <c r="LZB94" s="612"/>
      <c r="LZC94" s="612"/>
      <c r="LZD94" s="612"/>
      <c r="LZE94" s="612"/>
      <c r="LZF94" s="612"/>
      <c r="LZG94" s="612"/>
      <c r="LZH94" s="612"/>
      <c r="LZI94" s="612"/>
      <c r="LZJ94" s="612"/>
      <c r="LZK94" s="612"/>
      <c r="LZL94" s="612"/>
      <c r="LZM94" s="612"/>
      <c r="LZN94" s="612"/>
      <c r="LZO94" s="612"/>
      <c r="LZP94" s="612"/>
      <c r="LZQ94" s="612"/>
      <c r="LZR94" s="612"/>
      <c r="LZS94" s="612"/>
      <c r="LZT94" s="612"/>
      <c r="LZU94" s="612"/>
      <c r="LZV94" s="612"/>
      <c r="LZW94" s="612"/>
      <c r="LZX94" s="612"/>
      <c r="LZY94" s="612"/>
      <c r="LZZ94" s="612"/>
      <c r="MAA94" s="612"/>
      <c r="MAB94" s="612"/>
      <c r="MAC94" s="612"/>
      <c r="MAD94" s="612"/>
      <c r="MAE94" s="612"/>
      <c r="MAF94" s="612"/>
      <c r="MAG94" s="612"/>
      <c r="MAH94" s="612"/>
      <c r="MAI94" s="612"/>
      <c r="MAJ94" s="612"/>
      <c r="MAK94" s="612"/>
      <c r="MAL94" s="612"/>
      <c r="MAM94" s="612"/>
      <c r="MAN94" s="612"/>
      <c r="MAO94" s="612"/>
      <c r="MAP94" s="612"/>
      <c r="MAQ94" s="612"/>
      <c r="MAR94" s="612"/>
      <c r="MAS94" s="612"/>
      <c r="MAT94" s="612"/>
      <c r="MAU94" s="612"/>
      <c r="MAV94" s="612"/>
      <c r="MAW94" s="612"/>
      <c r="MAX94" s="612"/>
      <c r="MAY94" s="612"/>
      <c r="MAZ94" s="612"/>
      <c r="MBA94" s="612"/>
      <c r="MBB94" s="612"/>
      <c r="MBC94" s="612"/>
      <c r="MBD94" s="612"/>
      <c r="MBE94" s="612"/>
      <c r="MBF94" s="612"/>
      <c r="MBG94" s="612"/>
      <c r="MBH94" s="612"/>
      <c r="MBI94" s="612"/>
      <c r="MBJ94" s="612"/>
      <c r="MBK94" s="612"/>
      <c r="MBL94" s="612"/>
      <c r="MBM94" s="612"/>
      <c r="MBN94" s="612"/>
      <c r="MBO94" s="612"/>
      <c r="MBP94" s="612"/>
      <c r="MBQ94" s="612"/>
      <c r="MBR94" s="612"/>
      <c r="MBS94" s="612"/>
      <c r="MBT94" s="612"/>
      <c r="MBU94" s="612"/>
      <c r="MBV94" s="612"/>
      <c r="MBW94" s="612"/>
      <c r="MBX94" s="612"/>
      <c r="MBY94" s="612"/>
      <c r="MBZ94" s="612"/>
      <c r="MCA94" s="612"/>
      <c r="MCB94" s="612"/>
      <c r="MCC94" s="612"/>
      <c r="MCD94" s="612"/>
      <c r="MCE94" s="612"/>
      <c r="MCF94" s="612"/>
      <c r="MCG94" s="612"/>
      <c r="MCH94" s="612"/>
      <c r="MCI94" s="612"/>
      <c r="MCJ94" s="612"/>
      <c r="MCK94" s="612"/>
      <c r="MCL94" s="612"/>
      <c r="MCM94" s="612"/>
      <c r="MCN94" s="612"/>
      <c r="MCO94" s="612"/>
      <c r="MCP94" s="612"/>
      <c r="MCQ94" s="612"/>
      <c r="MCR94" s="612"/>
      <c r="MCS94" s="612"/>
      <c r="MCT94" s="612"/>
      <c r="MCU94" s="612"/>
      <c r="MCV94" s="612"/>
      <c r="MCW94" s="612"/>
      <c r="MCX94" s="612"/>
      <c r="MCY94" s="612"/>
      <c r="MCZ94" s="612"/>
      <c r="MDA94" s="612"/>
      <c r="MDB94" s="612"/>
      <c r="MDC94" s="612"/>
      <c r="MDD94" s="612"/>
      <c r="MDE94" s="612"/>
      <c r="MDF94" s="612"/>
      <c r="MDG94" s="612"/>
      <c r="MDH94" s="612"/>
      <c r="MDI94" s="612"/>
      <c r="MDJ94" s="612"/>
      <c r="MDK94" s="612"/>
      <c r="MDL94" s="612"/>
      <c r="MDM94" s="612"/>
      <c r="MDN94" s="612"/>
      <c r="MDO94" s="612"/>
      <c r="MDP94" s="612"/>
      <c r="MDQ94" s="612"/>
      <c r="MDR94" s="612"/>
      <c r="MDS94" s="612"/>
      <c r="MDT94" s="612"/>
      <c r="MDU94" s="612"/>
      <c r="MDV94" s="612"/>
      <c r="MDW94" s="612"/>
      <c r="MDX94" s="612"/>
      <c r="MDY94" s="612"/>
      <c r="MDZ94" s="612"/>
      <c r="MEA94" s="612"/>
      <c r="MEB94" s="612"/>
      <c r="MEC94" s="612"/>
      <c r="MED94" s="612"/>
      <c r="MEE94" s="612"/>
      <c r="MEF94" s="612"/>
      <c r="MEG94" s="612"/>
      <c r="MEH94" s="612"/>
      <c r="MEI94" s="612"/>
      <c r="MEJ94" s="612"/>
      <c r="MEK94" s="612"/>
      <c r="MEL94" s="612"/>
      <c r="MEM94" s="612"/>
      <c r="MEN94" s="612"/>
      <c r="MEO94" s="612"/>
      <c r="MEP94" s="612"/>
      <c r="MEQ94" s="612"/>
      <c r="MER94" s="612"/>
      <c r="MES94" s="612"/>
      <c r="MET94" s="612"/>
      <c r="MEU94" s="612"/>
      <c r="MEV94" s="612"/>
      <c r="MEW94" s="612"/>
      <c r="MEX94" s="612"/>
      <c r="MEY94" s="612"/>
      <c r="MEZ94" s="612"/>
      <c r="MFA94" s="612"/>
      <c r="MFB94" s="612"/>
      <c r="MFC94" s="612"/>
      <c r="MFD94" s="612"/>
      <c r="MFE94" s="612"/>
      <c r="MFF94" s="612"/>
      <c r="MFG94" s="612"/>
      <c r="MFH94" s="612"/>
      <c r="MFI94" s="612"/>
      <c r="MFJ94" s="612"/>
      <c r="MFK94" s="612"/>
      <c r="MFL94" s="612"/>
      <c r="MFM94" s="612"/>
      <c r="MFN94" s="612"/>
      <c r="MFO94" s="612"/>
      <c r="MFP94" s="612"/>
      <c r="MFQ94" s="612"/>
      <c r="MFR94" s="612"/>
      <c r="MFS94" s="612"/>
      <c r="MFT94" s="612"/>
      <c r="MFU94" s="612"/>
      <c r="MFV94" s="612"/>
      <c r="MFW94" s="612"/>
      <c r="MFX94" s="612"/>
      <c r="MFY94" s="612"/>
      <c r="MFZ94" s="612"/>
      <c r="MGA94" s="612"/>
      <c r="MGB94" s="612"/>
      <c r="MGC94" s="612"/>
      <c r="MGD94" s="612"/>
      <c r="MGE94" s="612"/>
      <c r="MGF94" s="612"/>
      <c r="MGG94" s="612"/>
      <c r="MGH94" s="612"/>
      <c r="MGI94" s="612"/>
      <c r="MGJ94" s="612"/>
      <c r="MGK94" s="612"/>
      <c r="MGL94" s="612"/>
      <c r="MGM94" s="612"/>
      <c r="MGN94" s="612"/>
      <c r="MGO94" s="612"/>
      <c r="MGP94" s="612"/>
      <c r="MGQ94" s="612"/>
      <c r="MGR94" s="612"/>
      <c r="MGS94" s="612"/>
      <c r="MGT94" s="612"/>
      <c r="MGU94" s="612"/>
      <c r="MGV94" s="612"/>
      <c r="MGW94" s="612"/>
      <c r="MGX94" s="612"/>
      <c r="MGY94" s="612"/>
      <c r="MGZ94" s="612"/>
      <c r="MHA94" s="612"/>
      <c r="MHB94" s="612"/>
      <c r="MHC94" s="612"/>
      <c r="MHD94" s="612"/>
      <c r="MHE94" s="612"/>
      <c r="MHF94" s="612"/>
      <c r="MHG94" s="612"/>
      <c r="MHH94" s="612"/>
      <c r="MHI94" s="612"/>
      <c r="MHJ94" s="612"/>
      <c r="MHK94" s="612"/>
      <c r="MHL94" s="612"/>
      <c r="MHM94" s="612"/>
      <c r="MHN94" s="612"/>
      <c r="MHO94" s="612"/>
      <c r="MHP94" s="612"/>
      <c r="MHQ94" s="612"/>
      <c r="MHR94" s="612"/>
      <c r="MHS94" s="612"/>
      <c r="MHT94" s="612"/>
      <c r="MHU94" s="612"/>
      <c r="MHV94" s="612"/>
      <c r="MHW94" s="612"/>
      <c r="MHX94" s="612"/>
      <c r="MHY94" s="612"/>
      <c r="MHZ94" s="612"/>
      <c r="MIA94" s="612"/>
      <c r="MIB94" s="612"/>
      <c r="MIC94" s="612"/>
      <c r="MID94" s="612"/>
      <c r="MIE94" s="612"/>
      <c r="MIF94" s="612"/>
      <c r="MIG94" s="612"/>
      <c r="MIH94" s="612"/>
      <c r="MII94" s="612"/>
      <c r="MIJ94" s="612"/>
      <c r="MIK94" s="612"/>
      <c r="MIL94" s="612"/>
      <c r="MIM94" s="612"/>
      <c r="MIN94" s="612"/>
      <c r="MIO94" s="612"/>
      <c r="MIP94" s="612"/>
      <c r="MIQ94" s="612"/>
      <c r="MIR94" s="612"/>
      <c r="MIS94" s="612"/>
      <c r="MIT94" s="612"/>
      <c r="MIU94" s="612"/>
      <c r="MIV94" s="612"/>
      <c r="MIW94" s="612"/>
      <c r="MIX94" s="612"/>
      <c r="MIY94" s="612"/>
      <c r="MIZ94" s="612"/>
      <c r="MJA94" s="612"/>
      <c r="MJB94" s="612"/>
      <c r="MJC94" s="612"/>
      <c r="MJD94" s="612"/>
      <c r="MJE94" s="612"/>
      <c r="MJF94" s="612"/>
      <c r="MJG94" s="612"/>
      <c r="MJH94" s="612"/>
      <c r="MJI94" s="612"/>
      <c r="MJJ94" s="612"/>
      <c r="MJK94" s="612"/>
      <c r="MJL94" s="612"/>
      <c r="MJM94" s="612"/>
      <c r="MJN94" s="612"/>
      <c r="MJO94" s="612"/>
      <c r="MJP94" s="612"/>
      <c r="MJQ94" s="612"/>
      <c r="MJR94" s="612"/>
      <c r="MJS94" s="612"/>
      <c r="MJT94" s="612"/>
      <c r="MJU94" s="612"/>
      <c r="MJV94" s="612"/>
      <c r="MJW94" s="612"/>
      <c r="MJX94" s="612"/>
      <c r="MJY94" s="612"/>
      <c r="MJZ94" s="612"/>
      <c r="MKA94" s="612"/>
      <c r="MKB94" s="612"/>
      <c r="MKC94" s="612"/>
      <c r="MKD94" s="612"/>
      <c r="MKE94" s="612"/>
      <c r="MKF94" s="612"/>
      <c r="MKG94" s="612"/>
      <c r="MKH94" s="612"/>
      <c r="MKI94" s="612"/>
      <c r="MKJ94" s="612"/>
      <c r="MKK94" s="612"/>
      <c r="MKL94" s="612"/>
      <c r="MKM94" s="612"/>
      <c r="MKN94" s="612"/>
      <c r="MKO94" s="612"/>
      <c r="MKP94" s="612"/>
      <c r="MKQ94" s="612"/>
      <c r="MKR94" s="612"/>
      <c r="MKS94" s="612"/>
      <c r="MKT94" s="612"/>
      <c r="MKU94" s="612"/>
      <c r="MKV94" s="612"/>
      <c r="MKW94" s="612"/>
      <c r="MKX94" s="612"/>
      <c r="MKY94" s="612"/>
      <c r="MKZ94" s="612"/>
      <c r="MLA94" s="612"/>
      <c r="MLB94" s="612"/>
      <c r="MLC94" s="612"/>
      <c r="MLD94" s="612"/>
      <c r="MLE94" s="612"/>
      <c r="MLF94" s="612"/>
      <c r="MLG94" s="612"/>
      <c r="MLH94" s="612"/>
      <c r="MLI94" s="612"/>
      <c r="MLJ94" s="612"/>
      <c r="MLK94" s="612"/>
      <c r="MLL94" s="612"/>
      <c r="MLM94" s="612"/>
      <c r="MLN94" s="612"/>
      <c r="MLO94" s="612"/>
      <c r="MLP94" s="612"/>
      <c r="MLQ94" s="612"/>
      <c r="MLR94" s="612"/>
      <c r="MLS94" s="612"/>
      <c r="MLT94" s="612"/>
      <c r="MLU94" s="612"/>
      <c r="MLV94" s="612"/>
      <c r="MLW94" s="612"/>
      <c r="MLX94" s="612"/>
      <c r="MLY94" s="612"/>
      <c r="MLZ94" s="612"/>
      <c r="MMA94" s="612"/>
      <c r="MMB94" s="612"/>
      <c r="MMC94" s="612"/>
      <c r="MMD94" s="612"/>
      <c r="MME94" s="612"/>
      <c r="MMF94" s="612"/>
      <c r="MMG94" s="612"/>
      <c r="MMH94" s="612"/>
      <c r="MMI94" s="612"/>
      <c r="MMJ94" s="612"/>
      <c r="MMK94" s="612"/>
      <c r="MML94" s="612"/>
      <c r="MMM94" s="612"/>
      <c r="MMN94" s="612"/>
      <c r="MMO94" s="612"/>
      <c r="MMP94" s="612"/>
      <c r="MMQ94" s="612"/>
      <c r="MMR94" s="612"/>
      <c r="MMS94" s="612"/>
      <c r="MMT94" s="612"/>
      <c r="MMU94" s="612"/>
      <c r="MMV94" s="612"/>
      <c r="MMW94" s="612"/>
      <c r="MMX94" s="612"/>
      <c r="MMY94" s="612"/>
      <c r="MMZ94" s="612"/>
      <c r="MNA94" s="612"/>
      <c r="MNB94" s="612"/>
      <c r="MNC94" s="612"/>
      <c r="MND94" s="612"/>
      <c r="MNE94" s="612"/>
      <c r="MNF94" s="612"/>
      <c r="MNG94" s="612"/>
      <c r="MNH94" s="612"/>
      <c r="MNI94" s="612"/>
      <c r="MNJ94" s="612"/>
      <c r="MNK94" s="612"/>
      <c r="MNL94" s="612"/>
      <c r="MNM94" s="612"/>
      <c r="MNN94" s="612"/>
      <c r="MNO94" s="612"/>
      <c r="MNP94" s="612"/>
      <c r="MNQ94" s="612"/>
      <c r="MNR94" s="612"/>
      <c r="MNS94" s="612"/>
      <c r="MNT94" s="612"/>
      <c r="MNU94" s="612"/>
      <c r="MNV94" s="612"/>
      <c r="MNW94" s="612"/>
      <c r="MNX94" s="612"/>
      <c r="MNY94" s="612"/>
      <c r="MNZ94" s="612"/>
      <c r="MOA94" s="612"/>
      <c r="MOB94" s="612"/>
      <c r="MOC94" s="612"/>
      <c r="MOD94" s="612"/>
      <c r="MOE94" s="612"/>
      <c r="MOF94" s="612"/>
      <c r="MOG94" s="612"/>
      <c r="MOH94" s="612"/>
      <c r="MOI94" s="612"/>
      <c r="MOJ94" s="612"/>
      <c r="MOK94" s="612"/>
      <c r="MOL94" s="612"/>
      <c r="MOM94" s="612"/>
      <c r="MON94" s="612"/>
      <c r="MOO94" s="612"/>
      <c r="MOP94" s="612"/>
      <c r="MOQ94" s="612"/>
      <c r="MOR94" s="612"/>
      <c r="MOS94" s="612"/>
      <c r="MOT94" s="612"/>
      <c r="MOU94" s="612"/>
      <c r="MOV94" s="612"/>
      <c r="MOW94" s="612"/>
      <c r="MOX94" s="612"/>
      <c r="MOY94" s="612"/>
      <c r="MOZ94" s="612"/>
      <c r="MPA94" s="612"/>
      <c r="MPB94" s="612"/>
      <c r="MPC94" s="612"/>
      <c r="MPD94" s="612"/>
      <c r="MPE94" s="612"/>
      <c r="MPF94" s="612"/>
      <c r="MPG94" s="612"/>
      <c r="MPH94" s="612"/>
      <c r="MPI94" s="612"/>
      <c r="MPJ94" s="612"/>
      <c r="MPK94" s="612"/>
      <c r="MPL94" s="612"/>
      <c r="MPM94" s="612"/>
      <c r="MPN94" s="612"/>
      <c r="MPO94" s="612"/>
      <c r="MPP94" s="612"/>
      <c r="MPQ94" s="612"/>
      <c r="MPR94" s="612"/>
      <c r="MPS94" s="612"/>
      <c r="MPT94" s="612"/>
      <c r="MPU94" s="612"/>
      <c r="MPV94" s="612"/>
      <c r="MPW94" s="612"/>
      <c r="MPX94" s="612"/>
      <c r="MPY94" s="612"/>
      <c r="MPZ94" s="612"/>
      <c r="MQA94" s="612"/>
      <c r="MQB94" s="612"/>
      <c r="MQC94" s="612"/>
      <c r="MQD94" s="612"/>
      <c r="MQE94" s="612"/>
      <c r="MQF94" s="612"/>
      <c r="MQG94" s="612"/>
      <c r="MQH94" s="612"/>
      <c r="MQI94" s="612"/>
      <c r="MQJ94" s="612"/>
      <c r="MQK94" s="612"/>
      <c r="MQL94" s="612"/>
      <c r="MQM94" s="612"/>
      <c r="MQN94" s="612"/>
      <c r="MQO94" s="612"/>
      <c r="MQP94" s="612"/>
      <c r="MQQ94" s="612"/>
      <c r="MQR94" s="612"/>
      <c r="MQS94" s="612"/>
      <c r="MQT94" s="612"/>
      <c r="MQU94" s="612"/>
      <c r="MQV94" s="612"/>
      <c r="MQW94" s="612"/>
      <c r="MQX94" s="612"/>
      <c r="MQY94" s="612"/>
      <c r="MQZ94" s="612"/>
      <c r="MRA94" s="612"/>
      <c r="MRB94" s="612"/>
      <c r="MRC94" s="612"/>
      <c r="MRD94" s="612"/>
      <c r="MRE94" s="612"/>
      <c r="MRF94" s="612"/>
      <c r="MRG94" s="612"/>
      <c r="MRH94" s="612"/>
      <c r="MRI94" s="612"/>
      <c r="MRJ94" s="612"/>
      <c r="MRK94" s="612"/>
      <c r="MRL94" s="612"/>
      <c r="MRM94" s="612"/>
      <c r="MRN94" s="612"/>
      <c r="MRO94" s="612"/>
      <c r="MRP94" s="612"/>
      <c r="MRQ94" s="612"/>
      <c r="MRR94" s="612"/>
      <c r="MRS94" s="612"/>
      <c r="MRT94" s="612"/>
      <c r="MRU94" s="612"/>
      <c r="MRV94" s="612"/>
      <c r="MRW94" s="612"/>
      <c r="MRX94" s="612"/>
      <c r="MRY94" s="612"/>
      <c r="MRZ94" s="612"/>
      <c r="MSA94" s="612"/>
      <c r="MSB94" s="612"/>
      <c r="MSC94" s="612"/>
      <c r="MSD94" s="612"/>
      <c r="MSE94" s="612"/>
      <c r="MSF94" s="612"/>
      <c r="MSG94" s="612"/>
      <c r="MSH94" s="612"/>
      <c r="MSI94" s="612"/>
      <c r="MSJ94" s="612"/>
      <c r="MSK94" s="612"/>
      <c r="MSL94" s="612"/>
      <c r="MSM94" s="612"/>
      <c r="MSN94" s="612"/>
      <c r="MSO94" s="612"/>
      <c r="MSP94" s="612"/>
      <c r="MSQ94" s="612"/>
      <c r="MSR94" s="612"/>
      <c r="MSS94" s="612"/>
      <c r="MST94" s="612"/>
      <c r="MSU94" s="612"/>
      <c r="MSV94" s="612"/>
      <c r="MSW94" s="612"/>
      <c r="MSX94" s="612"/>
      <c r="MSY94" s="612"/>
      <c r="MSZ94" s="612"/>
      <c r="MTA94" s="612"/>
      <c r="MTB94" s="612"/>
      <c r="MTC94" s="612"/>
      <c r="MTD94" s="612"/>
      <c r="MTE94" s="612"/>
      <c r="MTF94" s="612"/>
      <c r="MTG94" s="612"/>
      <c r="MTH94" s="612"/>
      <c r="MTI94" s="612"/>
      <c r="MTJ94" s="612"/>
      <c r="MTK94" s="612"/>
      <c r="MTL94" s="612"/>
      <c r="MTM94" s="612"/>
      <c r="MTN94" s="612"/>
      <c r="MTO94" s="612"/>
      <c r="MTP94" s="612"/>
      <c r="MTQ94" s="612"/>
      <c r="MTR94" s="612"/>
      <c r="MTS94" s="612"/>
      <c r="MTT94" s="612"/>
      <c r="MTU94" s="612"/>
      <c r="MTV94" s="612"/>
      <c r="MTW94" s="612"/>
      <c r="MTX94" s="612"/>
      <c r="MTY94" s="612"/>
      <c r="MTZ94" s="612"/>
      <c r="MUA94" s="612"/>
      <c r="MUB94" s="612"/>
      <c r="MUC94" s="612"/>
      <c r="MUD94" s="612"/>
      <c r="MUE94" s="612"/>
      <c r="MUF94" s="612"/>
      <c r="MUG94" s="612"/>
      <c r="MUH94" s="612"/>
      <c r="MUI94" s="612"/>
      <c r="MUJ94" s="612"/>
      <c r="MUK94" s="612"/>
      <c r="MUL94" s="612"/>
      <c r="MUM94" s="612"/>
      <c r="MUN94" s="612"/>
      <c r="MUO94" s="612"/>
      <c r="MUP94" s="612"/>
      <c r="MUQ94" s="612"/>
      <c r="MUR94" s="612"/>
      <c r="MUS94" s="612"/>
      <c r="MUT94" s="612"/>
      <c r="MUU94" s="612"/>
      <c r="MUV94" s="612"/>
      <c r="MUW94" s="612"/>
      <c r="MUX94" s="612"/>
      <c r="MUY94" s="612"/>
      <c r="MUZ94" s="612"/>
      <c r="MVA94" s="612"/>
      <c r="MVB94" s="612"/>
      <c r="MVC94" s="612"/>
      <c r="MVD94" s="612"/>
      <c r="MVE94" s="612"/>
      <c r="MVF94" s="612"/>
      <c r="MVG94" s="612"/>
      <c r="MVH94" s="612"/>
      <c r="MVI94" s="612"/>
      <c r="MVJ94" s="612"/>
      <c r="MVK94" s="612"/>
      <c r="MVL94" s="612"/>
      <c r="MVM94" s="612"/>
      <c r="MVN94" s="612"/>
      <c r="MVO94" s="612"/>
      <c r="MVP94" s="612"/>
      <c r="MVQ94" s="612"/>
      <c r="MVR94" s="612"/>
      <c r="MVS94" s="612"/>
      <c r="MVT94" s="612"/>
      <c r="MVU94" s="612"/>
      <c r="MVV94" s="612"/>
      <c r="MVW94" s="612"/>
      <c r="MVX94" s="612"/>
      <c r="MVY94" s="612"/>
      <c r="MVZ94" s="612"/>
      <c r="MWA94" s="612"/>
      <c r="MWB94" s="612"/>
      <c r="MWC94" s="612"/>
      <c r="MWD94" s="612"/>
      <c r="MWE94" s="612"/>
      <c r="MWF94" s="612"/>
      <c r="MWG94" s="612"/>
      <c r="MWH94" s="612"/>
      <c r="MWI94" s="612"/>
      <c r="MWJ94" s="612"/>
      <c r="MWK94" s="612"/>
      <c r="MWL94" s="612"/>
      <c r="MWM94" s="612"/>
      <c r="MWN94" s="612"/>
      <c r="MWO94" s="612"/>
      <c r="MWP94" s="612"/>
      <c r="MWQ94" s="612"/>
      <c r="MWR94" s="612"/>
      <c r="MWS94" s="612"/>
      <c r="MWT94" s="612"/>
      <c r="MWU94" s="612"/>
      <c r="MWV94" s="612"/>
      <c r="MWW94" s="612"/>
      <c r="MWX94" s="612"/>
      <c r="MWY94" s="612"/>
      <c r="MWZ94" s="612"/>
      <c r="MXA94" s="612"/>
      <c r="MXB94" s="612"/>
      <c r="MXC94" s="612"/>
      <c r="MXD94" s="612"/>
      <c r="MXE94" s="612"/>
      <c r="MXF94" s="612"/>
      <c r="MXG94" s="612"/>
      <c r="MXH94" s="612"/>
      <c r="MXI94" s="612"/>
      <c r="MXJ94" s="612"/>
      <c r="MXK94" s="612"/>
      <c r="MXL94" s="612"/>
      <c r="MXM94" s="612"/>
      <c r="MXN94" s="612"/>
      <c r="MXO94" s="612"/>
      <c r="MXP94" s="612"/>
      <c r="MXQ94" s="612"/>
      <c r="MXR94" s="612"/>
      <c r="MXS94" s="612"/>
      <c r="MXT94" s="612"/>
      <c r="MXU94" s="612"/>
      <c r="MXV94" s="612"/>
      <c r="MXW94" s="612"/>
      <c r="MXX94" s="612"/>
      <c r="MXY94" s="612"/>
      <c r="MXZ94" s="612"/>
      <c r="MYA94" s="612"/>
      <c r="MYB94" s="612"/>
      <c r="MYC94" s="612"/>
      <c r="MYD94" s="612"/>
      <c r="MYE94" s="612"/>
      <c r="MYF94" s="612"/>
      <c r="MYG94" s="612"/>
      <c r="MYH94" s="612"/>
      <c r="MYI94" s="612"/>
      <c r="MYJ94" s="612"/>
      <c r="MYK94" s="612"/>
      <c r="MYL94" s="612"/>
      <c r="MYM94" s="612"/>
      <c r="MYN94" s="612"/>
      <c r="MYO94" s="612"/>
      <c r="MYP94" s="612"/>
      <c r="MYQ94" s="612"/>
      <c r="MYR94" s="612"/>
      <c r="MYS94" s="612"/>
      <c r="MYT94" s="612"/>
      <c r="MYU94" s="612"/>
      <c r="MYV94" s="612"/>
      <c r="MYW94" s="612"/>
      <c r="MYX94" s="612"/>
      <c r="MYY94" s="612"/>
      <c r="MYZ94" s="612"/>
      <c r="MZA94" s="612"/>
      <c r="MZB94" s="612"/>
      <c r="MZC94" s="612"/>
      <c r="MZD94" s="612"/>
      <c r="MZE94" s="612"/>
      <c r="MZF94" s="612"/>
      <c r="MZG94" s="612"/>
      <c r="MZH94" s="612"/>
      <c r="MZI94" s="612"/>
      <c r="MZJ94" s="612"/>
      <c r="MZK94" s="612"/>
      <c r="MZL94" s="612"/>
      <c r="MZM94" s="612"/>
      <c r="MZN94" s="612"/>
      <c r="MZO94" s="612"/>
      <c r="MZP94" s="612"/>
      <c r="MZQ94" s="612"/>
      <c r="MZR94" s="612"/>
      <c r="MZS94" s="612"/>
      <c r="MZT94" s="612"/>
      <c r="MZU94" s="612"/>
      <c r="MZV94" s="612"/>
      <c r="MZW94" s="612"/>
      <c r="MZX94" s="612"/>
      <c r="MZY94" s="612"/>
      <c r="MZZ94" s="612"/>
      <c r="NAA94" s="612"/>
      <c r="NAB94" s="612"/>
      <c r="NAC94" s="612"/>
      <c r="NAD94" s="612"/>
      <c r="NAE94" s="612"/>
      <c r="NAF94" s="612"/>
      <c r="NAG94" s="612"/>
      <c r="NAH94" s="612"/>
      <c r="NAI94" s="612"/>
      <c r="NAJ94" s="612"/>
      <c r="NAK94" s="612"/>
      <c r="NAL94" s="612"/>
      <c r="NAM94" s="612"/>
      <c r="NAN94" s="612"/>
      <c r="NAO94" s="612"/>
      <c r="NAP94" s="612"/>
      <c r="NAQ94" s="612"/>
      <c r="NAR94" s="612"/>
      <c r="NAS94" s="612"/>
      <c r="NAT94" s="612"/>
      <c r="NAU94" s="612"/>
      <c r="NAV94" s="612"/>
      <c r="NAW94" s="612"/>
      <c r="NAX94" s="612"/>
      <c r="NAY94" s="612"/>
      <c r="NAZ94" s="612"/>
      <c r="NBA94" s="612"/>
      <c r="NBB94" s="612"/>
      <c r="NBC94" s="612"/>
      <c r="NBD94" s="612"/>
      <c r="NBE94" s="612"/>
      <c r="NBF94" s="612"/>
      <c r="NBG94" s="612"/>
      <c r="NBH94" s="612"/>
      <c r="NBI94" s="612"/>
      <c r="NBJ94" s="612"/>
      <c r="NBK94" s="612"/>
      <c r="NBL94" s="612"/>
      <c r="NBM94" s="612"/>
      <c r="NBN94" s="612"/>
      <c r="NBO94" s="612"/>
      <c r="NBP94" s="612"/>
      <c r="NBQ94" s="612"/>
      <c r="NBR94" s="612"/>
      <c r="NBS94" s="612"/>
      <c r="NBT94" s="612"/>
      <c r="NBU94" s="612"/>
      <c r="NBV94" s="612"/>
      <c r="NBW94" s="612"/>
      <c r="NBX94" s="612"/>
      <c r="NBY94" s="612"/>
      <c r="NBZ94" s="612"/>
      <c r="NCA94" s="612"/>
      <c r="NCB94" s="612"/>
      <c r="NCC94" s="612"/>
      <c r="NCD94" s="612"/>
      <c r="NCE94" s="612"/>
      <c r="NCF94" s="612"/>
      <c r="NCG94" s="612"/>
      <c r="NCH94" s="612"/>
      <c r="NCI94" s="612"/>
      <c r="NCJ94" s="612"/>
      <c r="NCK94" s="612"/>
      <c r="NCL94" s="612"/>
      <c r="NCM94" s="612"/>
      <c r="NCN94" s="612"/>
      <c r="NCO94" s="612"/>
      <c r="NCP94" s="612"/>
      <c r="NCQ94" s="612"/>
      <c r="NCR94" s="612"/>
      <c r="NCS94" s="612"/>
      <c r="NCT94" s="612"/>
      <c r="NCU94" s="612"/>
      <c r="NCV94" s="612"/>
      <c r="NCW94" s="612"/>
      <c r="NCX94" s="612"/>
      <c r="NCY94" s="612"/>
      <c r="NCZ94" s="612"/>
      <c r="NDA94" s="612"/>
      <c r="NDB94" s="612"/>
      <c r="NDC94" s="612"/>
      <c r="NDD94" s="612"/>
      <c r="NDE94" s="612"/>
      <c r="NDF94" s="612"/>
      <c r="NDG94" s="612"/>
      <c r="NDH94" s="612"/>
      <c r="NDI94" s="612"/>
      <c r="NDJ94" s="612"/>
      <c r="NDK94" s="612"/>
      <c r="NDL94" s="612"/>
      <c r="NDM94" s="612"/>
      <c r="NDN94" s="612"/>
      <c r="NDO94" s="612"/>
      <c r="NDP94" s="612"/>
      <c r="NDQ94" s="612"/>
      <c r="NDR94" s="612"/>
      <c r="NDS94" s="612"/>
      <c r="NDT94" s="612"/>
      <c r="NDU94" s="612"/>
      <c r="NDV94" s="612"/>
      <c r="NDW94" s="612"/>
      <c r="NDX94" s="612"/>
      <c r="NDY94" s="612"/>
      <c r="NDZ94" s="612"/>
      <c r="NEA94" s="612"/>
      <c r="NEB94" s="612"/>
      <c r="NEC94" s="612"/>
      <c r="NED94" s="612"/>
      <c r="NEE94" s="612"/>
      <c r="NEF94" s="612"/>
      <c r="NEG94" s="612"/>
      <c r="NEH94" s="612"/>
      <c r="NEI94" s="612"/>
      <c r="NEJ94" s="612"/>
      <c r="NEK94" s="612"/>
      <c r="NEL94" s="612"/>
      <c r="NEM94" s="612"/>
      <c r="NEN94" s="612"/>
      <c r="NEO94" s="612"/>
      <c r="NEP94" s="612"/>
      <c r="NEQ94" s="612"/>
      <c r="NER94" s="612"/>
      <c r="NES94" s="612"/>
      <c r="NET94" s="612"/>
      <c r="NEU94" s="612"/>
      <c r="NEV94" s="612"/>
      <c r="NEW94" s="612"/>
      <c r="NEX94" s="612"/>
      <c r="NEY94" s="612"/>
      <c r="NEZ94" s="612"/>
      <c r="NFA94" s="612"/>
      <c r="NFB94" s="612"/>
      <c r="NFC94" s="612"/>
      <c r="NFD94" s="612"/>
      <c r="NFE94" s="612"/>
      <c r="NFF94" s="612"/>
      <c r="NFG94" s="612"/>
      <c r="NFH94" s="612"/>
      <c r="NFI94" s="612"/>
      <c r="NFJ94" s="612"/>
      <c r="NFK94" s="612"/>
      <c r="NFL94" s="612"/>
      <c r="NFM94" s="612"/>
      <c r="NFN94" s="612"/>
      <c r="NFO94" s="612"/>
      <c r="NFP94" s="612"/>
      <c r="NFQ94" s="612"/>
      <c r="NFR94" s="612"/>
      <c r="NFS94" s="612"/>
      <c r="NFT94" s="612"/>
      <c r="NFU94" s="612"/>
      <c r="NFV94" s="612"/>
      <c r="NFW94" s="612"/>
      <c r="NFX94" s="612"/>
      <c r="NFY94" s="612"/>
      <c r="NFZ94" s="612"/>
      <c r="NGA94" s="612"/>
      <c r="NGB94" s="612"/>
      <c r="NGC94" s="612"/>
      <c r="NGD94" s="612"/>
      <c r="NGE94" s="612"/>
      <c r="NGF94" s="612"/>
      <c r="NGG94" s="612"/>
      <c r="NGH94" s="612"/>
      <c r="NGI94" s="612"/>
      <c r="NGJ94" s="612"/>
      <c r="NGK94" s="612"/>
      <c r="NGL94" s="612"/>
      <c r="NGM94" s="612"/>
      <c r="NGN94" s="612"/>
      <c r="NGO94" s="612"/>
      <c r="NGP94" s="612"/>
      <c r="NGQ94" s="612"/>
      <c r="NGR94" s="612"/>
      <c r="NGS94" s="612"/>
      <c r="NGT94" s="612"/>
      <c r="NGU94" s="612"/>
      <c r="NGV94" s="612"/>
      <c r="NGW94" s="612"/>
      <c r="NGX94" s="612"/>
      <c r="NGY94" s="612"/>
      <c r="NGZ94" s="612"/>
      <c r="NHA94" s="612"/>
      <c r="NHB94" s="612"/>
      <c r="NHC94" s="612"/>
      <c r="NHD94" s="612"/>
      <c r="NHE94" s="612"/>
      <c r="NHF94" s="612"/>
      <c r="NHG94" s="612"/>
      <c r="NHH94" s="612"/>
      <c r="NHI94" s="612"/>
      <c r="NHJ94" s="612"/>
      <c r="NHK94" s="612"/>
      <c r="NHL94" s="612"/>
      <c r="NHM94" s="612"/>
      <c r="NHN94" s="612"/>
      <c r="NHO94" s="612"/>
      <c r="NHP94" s="612"/>
      <c r="NHQ94" s="612"/>
      <c r="NHR94" s="612"/>
      <c r="NHS94" s="612"/>
      <c r="NHT94" s="612"/>
      <c r="NHU94" s="612"/>
      <c r="NHV94" s="612"/>
      <c r="NHW94" s="612"/>
      <c r="NHX94" s="612"/>
      <c r="NHY94" s="612"/>
      <c r="NHZ94" s="612"/>
      <c r="NIA94" s="612"/>
      <c r="NIB94" s="612"/>
      <c r="NIC94" s="612"/>
      <c r="NID94" s="612"/>
      <c r="NIE94" s="612"/>
      <c r="NIF94" s="612"/>
      <c r="NIG94" s="612"/>
      <c r="NIH94" s="612"/>
      <c r="NII94" s="612"/>
      <c r="NIJ94" s="612"/>
      <c r="NIK94" s="612"/>
      <c r="NIL94" s="612"/>
      <c r="NIM94" s="612"/>
      <c r="NIN94" s="612"/>
      <c r="NIO94" s="612"/>
      <c r="NIP94" s="612"/>
      <c r="NIQ94" s="612"/>
      <c r="NIR94" s="612"/>
      <c r="NIS94" s="612"/>
      <c r="NIT94" s="612"/>
      <c r="NIU94" s="612"/>
      <c r="NIV94" s="612"/>
      <c r="NIW94" s="612"/>
      <c r="NIX94" s="612"/>
      <c r="NIY94" s="612"/>
      <c r="NIZ94" s="612"/>
      <c r="NJA94" s="612"/>
      <c r="NJB94" s="612"/>
      <c r="NJC94" s="612"/>
      <c r="NJD94" s="612"/>
      <c r="NJE94" s="612"/>
      <c r="NJF94" s="612"/>
      <c r="NJG94" s="612"/>
      <c r="NJH94" s="612"/>
      <c r="NJI94" s="612"/>
      <c r="NJJ94" s="612"/>
      <c r="NJK94" s="612"/>
      <c r="NJL94" s="612"/>
      <c r="NJM94" s="612"/>
      <c r="NJN94" s="612"/>
      <c r="NJO94" s="612"/>
      <c r="NJP94" s="612"/>
      <c r="NJQ94" s="612"/>
      <c r="NJR94" s="612"/>
      <c r="NJS94" s="612"/>
      <c r="NJT94" s="612"/>
      <c r="NJU94" s="612"/>
      <c r="NJV94" s="612"/>
      <c r="NJW94" s="612"/>
      <c r="NJX94" s="612"/>
      <c r="NJY94" s="612"/>
      <c r="NJZ94" s="612"/>
      <c r="NKA94" s="612"/>
      <c r="NKB94" s="612"/>
      <c r="NKC94" s="612"/>
      <c r="NKD94" s="612"/>
      <c r="NKE94" s="612"/>
      <c r="NKF94" s="612"/>
      <c r="NKG94" s="612"/>
      <c r="NKH94" s="612"/>
      <c r="NKI94" s="612"/>
      <c r="NKJ94" s="612"/>
      <c r="NKK94" s="612"/>
      <c r="NKL94" s="612"/>
      <c r="NKM94" s="612"/>
      <c r="NKN94" s="612"/>
      <c r="NKO94" s="612"/>
      <c r="NKP94" s="612"/>
      <c r="NKQ94" s="612"/>
      <c r="NKR94" s="612"/>
      <c r="NKS94" s="612"/>
      <c r="NKT94" s="612"/>
      <c r="NKU94" s="612"/>
      <c r="NKV94" s="612"/>
      <c r="NKW94" s="612"/>
      <c r="NKX94" s="612"/>
      <c r="NKY94" s="612"/>
      <c r="NKZ94" s="612"/>
      <c r="NLA94" s="612"/>
      <c r="NLB94" s="612"/>
      <c r="NLC94" s="612"/>
      <c r="NLD94" s="612"/>
      <c r="NLE94" s="612"/>
      <c r="NLF94" s="612"/>
      <c r="NLG94" s="612"/>
      <c r="NLH94" s="612"/>
      <c r="NLI94" s="612"/>
      <c r="NLJ94" s="612"/>
      <c r="NLK94" s="612"/>
      <c r="NLL94" s="612"/>
      <c r="NLM94" s="612"/>
      <c r="NLN94" s="612"/>
      <c r="NLO94" s="612"/>
      <c r="NLP94" s="612"/>
      <c r="NLQ94" s="612"/>
      <c r="NLR94" s="612"/>
      <c r="NLS94" s="612"/>
      <c r="NLT94" s="612"/>
      <c r="NLU94" s="612"/>
      <c r="NLV94" s="612"/>
      <c r="NLW94" s="612"/>
      <c r="NLX94" s="612"/>
      <c r="NLY94" s="612"/>
      <c r="NLZ94" s="612"/>
      <c r="NMA94" s="612"/>
      <c r="NMB94" s="612"/>
      <c r="NMC94" s="612"/>
      <c r="NMD94" s="612"/>
      <c r="NME94" s="612"/>
      <c r="NMF94" s="612"/>
      <c r="NMG94" s="612"/>
      <c r="NMH94" s="612"/>
      <c r="NMI94" s="612"/>
      <c r="NMJ94" s="612"/>
      <c r="NMK94" s="612"/>
      <c r="NML94" s="612"/>
      <c r="NMM94" s="612"/>
      <c r="NMN94" s="612"/>
      <c r="NMO94" s="612"/>
      <c r="NMP94" s="612"/>
      <c r="NMQ94" s="612"/>
      <c r="NMR94" s="612"/>
      <c r="NMS94" s="612"/>
      <c r="NMT94" s="612"/>
      <c r="NMU94" s="612"/>
      <c r="NMV94" s="612"/>
      <c r="NMW94" s="612"/>
      <c r="NMX94" s="612"/>
      <c r="NMY94" s="612"/>
      <c r="NMZ94" s="612"/>
      <c r="NNA94" s="612"/>
      <c r="NNB94" s="612"/>
      <c r="NNC94" s="612"/>
      <c r="NND94" s="612"/>
      <c r="NNE94" s="612"/>
      <c r="NNF94" s="612"/>
      <c r="NNG94" s="612"/>
      <c r="NNH94" s="612"/>
      <c r="NNI94" s="612"/>
      <c r="NNJ94" s="612"/>
      <c r="NNK94" s="612"/>
      <c r="NNL94" s="612"/>
      <c r="NNM94" s="612"/>
      <c r="NNN94" s="612"/>
      <c r="NNO94" s="612"/>
      <c r="NNP94" s="612"/>
      <c r="NNQ94" s="612"/>
      <c r="NNR94" s="612"/>
      <c r="NNS94" s="612"/>
      <c r="NNT94" s="612"/>
      <c r="NNU94" s="612"/>
      <c r="NNV94" s="612"/>
      <c r="NNW94" s="612"/>
      <c r="NNX94" s="612"/>
      <c r="NNY94" s="612"/>
      <c r="NNZ94" s="612"/>
      <c r="NOA94" s="612"/>
      <c r="NOB94" s="612"/>
      <c r="NOC94" s="612"/>
      <c r="NOD94" s="612"/>
      <c r="NOE94" s="612"/>
      <c r="NOF94" s="612"/>
      <c r="NOG94" s="612"/>
      <c r="NOH94" s="612"/>
      <c r="NOI94" s="612"/>
      <c r="NOJ94" s="612"/>
      <c r="NOK94" s="612"/>
      <c r="NOL94" s="612"/>
      <c r="NOM94" s="612"/>
      <c r="NON94" s="612"/>
      <c r="NOO94" s="612"/>
      <c r="NOP94" s="612"/>
      <c r="NOQ94" s="612"/>
      <c r="NOR94" s="612"/>
      <c r="NOS94" s="612"/>
      <c r="NOT94" s="612"/>
      <c r="NOU94" s="612"/>
      <c r="NOV94" s="612"/>
      <c r="NOW94" s="612"/>
      <c r="NOX94" s="612"/>
      <c r="NOY94" s="612"/>
      <c r="NOZ94" s="612"/>
      <c r="NPA94" s="612"/>
      <c r="NPB94" s="612"/>
      <c r="NPC94" s="612"/>
      <c r="NPD94" s="612"/>
      <c r="NPE94" s="612"/>
      <c r="NPF94" s="612"/>
      <c r="NPG94" s="612"/>
      <c r="NPH94" s="612"/>
      <c r="NPI94" s="612"/>
      <c r="NPJ94" s="612"/>
      <c r="NPK94" s="612"/>
      <c r="NPL94" s="612"/>
      <c r="NPM94" s="612"/>
      <c r="NPN94" s="612"/>
      <c r="NPO94" s="612"/>
      <c r="NPP94" s="612"/>
      <c r="NPQ94" s="612"/>
      <c r="NPR94" s="612"/>
      <c r="NPS94" s="612"/>
      <c r="NPT94" s="612"/>
      <c r="NPU94" s="612"/>
      <c r="NPV94" s="612"/>
      <c r="NPW94" s="612"/>
      <c r="NPX94" s="612"/>
      <c r="NPY94" s="612"/>
      <c r="NPZ94" s="612"/>
      <c r="NQA94" s="612"/>
      <c r="NQB94" s="612"/>
      <c r="NQC94" s="612"/>
      <c r="NQD94" s="612"/>
      <c r="NQE94" s="612"/>
      <c r="NQF94" s="612"/>
      <c r="NQG94" s="612"/>
      <c r="NQH94" s="612"/>
      <c r="NQI94" s="612"/>
      <c r="NQJ94" s="612"/>
      <c r="NQK94" s="612"/>
      <c r="NQL94" s="612"/>
      <c r="NQM94" s="612"/>
      <c r="NQN94" s="612"/>
      <c r="NQO94" s="612"/>
      <c r="NQP94" s="612"/>
      <c r="NQQ94" s="612"/>
      <c r="NQR94" s="612"/>
      <c r="NQS94" s="612"/>
      <c r="NQT94" s="612"/>
      <c r="NQU94" s="612"/>
      <c r="NQV94" s="612"/>
      <c r="NQW94" s="612"/>
      <c r="NQX94" s="612"/>
      <c r="NQY94" s="612"/>
      <c r="NQZ94" s="612"/>
      <c r="NRA94" s="612"/>
      <c r="NRB94" s="612"/>
      <c r="NRC94" s="612"/>
      <c r="NRD94" s="612"/>
      <c r="NRE94" s="612"/>
      <c r="NRF94" s="612"/>
      <c r="NRG94" s="612"/>
      <c r="NRH94" s="612"/>
      <c r="NRI94" s="612"/>
      <c r="NRJ94" s="612"/>
      <c r="NRK94" s="612"/>
      <c r="NRL94" s="612"/>
      <c r="NRM94" s="612"/>
      <c r="NRN94" s="612"/>
      <c r="NRO94" s="612"/>
      <c r="NRP94" s="612"/>
      <c r="NRQ94" s="612"/>
      <c r="NRR94" s="612"/>
      <c r="NRS94" s="612"/>
      <c r="NRT94" s="612"/>
      <c r="NRU94" s="612"/>
      <c r="NRV94" s="612"/>
      <c r="NRW94" s="612"/>
      <c r="NRX94" s="612"/>
      <c r="NRY94" s="612"/>
      <c r="NRZ94" s="612"/>
      <c r="NSA94" s="612"/>
      <c r="NSB94" s="612"/>
      <c r="NSC94" s="612"/>
      <c r="NSD94" s="612"/>
      <c r="NSE94" s="612"/>
      <c r="NSF94" s="612"/>
      <c r="NSG94" s="612"/>
      <c r="NSH94" s="612"/>
      <c r="NSI94" s="612"/>
      <c r="NSJ94" s="612"/>
      <c r="NSK94" s="612"/>
      <c r="NSL94" s="612"/>
      <c r="NSM94" s="612"/>
      <c r="NSN94" s="612"/>
      <c r="NSO94" s="612"/>
      <c r="NSP94" s="612"/>
      <c r="NSQ94" s="612"/>
      <c r="NSR94" s="612"/>
      <c r="NSS94" s="612"/>
      <c r="NST94" s="612"/>
      <c r="NSU94" s="612"/>
      <c r="NSV94" s="612"/>
      <c r="NSW94" s="612"/>
      <c r="NSX94" s="612"/>
      <c r="NSY94" s="612"/>
      <c r="NSZ94" s="612"/>
      <c r="NTA94" s="612"/>
      <c r="NTB94" s="612"/>
      <c r="NTC94" s="612"/>
      <c r="NTD94" s="612"/>
      <c r="NTE94" s="612"/>
      <c r="NTF94" s="612"/>
      <c r="NTG94" s="612"/>
      <c r="NTH94" s="612"/>
      <c r="NTI94" s="612"/>
      <c r="NTJ94" s="612"/>
      <c r="NTK94" s="612"/>
      <c r="NTL94" s="612"/>
      <c r="NTM94" s="612"/>
      <c r="NTN94" s="612"/>
      <c r="NTO94" s="612"/>
      <c r="NTP94" s="612"/>
      <c r="NTQ94" s="612"/>
      <c r="NTR94" s="612"/>
      <c r="NTS94" s="612"/>
      <c r="NTT94" s="612"/>
      <c r="NTU94" s="612"/>
      <c r="NTV94" s="612"/>
      <c r="NTW94" s="612"/>
      <c r="NTX94" s="612"/>
      <c r="NTY94" s="612"/>
      <c r="NTZ94" s="612"/>
      <c r="NUA94" s="612"/>
      <c r="NUB94" s="612"/>
      <c r="NUC94" s="612"/>
      <c r="NUD94" s="612"/>
      <c r="NUE94" s="612"/>
      <c r="NUF94" s="612"/>
      <c r="NUG94" s="612"/>
      <c r="NUH94" s="612"/>
      <c r="NUI94" s="612"/>
      <c r="NUJ94" s="612"/>
      <c r="NUK94" s="612"/>
      <c r="NUL94" s="612"/>
      <c r="NUM94" s="612"/>
      <c r="NUN94" s="612"/>
      <c r="NUO94" s="612"/>
      <c r="NUP94" s="612"/>
      <c r="NUQ94" s="612"/>
      <c r="NUR94" s="612"/>
      <c r="NUS94" s="612"/>
      <c r="NUT94" s="612"/>
      <c r="NUU94" s="612"/>
      <c r="NUV94" s="612"/>
      <c r="NUW94" s="612"/>
      <c r="NUX94" s="612"/>
      <c r="NUY94" s="612"/>
      <c r="NUZ94" s="612"/>
      <c r="NVA94" s="612"/>
      <c r="NVB94" s="612"/>
      <c r="NVC94" s="612"/>
      <c r="NVD94" s="612"/>
      <c r="NVE94" s="612"/>
      <c r="NVF94" s="612"/>
      <c r="NVG94" s="612"/>
      <c r="NVH94" s="612"/>
      <c r="NVI94" s="612"/>
      <c r="NVJ94" s="612"/>
      <c r="NVK94" s="612"/>
      <c r="NVL94" s="612"/>
      <c r="NVM94" s="612"/>
      <c r="NVN94" s="612"/>
      <c r="NVO94" s="612"/>
      <c r="NVP94" s="612"/>
      <c r="NVQ94" s="612"/>
      <c r="NVR94" s="612"/>
      <c r="NVS94" s="612"/>
      <c r="NVT94" s="612"/>
      <c r="NVU94" s="612"/>
      <c r="NVV94" s="612"/>
      <c r="NVW94" s="612"/>
      <c r="NVX94" s="612"/>
      <c r="NVY94" s="612"/>
      <c r="NVZ94" s="612"/>
      <c r="NWA94" s="612"/>
      <c r="NWB94" s="612"/>
      <c r="NWC94" s="612"/>
      <c r="NWD94" s="612"/>
      <c r="NWE94" s="612"/>
      <c r="NWF94" s="612"/>
      <c r="NWG94" s="612"/>
      <c r="NWH94" s="612"/>
      <c r="NWI94" s="612"/>
      <c r="NWJ94" s="612"/>
      <c r="NWK94" s="612"/>
      <c r="NWL94" s="612"/>
      <c r="NWM94" s="612"/>
      <c r="NWN94" s="612"/>
      <c r="NWO94" s="612"/>
      <c r="NWP94" s="612"/>
      <c r="NWQ94" s="612"/>
      <c r="NWR94" s="612"/>
      <c r="NWS94" s="612"/>
      <c r="NWT94" s="612"/>
      <c r="NWU94" s="612"/>
      <c r="NWV94" s="612"/>
      <c r="NWW94" s="612"/>
      <c r="NWX94" s="612"/>
      <c r="NWY94" s="612"/>
      <c r="NWZ94" s="612"/>
      <c r="NXA94" s="612"/>
      <c r="NXB94" s="612"/>
      <c r="NXC94" s="612"/>
      <c r="NXD94" s="612"/>
      <c r="NXE94" s="612"/>
      <c r="NXF94" s="612"/>
      <c r="NXG94" s="612"/>
      <c r="NXH94" s="612"/>
      <c r="NXI94" s="612"/>
      <c r="NXJ94" s="612"/>
      <c r="NXK94" s="612"/>
      <c r="NXL94" s="612"/>
      <c r="NXM94" s="612"/>
      <c r="NXN94" s="612"/>
      <c r="NXO94" s="612"/>
      <c r="NXP94" s="612"/>
      <c r="NXQ94" s="612"/>
      <c r="NXR94" s="612"/>
      <c r="NXS94" s="612"/>
      <c r="NXT94" s="612"/>
      <c r="NXU94" s="612"/>
      <c r="NXV94" s="612"/>
      <c r="NXW94" s="612"/>
      <c r="NXX94" s="612"/>
      <c r="NXY94" s="612"/>
      <c r="NXZ94" s="612"/>
      <c r="NYA94" s="612"/>
      <c r="NYB94" s="612"/>
      <c r="NYC94" s="612"/>
      <c r="NYD94" s="612"/>
      <c r="NYE94" s="612"/>
      <c r="NYF94" s="612"/>
      <c r="NYG94" s="612"/>
      <c r="NYH94" s="612"/>
      <c r="NYI94" s="612"/>
      <c r="NYJ94" s="612"/>
      <c r="NYK94" s="612"/>
      <c r="NYL94" s="612"/>
      <c r="NYM94" s="612"/>
      <c r="NYN94" s="612"/>
      <c r="NYO94" s="612"/>
      <c r="NYP94" s="612"/>
      <c r="NYQ94" s="612"/>
      <c r="NYR94" s="612"/>
      <c r="NYS94" s="612"/>
      <c r="NYT94" s="612"/>
      <c r="NYU94" s="612"/>
      <c r="NYV94" s="612"/>
      <c r="NYW94" s="612"/>
      <c r="NYX94" s="612"/>
      <c r="NYY94" s="612"/>
      <c r="NYZ94" s="612"/>
      <c r="NZA94" s="612"/>
      <c r="NZB94" s="612"/>
      <c r="NZC94" s="612"/>
      <c r="NZD94" s="612"/>
      <c r="NZE94" s="612"/>
      <c r="NZF94" s="612"/>
      <c r="NZG94" s="612"/>
      <c r="NZH94" s="612"/>
      <c r="NZI94" s="612"/>
      <c r="NZJ94" s="612"/>
      <c r="NZK94" s="612"/>
      <c r="NZL94" s="612"/>
      <c r="NZM94" s="612"/>
      <c r="NZN94" s="612"/>
      <c r="NZO94" s="612"/>
      <c r="NZP94" s="612"/>
      <c r="NZQ94" s="612"/>
      <c r="NZR94" s="612"/>
      <c r="NZS94" s="612"/>
      <c r="NZT94" s="612"/>
      <c r="NZU94" s="612"/>
      <c r="NZV94" s="612"/>
      <c r="NZW94" s="612"/>
      <c r="NZX94" s="612"/>
      <c r="NZY94" s="612"/>
      <c r="NZZ94" s="612"/>
      <c r="OAA94" s="612"/>
      <c r="OAB94" s="612"/>
      <c r="OAC94" s="612"/>
      <c r="OAD94" s="612"/>
      <c r="OAE94" s="612"/>
      <c r="OAF94" s="612"/>
      <c r="OAG94" s="612"/>
      <c r="OAH94" s="612"/>
      <c r="OAI94" s="612"/>
      <c r="OAJ94" s="612"/>
      <c r="OAK94" s="612"/>
      <c r="OAL94" s="612"/>
      <c r="OAM94" s="612"/>
      <c r="OAN94" s="612"/>
      <c r="OAO94" s="612"/>
      <c r="OAP94" s="612"/>
      <c r="OAQ94" s="612"/>
      <c r="OAR94" s="612"/>
      <c r="OAS94" s="612"/>
      <c r="OAT94" s="612"/>
      <c r="OAU94" s="612"/>
      <c r="OAV94" s="612"/>
      <c r="OAW94" s="612"/>
      <c r="OAX94" s="612"/>
      <c r="OAY94" s="612"/>
      <c r="OAZ94" s="612"/>
      <c r="OBA94" s="612"/>
      <c r="OBB94" s="612"/>
      <c r="OBC94" s="612"/>
      <c r="OBD94" s="612"/>
      <c r="OBE94" s="612"/>
      <c r="OBF94" s="612"/>
      <c r="OBG94" s="612"/>
      <c r="OBH94" s="612"/>
      <c r="OBI94" s="612"/>
      <c r="OBJ94" s="612"/>
      <c r="OBK94" s="612"/>
      <c r="OBL94" s="612"/>
      <c r="OBM94" s="612"/>
      <c r="OBN94" s="612"/>
      <c r="OBO94" s="612"/>
      <c r="OBP94" s="612"/>
      <c r="OBQ94" s="612"/>
      <c r="OBR94" s="612"/>
      <c r="OBS94" s="612"/>
      <c r="OBT94" s="612"/>
      <c r="OBU94" s="612"/>
      <c r="OBV94" s="612"/>
      <c r="OBW94" s="612"/>
      <c r="OBX94" s="612"/>
      <c r="OBY94" s="612"/>
      <c r="OBZ94" s="612"/>
      <c r="OCA94" s="612"/>
      <c r="OCB94" s="612"/>
      <c r="OCC94" s="612"/>
      <c r="OCD94" s="612"/>
      <c r="OCE94" s="612"/>
      <c r="OCF94" s="612"/>
      <c r="OCG94" s="612"/>
      <c r="OCH94" s="612"/>
      <c r="OCI94" s="612"/>
      <c r="OCJ94" s="612"/>
      <c r="OCK94" s="612"/>
      <c r="OCL94" s="612"/>
      <c r="OCM94" s="612"/>
      <c r="OCN94" s="612"/>
      <c r="OCO94" s="612"/>
      <c r="OCP94" s="612"/>
      <c r="OCQ94" s="612"/>
      <c r="OCR94" s="612"/>
      <c r="OCS94" s="612"/>
      <c r="OCT94" s="612"/>
      <c r="OCU94" s="612"/>
      <c r="OCV94" s="612"/>
      <c r="OCW94" s="612"/>
      <c r="OCX94" s="612"/>
      <c r="OCY94" s="612"/>
      <c r="OCZ94" s="612"/>
      <c r="ODA94" s="612"/>
      <c r="ODB94" s="612"/>
      <c r="ODC94" s="612"/>
      <c r="ODD94" s="612"/>
      <c r="ODE94" s="612"/>
      <c r="ODF94" s="612"/>
      <c r="ODG94" s="612"/>
      <c r="ODH94" s="612"/>
      <c r="ODI94" s="612"/>
      <c r="ODJ94" s="612"/>
      <c r="ODK94" s="612"/>
      <c r="ODL94" s="612"/>
      <c r="ODM94" s="612"/>
      <c r="ODN94" s="612"/>
      <c r="ODO94" s="612"/>
      <c r="ODP94" s="612"/>
      <c r="ODQ94" s="612"/>
      <c r="ODR94" s="612"/>
      <c r="ODS94" s="612"/>
      <c r="ODT94" s="612"/>
      <c r="ODU94" s="612"/>
      <c r="ODV94" s="612"/>
      <c r="ODW94" s="612"/>
      <c r="ODX94" s="612"/>
      <c r="ODY94" s="612"/>
      <c r="ODZ94" s="612"/>
      <c r="OEA94" s="612"/>
      <c r="OEB94" s="612"/>
      <c r="OEC94" s="612"/>
      <c r="OED94" s="612"/>
      <c r="OEE94" s="612"/>
      <c r="OEF94" s="612"/>
      <c r="OEG94" s="612"/>
      <c r="OEH94" s="612"/>
      <c r="OEI94" s="612"/>
      <c r="OEJ94" s="612"/>
      <c r="OEK94" s="612"/>
      <c r="OEL94" s="612"/>
      <c r="OEM94" s="612"/>
      <c r="OEN94" s="612"/>
      <c r="OEO94" s="612"/>
      <c r="OEP94" s="612"/>
      <c r="OEQ94" s="612"/>
      <c r="OER94" s="612"/>
      <c r="OES94" s="612"/>
      <c r="OET94" s="612"/>
      <c r="OEU94" s="612"/>
      <c r="OEV94" s="612"/>
      <c r="OEW94" s="612"/>
      <c r="OEX94" s="612"/>
      <c r="OEY94" s="612"/>
      <c r="OEZ94" s="612"/>
      <c r="OFA94" s="612"/>
      <c r="OFB94" s="612"/>
      <c r="OFC94" s="612"/>
      <c r="OFD94" s="612"/>
      <c r="OFE94" s="612"/>
      <c r="OFF94" s="612"/>
      <c r="OFG94" s="612"/>
      <c r="OFH94" s="612"/>
      <c r="OFI94" s="612"/>
      <c r="OFJ94" s="612"/>
      <c r="OFK94" s="612"/>
      <c r="OFL94" s="612"/>
      <c r="OFM94" s="612"/>
      <c r="OFN94" s="612"/>
      <c r="OFO94" s="612"/>
      <c r="OFP94" s="612"/>
      <c r="OFQ94" s="612"/>
      <c r="OFR94" s="612"/>
      <c r="OFS94" s="612"/>
      <c r="OFT94" s="612"/>
      <c r="OFU94" s="612"/>
      <c r="OFV94" s="612"/>
      <c r="OFW94" s="612"/>
      <c r="OFX94" s="612"/>
      <c r="OFY94" s="612"/>
      <c r="OFZ94" s="612"/>
      <c r="OGA94" s="612"/>
      <c r="OGB94" s="612"/>
      <c r="OGC94" s="612"/>
      <c r="OGD94" s="612"/>
      <c r="OGE94" s="612"/>
      <c r="OGF94" s="612"/>
      <c r="OGG94" s="612"/>
      <c r="OGH94" s="612"/>
      <c r="OGI94" s="612"/>
      <c r="OGJ94" s="612"/>
      <c r="OGK94" s="612"/>
      <c r="OGL94" s="612"/>
      <c r="OGM94" s="612"/>
      <c r="OGN94" s="612"/>
      <c r="OGO94" s="612"/>
      <c r="OGP94" s="612"/>
      <c r="OGQ94" s="612"/>
      <c r="OGR94" s="612"/>
      <c r="OGS94" s="612"/>
      <c r="OGT94" s="612"/>
      <c r="OGU94" s="612"/>
      <c r="OGV94" s="612"/>
      <c r="OGW94" s="612"/>
      <c r="OGX94" s="612"/>
      <c r="OGY94" s="612"/>
      <c r="OGZ94" s="612"/>
      <c r="OHA94" s="612"/>
      <c r="OHB94" s="612"/>
      <c r="OHC94" s="612"/>
      <c r="OHD94" s="612"/>
      <c r="OHE94" s="612"/>
      <c r="OHF94" s="612"/>
      <c r="OHG94" s="612"/>
      <c r="OHH94" s="612"/>
      <c r="OHI94" s="612"/>
      <c r="OHJ94" s="612"/>
      <c r="OHK94" s="612"/>
      <c r="OHL94" s="612"/>
      <c r="OHM94" s="612"/>
      <c r="OHN94" s="612"/>
      <c r="OHO94" s="612"/>
      <c r="OHP94" s="612"/>
      <c r="OHQ94" s="612"/>
      <c r="OHR94" s="612"/>
      <c r="OHS94" s="612"/>
      <c r="OHT94" s="612"/>
      <c r="OHU94" s="612"/>
      <c r="OHV94" s="612"/>
      <c r="OHW94" s="612"/>
      <c r="OHX94" s="612"/>
      <c r="OHY94" s="612"/>
      <c r="OHZ94" s="612"/>
      <c r="OIA94" s="612"/>
      <c r="OIB94" s="612"/>
      <c r="OIC94" s="612"/>
      <c r="OID94" s="612"/>
      <c r="OIE94" s="612"/>
      <c r="OIF94" s="612"/>
      <c r="OIG94" s="612"/>
      <c r="OIH94" s="612"/>
      <c r="OII94" s="612"/>
      <c r="OIJ94" s="612"/>
      <c r="OIK94" s="612"/>
      <c r="OIL94" s="612"/>
      <c r="OIM94" s="612"/>
      <c r="OIN94" s="612"/>
      <c r="OIO94" s="612"/>
      <c r="OIP94" s="612"/>
      <c r="OIQ94" s="612"/>
      <c r="OIR94" s="612"/>
      <c r="OIS94" s="612"/>
      <c r="OIT94" s="612"/>
      <c r="OIU94" s="612"/>
      <c r="OIV94" s="612"/>
      <c r="OIW94" s="612"/>
      <c r="OIX94" s="612"/>
      <c r="OIY94" s="612"/>
      <c r="OIZ94" s="612"/>
      <c r="OJA94" s="612"/>
      <c r="OJB94" s="612"/>
      <c r="OJC94" s="612"/>
      <c r="OJD94" s="612"/>
      <c r="OJE94" s="612"/>
      <c r="OJF94" s="612"/>
      <c r="OJG94" s="612"/>
      <c r="OJH94" s="612"/>
      <c r="OJI94" s="612"/>
      <c r="OJJ94" s="612"/>
      <c r="OJK94" s="612"/>
      <c r="OJL94" s="612"/>
      <c r="OJM94" s="612"/>
      <c r="OJN94" s="612"/>
      <c r="OJO94" s="612"/>
      <c r="OJP94" s="612"/>
      <c r="OJQ94" s="612"/>
      <c r="OJR94" s="612"/>
      <c r="OJS94" s="612"/>
      <c r="OJT94" s="612"/>
      <c r="OJU94" s="612"/>
      <c r="OJV94" s="612"/>
      <c r="OJW94" s="612"/>
      <c r="OJX94" s="612"/>
      <c r="OJY94" s="612"/>
      <c r="OJZ94" s="612"/>
      <c r="OKA94" s="612"/>
      <c r="OKB94" s="612"/>
      <c r="OKC94" s="612"/>
      <c r="OKD94" s="612"/>
      <c r="OKE94" s="612"/>
      <c r="OKF94" s="612"/>
      <c r="OKG94" s="612"/>
      <c r="OKH94" s="612"/>
      <c r="OKI94" s="612"/>
      <c r="OKJ94" s="612"/>
      <c r="OKK94" s="612"/>
      <c r="OKL94" s="612"/>
      <c r="OKM94" s="612"/>
      <c r="OKN94" s="612"/>
      <c r="OKO94" s="612"/>
      <c r="OKP94" s="612"/>
      <c r="OKQ94" s="612"/>
      <c r="OKR94" s="612"/>
      <c r="OKS94" s="612"/>
      <c r="OKT94" s="612"/>
      <c r="OKU94" s="612"/>
      <c r="OKV94" s="612"/>
      <c r="OKW94" s="612"/>
      <c r="OKX94" s="612"/>
      <c r="OKY94" s="612"/>
      <c r="OKZ94" s="612"/>
      <c r="OLA94" s="612"/>
      <c r="OLB94" s="612"/>
      <c r="OLC94" s="612"/>
      <c r="OLD94" s="612"/>
      <c r="OLE94" s="612"/>
      <c r="OLF94" s="612"/>
      <c r="OLG94" s="612"/>
      <c r="OLH94" s="612"/>
      <c r="OLI94" s="612"/>
      <c r="OLJ94" s="612"/>
      <c r="OLK94" s="612"/>
      <c r="OLL94" s="612"/>
      <c r="OLM94" s="612"/>
      <c r="OLN94" s="612"/>
      <c r="OLO94" s="612"/>
      <c r="OLP94" s="612"/>
      <c r="OLQ94" s="612"/>
      <c r="OLR94" s="612"/>
      <c r="OLS94" s="612"/>
      <c r="OLT94" s="612"/>
      <c r="OLU94" s="612"/>
      <c r="OLV94" s="612"/>
      <c r="OLW94" s="612"/>
      <c r="OLX94" s="612"/>
      <c r="OLY94" s="612"/>
      <c r="OLZ94" s="612"/>
      <c r="OMA94" s="612"/>
      <c r="OMB94" s="612"/>
      <c r="OMC94" s="612"/>
      <c r="OMD94" s="612"/>
      <c r="OME94" s="612"/>
      <c r="OMF94" s="612"/>
      <c r="OMG94" s="612"/>
      <c r="OMH94" s="612"/>
      <c r="OMI94" s="612"/>
      <c r="OMJ94" s="612"/>
      <c r="OMK94" s="612"/>
      <c r="OML94" s="612"/>
      <c r="OMM94" s="612"/>
      <c r="OMN94" s="612"/>
      <c r="OMO94" s="612"/>
      <c r="OMP94" s="612"/>
      <c r="OMQ94" s="612"/>
      <c r="OMR94" s="612"/>
      <c r="OMS94" s="612"/>
      <c r="OMT94" s="612"/>
      <c r="OMU94" s="612"/>
      <c r="OMV94" s="612"/>
      <c r="OMW94" s="612"/>
      <c r="OMX94" s="612"/>
      <c r="OMY94" s="612"/>
      <c r="OMZ94" s="612"/>
      <c r="ONA94" s="612"/>
      <c r="ONB94" s="612"/>
      <c r="ONC94" s="612"/>
      <c r="OND94" s="612"/>
      <c r="ONE94" s="612"/>
      <c r="ONF94" s="612"/>
      <c r="ONG94" s="612"/>
      <c r="ONH94" s="612"/>
      <c r="ONI94" s="612"/>
      <c r="ONJ94" s="612"/>
      <c r="ONK94" s="612"/>
      <c r="ONL94" s="612"/>
      <c r="ONM94" s="612"/>
      <c r="ONN94" s="612"/>
      <c r="ONO94" s="612"/>
      <c r="ONP94" s="612"/>
      <c r="ONQ94" s="612"/>
      <c r="ONR94" s="612"/>
      <c r="ONS94" s="612"/>
      <c r="ONT94" s="612"/>
      <c r="ONU94" s="612"/>
      <c r="ONV94" s="612"/>
      <c r="ONW94" s="612"/>
      <c r="ONX94" s="612"/>
      <c r="ONY94" s="612"/>
      <c r="ONZ94" s="612"/>
      <c r="OOA94" s="612"/>
      <c r="OOB94" s="612"/>
      <c r="OOC94" s="612"/>
      <c r="OOD94" s="612"/>
      <c r="OOE94" s="612"/>
      <c r="OOF94" s="612"/>
      <c r="OOG94" s="612"/>
      <c r="OOH94" s="612"/>
      <c r="OOI94" s="612"/>
      <c r="OOJ94" s="612"/>
      <c r="OOK94" s="612"/>
      <c r="OOL94" s="612"/>
      <c r="OOM94" s="612"/>
      <c r="OON94" s="612"/>
      <c r="OOO94" s="612"/>
      <c r="OOP94" s="612"/>
      <c r="OOQ94" s="612"/>
      <c r="OOR94" s="612"/>
      <c r="OOS94" s="612"/>
      <c r="OOT94" s="612"/>
      <c r="OOU94" s="612"/>
      <c r="OOV94" s="612"/>
      <c r="OOW94" s="612"/>
      <c r="OOX94" s="612"/>
      <c r="OOY94" s="612"/>
      <c r="OOZ94" s="612"/>
      <c r="OPA94" s="612"/>
      <c r="OPB94" s="612"/>
      <c r="OPC94" s="612"/>
      <c r="OPD94" s="612"/>
      <c r="OPE94" s="612"/>
      <c r="OPF94" s="612"/>
      <c r="OPG94" s="612"/>
      <c r="OPH94" s="612"/>
      <c r="OPI94" s="612"/>
      <c r="OPJ94" s="612"/>
      <c r="OPK94" s="612"/>
      <c r="OPL94" s="612"/>
      <c r="OPM94" s="612"/>
      <c r="OPN94" s="612"/>
      <c r="OPO94" s="612"/>
      <c r="OPP94" s="612"/>
      <c r="OPQ94" s="612"/>
      <c r="OPR94" s="612"/>
      <c r="OPS94" s="612"/>
      <c r="OPT94" s="612"/>
      <c r="OPU94" s="612"/>
      <c r="OPV94" s="612"/>
      <c r="OPW94" s="612"/>
      <c r="OPX94" s="612"/>
      <c r="OPY94" s="612"/>
      <c r="OPZ94" s="612"/>
      <c r="OQA94" s="612"/>
      <c r="OQB94" s="612"/>
      <c r="OQC94" s="612"/>
      <c r="OQD94" s="612"/>
      <c r="OQE94" s="612"/>
      <c r="OQF94" s="612"/>
      <c r="OQG94" s="612"/>
      <c r="OQH94" s="612"/>
      <c r="OQI94" s="612"/>
      <c r="OQJ94" s="612"/>
      <c r="OQK94" s="612"/>
      <c r="OQL94" s="612"/>
      <c r="OQM94" s="612"/>
      <c r="OQN94" s="612"/>
      <c r="OQO94" s="612"/>
      <c r="OQP94" s="612"/>
      <c r="OQQ94" s="612"/>
      <c r="OQR94" s="612"/>
      <c r="OQS94" s="612"/>
      <c r="OQT94" s="612"/>
      <c r="OQU94" s="612"/>
      <c r="OQV94" s="612"/>
      <c r="OQW94" s="612"/>
      <c r="OQX94" s="612"/>
      <c r="OQY94" s="612"/>
      <c r="OQZ94" s="612"/>
      <c r="ORA94" s="612"/>
      <c r="ORB94" s="612"/>
      <c r="ORC94" s="612"/>
      <c r="ORD94" s="612"/>
      <c r="ORE94" s="612"/>
      <c r="ORF94" s="612"/>
      <c r="ORG94" s="612"/>
      <c r="ORH94" s="612"/>
      <c r="ORI94" s="612"/>
      <c r="ORJ94" s="612"/>
      <c r="ORK94" s="612"/>
      <c r="ORL94" s="612"/>
      <c r="ORM94" s="612"/>
      <c r="ORN94" s="612"/>
      <c r="ORO94" s="612"/>
      <c r="ORP94" s="612"/>
      <c r="ORQ94" s="612"/>
      <c r="ORR94" s="612"/>
      <c r="ORS94" s="612"/>
      <c r="ORT94" s="612"/>
      <c r="ORU94" s="612"/>
      <c r="ORV94" s="612"/>
      <c r="ORW94" s="612"/>
      <c r="ORX94" s="612"/>
      <c r="ORY94" s="612"/>
      <c r="ORZ94" s="612"/>
      <c r="OSA94" s="612"/>
      <c r="OSB94" s="612"/>
      <c r="OSC94" s="612"/>
      <c r="OSD94" s="612"/>
      <c r="OSE94" s="612"/>
      <c r="OSF94" s="612"/>
      <c r="OSG94" s="612"/>
      <c r="OSH94" s="612"/>
      <c r="OSI94" s="612"/>
      <c r="OSJ94" s="612"/>
      <c r="OSK94" s="612"/>
      <c r="OSL94" s="612"/>
      <c r="OSM94" s="612"/>
      <c r="OSN94" s="612"/>
      <c r="OSO94" s="612"/>
      <c r="OSP94" s="612"/>
      <c r="OSQ94" s="612"/>
      <c r="OSR94" s="612"/>
      <c r="OSS94" s="612"/>
      <c r="OST94" s="612"/>
      <c r="OSU94" s="612"/>
      <c r="OSV94" s="612"/>
      <c r="OSW94" s="612"/>
      <c r="OSX94" s="612"/>
      <c r="OSY94" s="612"/>
      <c r="OSZ94" s="612"/>
      <c r="OTA94" s="612"/>
      <c r="OTB94" s="612"/>
      <c r="OTC94" s="612"/>
      <c r="OTD94" s="612"/>
      <c r="OTE94" s="612"/>
      <c r="OTF94" s="612"/>
      <c r="OTG94" s="612"/>
      <c r="OTH94" s="612"/>
      <c r="OTI94" s="612"/>
      <c r="OTJ94" s="612"/>
      <c r="OTK94" s="612"/>
      <c r="OTL94" s="612"/>
      <c r="OTM94" s="612"/>
      <c r="OTN94" s="612"/>
      <c r="OTO94" s="612"/>
      <c r="OTP94" s="612"/>
      <c r="OTQ94" s="612"/>
      <c r="OTR94" s="612"/>
      <c r="OTS94" s="612"/>
      <c r="OTT94" s="612"/>
      <c r="OTU94" s="612"/>
      <c r="OTV94" s="612"/>
      <c r="OTW94" s="612"/>
      <c r="OTX94" s="612"/>
      <c r="OTY94" s="612"/>
      <c r="OTZ94" s="612"/>
      <c r="OUA94" s="612"/>
      <c r="OUB94" s="612"/>
      <c r="OUC94" s="612"/>
      <c r="OUD94" s="612"/>
      <c r="OUE94" s="612"/>
      <c r="OUF94" s="612"/>
      <c r="OUG94" s="612"/>
      <c r="OUH94" s="612"/>
      <c r="OUI94" s="612"/>
      <c r="OUJ94" s="612"/>
      <c r="OUK94" s="612"/>
      <c r="OUL94" s="612"/>
      <c r="OUM94" s="612"/>
      <c r="OUN94" s="612"/>
      <c r="OUO94" s="612"/>
      <c r="OUP94" s="612"/>
      <c r="OUQ94" s="612"/>
      <c r="OUR94" s="612"/>
      <c r="OUS94" s="612"/>
      <c r="OUT94" s="612"/>
      <c r="OUU94" s="612"/>
      <c r="OUV94" s="612"/>
      <c r="OUW94" s="612"/>
      <c r="OUX94" s="612"/>
      <c r="OUY94" s="612"/>
      <c r="OUZ94" s="612"/>
      <c r="OVA94" s="612"/>
      <c r="OVB94" s="612"/>
      <c r="OVC94" s="612"/>
      <c r="OVD94" s="612"/>
      <c r="OVE94" s="612"/>
      <c r="OVF94" s="612"/>
      <c r="OVG94" s="612"/>
      <c r="OVH94" s="612"/>
      <c r="OVI94" s="612"/>
      <c r="OVJ94" s="612"/>
      <c r="OVK94" s="612"/>
      <c r="OVL94" s="612"/>
      <c r="OVM94" s="612"/>
      <c r="OVN94" s="612"/>
      <c r="OVO94" s="612"/>
      <c r="OVP94" s="612"/>
      <c r="OVQ94" s="612"/>
      <c r="OVR94" s="612"/>
      <c r="OVS94" s="612"/>
      <c r="OVT94" s="612"/>
      <c r="OVU94" s="612"/>
      <c r="OVV94" s="612"/>
      <c r="OVW94" s="612"/>
      <c r="OVX94" s="612"/>
      <c r="OVY94" s="612"/>
      <c r="OVZ94" s="612"/>
      <c r="OWA94" s="612"/>
      <c r="OWB94" s="612"/>
      <c r="OWC94" s="612"/>
      <c r="OWD94" s="612"/>
      <c r="OWE94" s="612"/>
      <c r="OWF94" s="612"/>
      <c r="OWG94" s="612"/>
      <c r="OWH94" s="612"/>
      <c r="OWI94" s="612"/>
      <c r="OWJ94" s="612"/>
      <c r="OWK94" s="612"/>
      <c r="OWL94" s="612"/>
      <c r="OWM94" s="612"/>
      <c r="OWN94" s="612"/>
      <c r="OWO94" s="612"/>
      <c r="OWP94" s="612"/>
      <c r="OWQ94" s="612"/>
      <c r="OWR94" s="612"/>
      <c r="OWS94" s="612"/>
      <c r="OWT94" s="612"/>
      <c r="OWU94" s="612"/>
      <c r="OWV94" s="612"/>
      <c r="OWW94" s="612"/>
      <c r="OWX94" s="612"/>
      <c r="OWY94" s="612"/>
      <c r="OWZ94" s="612"/>
      <c r="OXA94" s="612"/>
      <c r="OXB94" s="612"/>
      <c r="OXC94" s="612"/>
      <c r="OXD94" s="612"/>
      <c r="OXE94" s="612"/>
      <c r="OXF94" s="612"/>
      <c r="OXG94" s="612"/>
      <c r="OXH94" s="612"/>
      <c r="OXI94" s="612"/>
      <c r="OXJ94" s="612"/>
      <c r="OXK94" s="612"/>
      <c r="OXL94" s="612"/>
      <c r="OXM94" s="612"/>
      <c r="OXN94" s="612"/>
      <c r="OXO94" s="612"/>
      <c r="OXP94" s="612"/>
      <c r="OXQ94" s="612"/>
      <c r="OXR94" s="612"/>
      <c r="OXS94" s="612"/>
      <c r="OXT94" s="612"/>
      <c r="OXU94" s="612"/>
      <c r="OXV94" s="612"/>
      <c r="OXW94" s="612"/>
      <c r="OXX94" s="612"/>
      <c r="OXY94" s="612"/>
      <c r="OXZ94" s="612"/>
      <c r="OYA94" s="612"/>
      <c r="OYB94" s="612"/>
      <c r="OYC94" s="612"/>
      <c r="OYD94" s="612"/>
      <c r="OYE94" s="612"/>
      <c r="OYF94" s="612"/>
      <c r="OYG94" s="612"/>
      <c r="OYH94" s="612"/>
      <c r="OYI94" s="612"/>
      <c r="OYJ94" s="612"/>
      <c r="OYK94" s="612"/>
      <c r="OYL94" s="612"/>
      <c r="OYM94" s="612"/>
      <c r="OYN94" s="612"/>
      <c r="OYO94" s="612"/>
      <c r="OYP94" s="612"/>
      <c r="OYQ94" s="612"/>
      <c r="OYR94" s="612"/>
      <c r="OYS94" s="612"/>
      <c r="OYT94" s="612"/>
      <c r="OYU94" s="612"/>
      <c r="OYV94" s="612"/>
      <c r="OYW94" s="612"/>
      <c r="OYX94" s="612"/>
      <c r="OYY94" s="612"/>
      <c r="OYZ94" s="612"/>
      <c r="OZA94" s="612"/>
      <c r="OZB94" s="612"/>
      <c r="OZC94" s="612"/>
      <c r="OZD94" s="612"/>
      <c r="OZE94" s="612"/>
      <c r="OZF94" s="612"/>
      <c r="OZG94" s="612"/>
      <c r="OZH94" s="612"/>
      <c r="OZI94" s="612"/>
      <c r="OZJ94" s="612"/>
      <c r="OZK94" s="612"/>
      <c r="OZL94" s="612"/>
      <c r="OZM94" s="612"/>
      <c r="OZN94" s="612"/>
      <c r="OZO94" s="612"/>
      <c r="OZP94" s="612"/>
      <c r="OZQ94" s="612"/>
      <c r="OZR94" s="612"/>
      <c r="OZS94" s="612"/>
      <c r="OZT94" s="612"/>
      <c r="OZU94" s="612"/>
      <c r="OZV94" s="612"/>
      <c r="OZW94" s="612"/>
      <c r="OZX94" s="612"/>
      <c r="OZY94" s="612"/>
      <c r="OZZ94" s="612"/>
      <c r="PAA94" s="612"/>
      <c r="PAB94" s="612"/>
      <c r="PAC94" s="612"/>
      <c r="PAD94" s="612"/>
      <c r="PAE94" s="612"/>
      <c r="PAF94" s="612"/>
      <c r="PAG94" s="612"/>
      <c r="PAH94" s="612"/>
      <c r="PAI94" s="612"/>
      <c r="PAJ94" s="612"/>
      <c r="PAK94" s="612"/>
      <c r="PAL94" s="612"/>
      <c r="PAM94" s="612"/>
      <c r="PAN94" s="612"/>
      <c r="PAO94" s="612"/>
      <c r="PAP94" s="612"/>
      <c r="PAQ94" s="612"/>
      <c r="PAR94" s="612"/>
      <c r="PAS94" s="612"/>
      <c r="PAT94" s="612"/>
      <c r="PAU94" s="612"/>
      <c r="PAV94" s="612"/>
      <c r="PAW94" s="612"/>
      <c r="PAX94" s="612"/>
      <c r="PAY94" s="612"/>
      <c r="PAZ94" s="612"/>
      <c r="PBA94" s="612"/>
      <c r="PBB94" s="612"/>
      <c r="PBC94" s="612"/>
      <c r="PBD94" s="612"/>
      <c r="PBE94" s="612"/>
      <c r="PBF94" s="612"/>
      <c r="PBG94" s="612"/>
      <c r="PBH94" s="612"/>
      <c r="PBI94" s="612"/>
      <c r="PBJ94" s="612"/>
      <c r="PBK94" s="612"/>
      <c r="PBL94" s="612"/>
      <c r="PBM94" s="612"/>
      <c r="PBN94" s="612"/>
      <c r="PBO94" s="612"/>
      <c r="PBP94" s="612"/>
      <c r="PBQ94" s="612"/>
      <c r="PBR94" s="612"/>
      <c r="PBS94" s="612"/>
      <c r="PBT94" s="612"/>
      <c r="PBU94" s="612"/>
      <c r="PBV94" s="612"/>
      <c r="PBW94" s="612"/>
      <c r="PBX94" s="612"/>
      <c r="PBY94" s="612"/>
      <c r="PBZ94" s="612"/>
      <c r="PCA94" s="612"/>
      <c r="PCB94" s="612"/>
      <c r="PCC94" s="612"/>
      <c r="PCD94" s="612"/>
      <c r="PCE94" s="612"/>
      <c r="PCF94" s="612"/>
      <c r="PCG94" s="612"/>
      <c r="PCH94" s="612"/>
      <c r="PCI94" s="612"/>
      <c r="PCJ94" s="612"/>
      <c r="PCK94" s="612"/>
      <c r="PCL94" s="612"/>
      <c r="PCM94" s="612"/>
      <c r="PCN94" s="612"/>
      <c r="PCO94" s="612"/>
      <c r="PCP94" s="612"/>
      <c r="PCQ94" s="612"/>
      <c r="PCR94" s="612"/>
      <c r="PCS94" s="612"/>
      <c r="PCT94" s="612"/>
      <c r="PCU94" s="612"/>
      <c r="PCV94" s="612"/>
      <c r="PCW94" s="612"/>
      <c r="PCX94" s="612"/>
      <c r="PCY94" s="612"/>
      <c r="PCZ94" s="612"/>
      <c r="PDA94" s="612"/>
      <c r="PDB94" s="612"/>
      <c r="PDC94" s="612"/>
      <c r="PDD94" s="612"/>
      <c r="PDE94" s="612"/>
      <c r="PDF94" s="612"/>
      <c r="PDG94" s="612"/>
      <c r="PDH94" s="612"/>
      <c r="PDI94" s="612"/>
      <c r="PDJ94" s="612"/>
      <c r="PDK94" s="612"/>
      <c r="PDL94" s="612"/>
      <c r="PDM94" s="612"/>
      <c r="PDN94" s="612"/>
      <c r="PDO94" s="612"/>
      <c r="PDP94" s="612"/>
      <c r="PDQ94" s="612"/>
      <c r="PDR94" s="612"/>
      <c r="PDS94" s="612"/>
      <c r="PDT94" s="612"/>
      <c r="PDU94" s="612"/>
      <c r="PDV94" s="612"/>
      <c r="PDW94" s="612"/>
      <c r="PDX94" s="612"/>
      <c r="PDY94" s="612"/>
      <c r="PDZ94" s="612"/>
      <c r="PEA94" s="612"/>
      <c r="PEB94" s="612"/>
      <c r="PEC94" s="612"/>
      <c r="PED94" s="612"/>
      <c r="PEE94" s="612"/>
      <c r="PEF94" s="612"/>
      <c r="PEG94" s="612"/>
      <c r="PEH94" s="612"/>
      <c r="PEI94" s="612"/>
      <c r="PEJ94" s="612"/>
      <c r="PEK94" s="612"/>
      <c r="PEL94" s="612"/>
      <c r="PEM94" s="612"/>
      <c r="PEN94" s="612"/>
      <c r="PEO94" s="612"/>
      <c r="PEP94" s="612"/>
      <c r="PEQ94" s="612"/>
      <c r="PER94" s="612"/>
      <c r="PES94" s="612"/>
      <c r="PET94" s="612"/>
      <c r="PEU94" s="612"/>
      <c r="PEV94" s="612"/>
      <c r="PEW94" s="612"/>
      <c r="PEX94" s="612"/>
      <c r="PEY94" s="612"/>
      <c r="PEZ94" s="612"/>
      <c r="PFA94" s="612"/>
      <c r="PFB94" s="612"/>
      <c r="PFC94" s="612"/>
      <c r="PFD94" s="612"/>
      <c r="PFE94" s="612"/>
      <c r="PFF94" s="612"/>
      <c r="PFG94" s="612"/>
      <c r="PFH94" s="612"/>
      <c r="PFI94" s="612"/>
      <c r="PFJ94" s="612"/>
      <c r="PFK94" s="612"/>
      <c r="PFL94" s="612"/>
      <c r="PFM94" s="612"/>
      <c r="PFN94" s="612"/>
      <c r="PFO94" s="612"/>
      <c r="PFP94" s="612"/>
      <c r="PFQ94" s="612"/>
      <c r="PFR94" s="612"/>
      <c r="PFS94" s="612"/>
      <c r="PFT94" s="612"/>
      <c r="PFU94" s="612"/>
      <c r="PFV94" s="612"/>
      <c r="PFW94" s="612"/>
      <c r="PFX94" s="612"/>
      <c r="PFY94" s="612"/>
      <c r="PFZ94" s="612"/>
      <c r="PGA94" s="612"/>
      <c r="PGB94" s="612"/>
      <c r="PGC94" s="612"/>
      <c r="PGD94" s="612"/>
      <c r="PGE94" s="612"/>
      <c r="PGF94" s="612"/>
      <c r="PGG94" s="612"/>
      <c r="PGH94" s="612"/>
      <c r="PGI94" s="612"/>
      <c r="PGJ94" s="612"/>
      <c r="PGK94" s="612"/>
      <c r="PGL94" s="612"/>
      <c r="PGM94" s="612"/>
      <c r="PGN94" s="612"/>
      <c r="PGO94" s="612"/>
      <c r="PGP94" s="612"/>
      <c r="PGQ94" s="612"/>
      <c r="PGR94" s="612"/>
      <c r="PGS94" s="612"/>
      <c r="PGT94" s="612"/>
      <c r="PGU94" s="612"/>
      <c r="PGV94" s="612"/>
      <c r="PGW94" s="612"/>
      <c r="PGX94" s="612"/>
      <c r="PGY94" s="612"/>
      <c r="PGZ94" s="612"/>
      <c r="PHA94" s="612"/>
      <c r="PHB94" s="612"/>
      <c r="PHC94" s="612"/>
      <c r="PHD94" s="612"/>
      <c r="PHE94" s="612"/>
      <c r="PHF94" s="612"/>
      <c r="PHG94" s="612"/>
      <c r="PHH94" s="612"/>
      <c r="PHI94" s="612"/>
      <c r="PHJ94" s="612"/>
      <c r="PHK94" s="612"/>
      <c r="PHL94" s="612"/>
      <c r="PHM94" s="612"/>
      <c r="PHN94" s="612"/>
      <c r="PHO94" s="612"/>
      <c r="PHP94" s="612"/>
      <c r="PHQ94" s="612"/>
      <c r="PHR94" s="612"/>
      <c r="PHS94" s="612"/>
      <c r="PHT94" s="612"/>
      <c r="PHU94" s="612"/>
      <c r="PHV94" s="612"/>
      <c r="PHW94" s="612"/>
      <c r="PHX94" s="612"/>
      <c r="PHY94" s="612"/>
      <c r="PHZ94" s="612"/>
      <c r="PIA94" s="612"/>
      <c r="PIB94" s="612"/>
      <c r="PIC94" s="612"/>
      <c r="PID94" s="612"/>
      <c r="PIE94" s="612"/>
      <c r="PIF94" s="612"/>
      <c r="PIG94" s="612"/>
      <c r="PIH94" s="612"/>
      <c r="PII94" s="612"/>
      <c r="PIJ94" s="612"/>
      <c r="PIK94" s="612"/>
      <c r="PIL94" s="612"/>
      <c r="PIM94" s="612"/>
      <c r="PIN94" s="612"/>
      <c r="PIO94" s="612"/>
      <c r="PIP94" s="612"/>
      <c r="PIQ94" s="612"/>
      <c r="PIR94" s="612"/>
      <c r="PIS94" s="612"/>
      <c r="PIT94" s="612"/>
      <c r="PIU94" s="612"/>
      <c r="PIV94" s="612"/>
      <c r="PIW94" s="612"/>
      <c r="PIX94" s="612"/>
      <c r="PIY94" s="612"/>
      <c r="PIZ94" s="612"/>
      <c r="PJA94" s="612"/>
      <c r="PJB94" s="612"/>
      <c r="PJC94" s="612"/>
      <c r="PJD94" s="612"/>
      <c r="PJE94" s="612"/>
      <c r="PJF94" s="612"/>
      <c r="PJG94" s="612"/>
      <c r="PJH94" s="612"/>
      <c r="PJI94" s="612"/>
      <c r="PJJ94" s="612"/>
      <c r="PJK94" s="612"/>
      <c r="PJL94" s="612"/>
      <c r="PJM94" s="612"/>
      <c r="PJN94" s="612"/>
      <c r="PJO94" s="612"/>
      <c r="PJP94" s="612"/>
      <c r="PJQ94" s="612"/>
      <c r="PJR94" s="612"/>
      <c r="PJS94" s="612"/>
      <c r="PJT94" s="612"/>
      <c r="PJU94" s="612"/>
      <c r="PJV94" s="612"/>
      <c r="PJW94" s="612"/>
      <c r="PJX94" s="612"/>
      <c r="PJY94" s="612"/>
      <c r="PJZ94" s="612"/>
      <c r="PKA94" s="612"/>
      <c r="PKB94" s="612"/>
      <c r="PKC94" s="612"/>
      <c r="PKD94" s="612"/>
      <c r="PKE94" s="612"/>
      <c r="PKF94" s="612"/>
      <c r="PKG94" s="612"/>
      <c r="PKH94" s="612"/>
      <c r="PKI94" s="612"/>
      <c r="PKJ94" s="612"/>
      <c r="PKK94" s="612"/>
      <c r="PKL94" s="612"/>
      <c r="PKM94" s="612"/>
      <c r="PKN94" s="612"/>
      <c r="PKO94" s="612"/>
      <c r="PKP94" s="612"/>
      <c r="PKQ94" s="612"/>
      <c r="PKR94" s="612"/>
      <c r="PKS94" s="612"/>
      <c r="PKT94" s="612"/>
      <c r="PKU94" s="612"/>
      <c r="PKV94" s="612"/>
      <c r="PKW94" s="612"/>
      <c r="PKX94" s="612"/>
      <c r="PKY94" s="612"/>
      <c r="PKZ94" s="612"/>
      <c r="PLA94" s="612"/>
      <c r="PLB94" s="612"/>
      <c r="PLC94" s="612"/>
      <c r="PLD94" s="612"/>
      <c r="PLE94" s="612"/>
      <c r="PLF94" s="612"/>
      <c r="PLG94" s="612"/>
      <c r="PLH94" s="612"/>
      <c r="PLI94" s="612"/>
      <c r="PLJ94" s="612"/>
      <c r="PLK94" s="612"/>
      <c r="PLL94" s="612"/>
      <c r="PLM94" s="612"/>
      <c r="PLN94" s="612"/>
      <c r="PLO94" s="612"/>
      <c r="PLP94" s="612"/>
      <c r="PLQ94" s="612"/>
      <c r="PLR94" s="612"/>
      <c r="PLS94" s="612"/>
      <c r="PLT94" s="612"/>
      <c r="PLU94" s="612"/>
      <c r="PLV94" s="612"/>
      <c r="PLW94" s="612"/>
      <c r="PLX94" s="612"/>
      <c r="PLY94" s="612"/>
      <c r="PLZ94" s="612"/>
      <c r="PMA94" s="612"/>
      <c r="PMB94" s="612"/>
      <c r="PMC94" s="612"/>
      <c r="PMD94" s="612"/>
      <c r="PME94" s="612"/>
      <c r="PMF94" s="612"/>
      <c r="PMG94" s="612"/>
      <c r="PMH94" s="612"/>
      <c r="PMI94" s="612"/>
      <c r="PMJ94" s="612"/>
      <c r="PMK94" s="612"/>
      <c r="PML94" s="612"/>
      <c r="PMM94" s="612"/>
      <c r="PMN94" s="612"/>
      <c r="PMO94" s="612"/>
      <c r="PMP94" s="612"/>
      <c r="PMQ94" s="612"/>
      <c r="PMR94" s="612"/>
      <c r="PMS94" s="612"/>
      <c r="PMT94" s="612"/>
      <c r="PMU94" s="612"/>
      <c r="PMV94" s="612"/>
      <c r="PMW94" s="612"/>
      <c r="PMX94" s="612"/>
      <c r="PMY94" s="612"/>
      <c r="PMZ94" s="612"/>
      <c r="PNA94" s="612"/>
      <c r="PNB94" s="612"/>
      <c r="PNC94" s="612"/>
      <c r="PND94" s="612"/>
      <c r="PNE94" s="612"/>
      <c r="PNF94" s="612"/>
      <c r="PNG94" s="612"/>
      <c r="PNH94" s="612"/>
      <c r="PNI94" s="612"/>
      <c r="PNJ94" s="612"/>
      <c r="PNK94" s="612"/>
      <c r="PNL94" s="612"/>
      <c r="PNM94" s="612"/>
      <c r="PNN94" s="612"/>
      <c r="PNO94" s="612"/>
      <c r="PNP94" s="612"/>
      <c r="PNQ94" s="612"/>
      <c r="PNR94" s="612"/>
      <c r="PNS94" s="612"/>
      <c r="PNT94" s="612"/>
      <c r="PNU94" s="612"/>
      <c r="PNV94" s="612"/>
      <c r="PNW94" s="612"/>
      <c r="PNX94" s="612"/>
      <c r="PNY94" s="612"/>
      <c r="PNZ94" s="612"/>
      <c r="POA94" s="612"/>
      <c r="POB94" s="612"/>
      <c r="POC94" s="612"/>
      <c r="POD94" s="612"/>
      <c r="POE94" s="612"/>
      <c r="POF94" s="612"/>
      <c r="POG94" s="612"/>
      <c r="POH94" s="612"/>
      <c r="POI94" s="612"/>
      <c r="POJ94" s="612"/>
      <c r="POK94" s="612"/>
      <c r="POL94" s="612"/>
      <c r="POM94" s="612"/>
      <c r="PON94" s="612"/>
      <c r="POO94" s="612"/>
      <c r="POP94" s="612"/>
      <c r="POQ94" s="612"/>
      <c r="POR94" s="612"/>
      <c r="POS94" s="612"/>
      <c r="POT94" s="612"/>
      <c r="POU94" s="612"/>
      <c r="POV94" s="612"/>
      <c r="POW94" s="612"/>
      <c r="POX94" s="612"/>
      <c r="POY94" s="612"/>
      <c r="POZ94" s="612"/>
      <c r="PPA94" s="612"/>
      <c r="PPB94" s="612"/>
      <c r="PPC94" s="612"/>
      <c r="PPD94" s="612"/>
      <c r="PPE94" s="612"/>
      <c r="PPF94" s="612"/>
      <c r="PPG94" s="612"/>
      <c r="PPH94" s="612"/>
      <c r="PPI94" s="612"/>
      <c r="PPJ94" s="612"/>
      <c r="PPK94" s="612"/>
      <c r="PPL94" s="612"/>
      <c r="PPM94" s="612"/>
      <c r="PPN94" s="612"/>
      <c r="PPO94" s="612"/>
      <c r="PPP94" s="612"/>
      <c r="PPQ94" s="612"/>
      <c r="PPR94" s="612"/>
      <c r="PPS94" s="612"/>
      <c r="PPT94" s="612"/>
      <c r="PPU94" s="612"/>
      <c r="PPV94" s="612"/>
      <c r="PPW94" s="612"/>
      <c r="PPX94" s="612"/>
      <c r="PPY94" s="612"/>
      <c r="PPZ94" s="612"/>
      <c r="PQA94" s="612"/>
      <c r="PQB94" s="612"/>
      <c r="PQC94" s="612"/>
      <c r="PQD94" s="612"/>
      <c r="PQE94" s="612"/>
      <c r="PQF94" s="612"/>
      <c r="PQG94" s="612"/>
      <c r="PQH94" s="612"/>
      <c r="PQI94" s="612"/>
      <c r="PQJ94" s="612"/>
      <c r="PQK94" s="612"/>
      <c r="PQL94" s="612"/>
      <c r="PQM94" s="612"/>
      <c r="PQN94" s="612"/>
      <c r="PQO94" s="612"/>
      <c r="PQP94" s="612"/>
      <c r="PQQ94" s="612"/>
      <c r="PQR94" s="612"/>
      <c r="PQS94" s="612"/>
      <c r="PQT94" s="612"/>
      <c r="PQU94" s="612"/>
      <c r="PQV94" s="612"/>
      <c r="PQW94" s="612"/>
      <c r="PQX94" s="612"/>
      <c r="PQY94" s="612"/>
      <c r="PQZ94" s="612"/>
      <c r="PRA94" s="612"/>
      <c r="PRB94" s="612"/>
      <c r="PRC94" s="612"/>
      <c r="PRD94" s="612"/>
      <c r="PRE94" s="612"/>
      <c r="PRF94" s="612"/>
      <c r="PRG94" s="612"/>
      <c r="PRH94" s="612"/>
      <c r="PRI94" s="612"/>
      <c r="PRJ94" s="612"/>
      <c r="PRK94" s="612"/>
      <c r="PRL94" s="612"/>
      <c r="PRM94" s="612"/>
      <c r="PRN94" s="612"/>
      <c r="PRO94" s="612"/>
      <c r="PRP94" s="612"/>
      <c r="PRQ94" s="612"/>
      <c r="PRR94" s="612"/>
      <c r="PRS94" s="612"/>
      <c r="PRT94" s="612"/>
      <c r="PRU94" s="612"/>
      <c r="PRV94" s="612"/>
      <c r="PRW94" s="612"/>
      <c r="PRX94" s="612"/>
      <c r="PRY94" s="612"/>
      <c r="PRZ94" s="612"/>
      <c r="PSA94" s="612"/>
      <c r="PSB94" s="612"/>
      <c r="PSC94" s="612"/>
      <c r="PSD94" s="612"/>
      <c r="PSE94" s="612"/>
      <c r="PSF94" s="612"/>
      <c r="PSG94" s="612"/>
      <c r="PSH94" s="612"/>
      <c r="PSI94" s="612"/>
      <c r="PSJ94" s="612"/>
      <c r="PSK94" s="612"/>
      <c r="PSL94" s="612"/>
      <c r="PSM94" s="612"/>
      <c r="PSN94" s="612"/>
      <c r="PSO94" s="612"/>
      <c r="PSP94" s="612"/>
      <c r="PSQ94" s="612"/>
      <c r="PSR94" s="612"/>
      <c r="PSS94" s="612"/>
      <c r="PST94" s="612"/>
      <c r="PSU94" s="612"/>
      <c r="PSV94" s="612"/>
      <c r="PSW94" s="612"/>
      <c r="PSX94" s="612"/>
      <c r="PSY94" s="612"/>
      <c r="PSZ94" s="612"/>
      <c r="PTA94" s="612"/>
      <c r="PTB94" s="612"/>
      <c r="PTC94" s="612"/>
      <c r="PTD94" s="612"/>
      <c r="PTE94" s="612"/>
      <c r="PTF94" s="612"/>
      <c r="PTG94" s="612"/>
      <c r="PTH94" s="612"/>
      <c r="PTI94" s="612"/>
      <c r="PTJ94" s="612"/>
      <c r="PTK94" s="612"/>
      <c r="PTL94" s="612"/>
      <c r="PTM94" s="612"/>
      <c r="PTN94" s="612"/>
      <c r="PTO94" s="612"/>
      <c r="PTP94" s="612"/>
      <c r="PTQ94" s="612"/>
      <c r="PTR94" s="612"/>
      <c r="PTS94" s="612"/>
      <c r="PTT94" s="612"/>
      <c r="PTU94" s="612"/>
      <c r="PTV94" s="612"/>
      <c r="PTW94" s="612"/>
      <c r="PTX94" s="612"/>
      <c r="PTY94" s="612"/>
      <c r="PTZ94" s="612"/>
      <c r="PUA94" s="612"/>
      <c r="PUB94" s="612"/>
      <c r="PUC94" s="612"/>
      <c r="PUD94" s="612"/>
      <c r="PUE94" s="612"/>
      <c r="PUF94" s="612"/>
      <c r="PUG94" s="612"/>
      <c r="PUH94" s="612"/>
      <c r="PUI94" s="612"/>
      <c r="PUJ94" s="612"/>
      <c r="PUK94" s="612"/>
      <c r="PUL94" s="612"/>
      <c r="PUM94" s="612"/>
      <c r="PUN94" s="612"/>
      <c r="PUO94" s="612"/>
      <c r="PUP94" s="612"/>
      <c r="PUQ94" s="612"/>
      <c r="PUR94" s="612"/>
      <c r="PUS94" s="612"/>
      <c r="PUT94" s="612"/>
      <c r="PUU94" s="612"/>
      <c r="PUV94" s="612"/>
      <c r="PUW94" s="612"/>
      <c r="PUX94" s="612"/>
      <c r="PUY94" s="612"/>
      <c r="PUZ94" s="612"/>
      <c r="PVA94" s="612"/>
      <c r="PVB94" s="612"/>
      <c r="PVC94" s="612"/>
      <c r="PVD94" s="612"/>
      <c r="PVE94" s="612"/>
      <c r="PVF94" s="612"/>
      <c r="PVG94" s="612"/>
      <c r="PVH94" s="612"/>
      <c r="PVI94" s="612"/>
      <c r="PVJ94" s="612"/>
      <c r="PVK94" s="612"/>
      <c r="PVL94" s="612"/>
      <c r="PVM94" s="612"/>
      <c r="PVN94" s="612"/>
      <c r="PVO94" s="612"/>
      <c r="PVP94" s="612"/>
      <c r="PVQ94" s="612"/>
      <c r="PVR94" s="612"/>
      <c r="PVS94" s="612"/>
      <c r="PVT94" s="612"/>
      <c r="PVU94" s="612"/>
      <c r="PVV94" s="612"/>
      <c r="PVW94" s="612"/>
      <c r="PVX94" s="612"/>
      <c r="PVY94" s="612"/>
      <c r="PVZ94" s="612"/>
      <c r="PWA94" s="612"/>
      <c r="PWB94" s="612"/>
      <c r="PWC94" s="612"/>
      <c r="PWD94" s="612"/>
      <c r="PWE94" s="612"/>
      <c r="PWF94" s="612"/>
      <c r="PWG94" s="612"/>
      <c r="PWH94" s="612"/>
      <c r="PWI94" s="612"/>
      <c r="PWJ94" s="612"/>
      <c r="PWK94" s="612"/>
      <c r="PWL94" s="612"/>
      <c r="PWM94" s="612"/>
      <c r="PWN94" s="612"/>
      <c r="PWO94" s="612"/>
      <c r="PWP94" s="612"/>
      <c r="PWQ94" s="612"/>
      <c r="PWR94" s="612"/>
      <c r="PWS94" s="612"/>
      <c r="PWT94" s="612"/>
      <c r="PWU94" s="612"/>
      <c r="PWV94" s="612"/>
      <c r="PWW94" s="612"/>
      <c r="PWX94" s="612"/>
      <c r="PWY94" s="612"/>
      <c r="PWZ94" s="612"/>
      <c r="PXA94" s="612"/>
      <c r="PXB94" s="612"/>
      <c r="PXC94" s="612"/>
      <c r="PXD94" s="612"/>
      <c r="PXE94" s="612"/>
      <c r="PXF94" s="612"/>
      <c r="PXG94" s="612"/>
      <c r="PXH94" s="612"/>
      <c r="PXI94" s="612"/>
      <c r="PXJ94" s="612"/>
      <c r="PXK94" s="612"/>
      <c r="PXL94" s="612"/>
      <c r="PXM94" s="612"/>
      <c r="PXN94" s="612"/>
      <c r="PXO94" s="612"/>
      <c r="PXP94" s="612"/>
      <c r="PXQ94" s="612"/>
      <c r="PXR94" s="612"/>
      <c r="PXS94" s="612"/>
      <c r="PXT94" s="612"/>
      <c r="PXU94" s="612"/>
      <c r="PXV94" s="612"/>
      <c r="PXW94" s="612"/>
      <c r="PXX94" s="612"/>
      <c r="PXY94" s="612"/>
      <c r="PXZ94" s="612"/>
      <c r="PYA94" s="612"/>
      <c r="PYB94" s="612"/>
      <c r="PYC94" s="612"/>
      <c r="PYD94" s="612"/>
      <c r="PYE94" s="612"/>
      <c r="PYF94" s="612"/>
      <c r="PYG94" s="612"/>
      <c r="PYH94" s="612"/>
      <c r="PYI94" s="612"/>
      <c r="PYJ94" s="612"/>
      <c r="PYK94" s="612"/>
      <c r="PYL94" s="612"/>
      <c r="PYM94" s="612"/>
      <c r="PYN94" s="612"/>
      <c r="PYO94" s="612"/>
      <c r="PYP94" s="612"/>
      <c r="PYQ94" s="612"/>
      <c r="PYR94" s="612"/>
      <c r="PYS94" s="612"/>
      <c r="PYT94" s="612"/>
      <c r="PYU94" s="612"/>
      <c r="PYV94" s="612"/>
      <c r="PYW94" s="612"/>
      <c r="PYX94" s="612"/>
      <c r="PYY94" s="612"/>
      <c r="PYZ94" s="612"/>
      <c r="PZA94" s="612"/>
      <c r="PZB94" s="612"/>
      <c r="PZC94" s="612"/>
      <c r="PZD94" s="612"/>
      <c r="PZE94" s="612"/>
      <c r="PZF94" s="612"/>
      <c r="PZG94" s="612"/>
      <c r="PZH94" s="612"/>
      <c r="PZI94" s="612"/>
      <c r="PZJ94" s="612"/>
      <c r="PZK94" s="612"/>
      <c r="PZL94" s="612"/>
      <c r="PZM94" s="612"/>
      <c r="PZN94" s="612"/>
      <c r="PZO94" s="612"/>
      <c r="PZP94" s="612"/>
      <c r="PZQ94" s="612"/>
      <c r="PZR94" s="612"/>
      <c r="PZS94" s="612"/>
      <c r="PZT94" s="612"/>
      <c r="PZU94" s="612"/>
      <c r="PZV94" s="612"/>
      <c r="PZW94" s="612"/>
      <c r="PZX94" s="612"/>
      <c r="PZY94" s="612"/>
      <c r="PZZ94" s="612"/>
      <c r="QAA94" s="612"/>
      <c r="QAB94" s="612"/>
      <c r="QAC94" s="612"/>
      <c r="QAD94" s="612"/>
      <c r="QAE94" s="612"/>
      <c r="QAF94" s="612"/>
      <c r="QAG94" s="612"/>
      <c r="QAH94" s="612"/>
      <c r="QAI94" s="612"/>
      <c r="QAJ94" s="612"/>
      <c r="QAK94" s="612"/>
      <c r="QAL94" s="612"/>
      <c r="QAM94" s="612"/>
      <c r="QAN94" s="612"/>
      <c r="QAO94" s="612"/>
      <c r="QAP94" s="612"/>
      <c r="QAQ94" s="612"/>
      <c r="QAR94" s="612"/>
      <c r="QAS94" s="612"/>
      <c r="QAT94" s="612"/>
      <c r="QAU94" s="612"/>
      <c r="QAV94" s="612"/>
      <c r="QAW94" s="612"/>
      <c r="QAX94" s="612"/>
      <c r="QAY94" s="612"/>
      <c r="QAZ94" s="612"/>
      <c r="QBA94" s="612"/>
      <c r="QBB94" s="612"/>
      <c r="QBC94" s="612"/>
      <c r="QBD94" s="612"/>
      <c r="QBE94" s="612"/>
      <c r="QBF94" s="612"/>
      <c r="QBG94" s="612"/>
      <c r="QBH94" s="612"/>
      <c r="QBI94" s="612"/>
      <c r="QBJ94" s="612"/>
      <c r="QBK94" s="612"/>
      <c r="QBL94" s="612"/>
      <c r="QBM94" s="612"/>
      <c r="QBN94" s="612"/>
      <c r="QBO94" s="612"/>
      <c r="QBP94" s="612"/>
      <c r="QBQ94" s="612"/>
      <c r="QBR94" s="612"/>
      <c r="QBS94" s="612"/>
      <c r="QBT94" s="612"/>
      <c r="QBU94" s="612"/>
      <c r="QBV94" s="612"/>
      <c r="QBW94" s="612"/>
      <c r="QBX94" s="612"/>
      <c r="QBY94" s="612"/>
      <c r="QBZ94" s="612"/>
      <c r="QCA94" s="612"/>
      <c r="QCB94" s="612"/>
      <c r="QCC94" s="612"/>
      <c r="QCD94" s="612"/>
      <c r="QCE94" s="612"/>
      <c r="QCF94" s="612"/>
      <c r="QCG94" s="612"/>
      <c r="QCH94" s="612"/>
      <c r="QCI94" s="612"/>
      <c r="QCJ94" s="612"/>
      <c r="QCK94" s="612"/>
      <c r="QCL94" s="612"/>
      <c r="QCM94" s="612"/>
      <c r="QCN94" s="612"/>
      <c r="QCO94" s="612"/>
      <c r="QCP94" s="612"/>
      <c r="QCQ94" s="612"/>
      <c r="QCR94" s="612"/>
      <c r="QCS94" s="612"/>
      <c r="QCT94" s="612"/>
      <c r="QCU94" s="612"/>
      <c r="QCV94" s="612"/>
      <c r="QCW94" s="612"/>
      <c r="QCX94" s="612"/>
      <c r="QCY94" s="612"/>
      <c r="QCZ94" s="612"/>
      <c r="QDA94" s="612"/>
      <c r="QDB94" s="612"/>
      <c r="QDC94" s="612"/>
      <c r="QDD94" s="612"/>
      <c r="QDE94" s="612"/>
      <c r="QDF94" s="612"/>
      <c r="QDG94" s="612"/>
      <c r="QDH94" s="612"/>
      <c r="QDI94" s="612"/>
      <c r="QDJ94" s="612"/>
      <c r="QDK94" s="612"/>
      <c r="QDL94" s="612"/>
      <c r="QDM94" s="612"/>
      <c r="QDN94" s="612"/>
      <c r="QDO94" s="612"/>
      <c r="QDP94" s="612"/>
      <c r="QDQ94" s="612"/>
      <c r="QDR94" s="612"/>
      <c r="QDS94" s="612"/>
      <c r="QDT94" s="612"/>
      <c r="QDU94" s="612"/>
      <c r="QDV94" s="612"/>
      <c r="QDW94" s="612"/>
      <c r="QDX94" s="612"/>
      <c r="QDY94" s="612"/>
      <c r="QDZ94" s="612"/>
      <c r="QEA94" s="612"/>
      <c r="QEB94" s="612"/>
      <c r="QEC94" s="612"/>
      <c r="QED94" s="612"/>
      <c r="QEE94" s="612"/>
      <c r="QEF94" s="612"/>
      <c r="QEG94" s="612"/>
      <c r="QEH94" s="612"/>
      <c r="QEI94" s="612"/>
      <c r="QEJ94" s="612"/>
      <c r="QEK94" s="612"/>
      <c r="QEL94" s="612"/>
      <c r="QEM94" s="612"/>
      <c r="QEN94" s="612"/>
      <c r="QEO94" s="612"/>
      <c r="QEP94" s="612"/>
      <c r="QEQ94" s="612"/>
      <c r="QER94" s="612"/>
      <c r="QES94" s="612"/>
      <c r="QET94" s="612"/>
      <c r="QEU94" s="612"/>
      <c r="QEV94" s="612"/>
      <c r="QEW94" s="612"/>
      <c r="QEX94" s="612"/>
      <c r="QEY94" s="612"/>
      <c r="QEZ94" s="612"/>
      <c r="QFA94" s="612"/>
      <c r="QFB94" s="612"/>
      <c r="QFC94" s="612"/>
      <c r="QFD94" s="612"/>
      <c r="QFE94" s="612"/>
      <c r="QFF94" s="612"/>
      <c r="QFG94" s="612"/>
      <c r="QFH94" s="612"/>
      <c r="QFI94" s="612"/>
      <c r="QFJ94" s="612"/>
      <c r="QFK94" s="612"/>
      <c r="QFL94" s="612"/>
      <c r="QFM94" s="612"/>
      <c r="QFN94" s="612"/>
      <c r="QFO94" s="612"/>
      <c r="QFP94" s="612"/>
      <c r="QFQ94" s="612"/>
      <c r="QFR94" s="612"/>
      <c r="QFS94" s="612"/>
      <c r="QFT94" s="612"/>
      <c r="QFU94" s="612"/>
      <c r="QFV94" s="612"/>
      <c r="QFW94" s="612"/>
      <c r="QFX94" s="612"/>
      <c r="QFY94" s="612"/>
      <c r="QFZ94" s="612"/>
      <c r="QGA94" s="612"/>
      <c r="QGB94" s="612"/>
      <c r="QGC94" s="612"/>
      <c r="QGD94" s="612"/>
      <c r="QGE94" s="612"/>
      <c r="QGF94" s="612"/>
      <c r="QGG94" s="612"/>
      <c r="QGH94" s="612"/>
      <c r="QGI94" s="612"/>
      <c r="QGJ94" s="612"/>
      <c r="QGK94" s="612"/>
      <c r="QGL94" s="612"/>
      <c r="QGM94" s="612"/>
      <c r="QGN94" s="612"/>
      <c r="QGO94" s="612"/>
      <c r="QGP94" s="612"/>
      <c r="QGQ94" s="612"/>
      <c r="QGR94" s="612"/>
      <c r="QGS94" s="612"/>
      <c r="QGT94" s="612"/>
      <c r="QGU94" s="612"/>
      <c r="QGV94" s="612"/>
      <c r="QGW94" s="612"/>
      <c r="QGX94" s="612"/>
      <c r="QGY94" s="612"/>
      <c r="QGZ94" s="612"/>
      <c r="QHA94" s="612"/>
      <c r="QHB94" s="612"/>
      <c r="QHC94" s="612"/>
      <c r="QHD94" s="612"/>
      <c r="QHE94" s="612"/>
      <c r="QHF94" s="612"/>
      <c r="QHG94" s="612"/>
      <c r="QHH94" s="612"/>
      <c r="QHI94" s="612"/>
      <c r="QHJ94" s="612"/>
      <c r="QHK94" s="612"/>
      <c r="QHL94" s="612"/>
      <c r="QHM94" s="612"/>
      <c r="QHN94" s="612"/>
      <c r="QHO94" s="612"/>
      <c r="QHP94" s="612"/>
      <c r="QHQ94" s="612"/>
      <c r="QHR94" s="612"/>
      <c r="QHS94" s="612"/>
      <c r="QHT94" s="612"/>
      <c r="QHU94" s="612"/>
      <c r="QHV94" s="612"/>
      <c r="QHW94" s="612"/>
      <c r="QHX94" s="612"/>
      <c r="QHY94" s="612"/>
      <c r="QHZ94" s="612"/>
      <c r="QIA94" s="612"/>
      <c r="QIB94" s="612"/>
      <c r="QIC94" s="612"/>
      <c r="QID94" s="612"/>
      <c r="QIE94" s="612"/>
      <c r="QIF94" s="612"/>
      <c r="QIG94" s="612"/>
      <c r="QIH94" s="612"/>
      <c r="QII94" s="612"/>
      <c r="QIJ94" s="612"/>
      <c r="QIK94" s="612"/>
      <c r="QIL94" s="612"/>
      <c r="QIM94" s="612"/>
      <c r="QIN94" s="612"/>
      <c r="QIO94" s="612"/>
      <c r="QIP94" s="612"/>
      <c r="QIQ94" s="612"/>
      <c r="QIR94" s="612"/>
      <c r="QIS94" s="612"/>
      <c r="QIT94" s="612"/>
      <c r="QIU94" s="612"/>
      <c r="QIV94" s="612"/>
      <c r="QIW94" s="612"/>
      <c r="QIX94" s="612"/>
      <c r="QIY94" s="612"/>
      <c r="QIZ94" s="612"/>
      <c r="QJA94" s="612"/>
      <c r="QJB94" s="612"/>
      <c r="QJC94" s="612"/>
      <c r="QJD94" s="612"/>
      <c r="QJE94" s="612"/>
      <c r="QJF94" s="612"/>
      <c r="QJG94" s="612"/>
      <c r="QJH94" s="612"/>
      <c r="QJI94" s="612"/>
      <c r="QJJ94" s="612"/>
      <c r="QJK94" s="612"/>
      <c r="QJL94" s="612"/>
      <c r="QJM94" s="612"/>
      <c r="QJN94" s="612"/>
      <c r="QJO94" s="612"/>
      <c r="QJP94" s="612"/>
      <c r="QJQ94" s="612"/>
      <c r="QJR94" s="612"/>
      <c r="QJS94" s="612"/>
      <c r="QJT94" s="612"/>
      <c r="QJU94" s="612"/>
      <c r="QJV94" s="612"/>
      <c r="QJW94" s="612"/>
      <c r="QJX94" s="612"/>
      <c r="QJY94" s="612"/>
      <c r="QJZ94" s="612"/>
      <c r="QKA94" s="612"/>
      <c r="QKB94" s="612"/>
      <c r="QKC94" s="612"/>
      <c r="QKD94" s="612"/>
      <c r="QKE94" s="612"/>
      <c r="QKF94" s="612"/>
      <c r="QKG94" s="612"/>
      <c r="QKH94" s="612"/>
      <c r="QKI94" s="612"/>
      <c r="QKJ94" s="612"/>
      <c r="QKK94" s="612"/>
      <c r="QKL94" s="612"/>
      <c r="QKM94" s="612"/>
      <c r="QKN94" s="612"/>
      <c r="QKO94" s="612"/>
      <c r="QKP94" s="612"/>
      <c r="QKQ94" s="612"/>
      <c r="QKR94" s="612"/>
      <c r="QKS94" s="612"/>
      <c r="QKT94" s="612"/>
      <c r="QKU94" s="612"/>
      <c r="QKV94" s="612"/>
      <c r="QKW94" s="612"/>
      <c r="QKX94" s="612"/>
      <c r="QKY94" s="612"/>
      <c r="QKZ94" s="612"/>
      <c r="QLA94" s="612"/>
      <c r="QLB94" s="612"/>
      <c r="QLC94" s="612"/>
      <c r="QLD94" s="612"/>
      <c r="QLE94" s="612"/>
      <c r="QLF94" s="612"/>
      <c r="QLG94" s="612"/>
      <c r="QLH94" s="612"/>
      <c r="QLI94" s="612"/>
      <c r="QLJ94" s="612"/>
      <c r="QLK94" s="612"/>
      <c r="QLL94" s="612"/>
      <c r="QLM94" s="612"/>
      <c r="QLN94" s="612"/>
      <c r="QLO94" s="612"/>
      <c r="QLP94" s="612"/>
      <c r="QLQ94" s="612"/>
      <c r="QLR94" s="612"/>
      <c r="QLS94" s="612"/>
      <c r="QLT94" s="612"/>
      <c r="QLU94" s="612"/>
      <c r="QLV94" s="612"/>
      <c r="QLW94" s="612"/>
      <c r="QLX94" s="612"/>
      <c r="QLY94" s="612"/>
      <c r="QLZ94" s="612"/>
      <c r="QMA94" s="612"/>
      <c r="QMB94" s="612"/>
      <c r="QMC94" s="612"/>
      <c r="QMD94" s="612"/>
      <c r="QME94" s="612"/>
      <c r="QMF94" s="612"/>
      <c r="QMG94" s="612"/>
      <c r="QMH94" s="612"/>
      <c r="QMI94" s="612"/>
      <c r="QMJ94" s="612"/>
      <c r="QMK94" s="612"/>
      <c r="QML94" s="612"/>
      <c r="QMM94" s="612"/>
      <c r="QMN94" s="612"/>
      <c r="QMO94" s="612"/>
      <c r="QMP94" s="612"/>
      <c r="QMQ94" s="612"/>
      <c r="QMR94" s="612"/>
      <c r="QMS94" s="612"/>
      <c r="QMT94" s="612"/>
      <c r="QMU94" s="612"/>
      <c r="QMV94" s="612"/>
      <c r="QMW94" s="612"/>
      <c r="QMX94" s="612"/>
      <c r="QMY94" s="612"/>
      <c r="QMZ94" s="612"/>
      <c r="QNA94" s="612"/>
      <c r="QNB94" s="612"/>
      <c r="QNC94" s="612"/>
      <c r="QND94" s="612"/>
      <c r="QNE94" s="612"/>
      <c r="QNF94" s="612"/>
      <c r="QNG94" s="612"/>
      <c r="QNH94" s="612"/>
      <c r="QNI94" s="612"/>
      <c r="QNJ94" s="612"/>
      <c r="QNK94" s="612"/>
      <c r="QNL94" s="612"/>
      <c r="QNM94" s="612"/>
      <c r="QNN94" s="612"/>
      <c r="QNO94" s="612"/>
      <c r="QNP94" s="612"/>
      <c r="QNQ94" s="612"/>
      <c r="QNR94" s="612"/>
      <c r="QNS94" s="612"/>
      <c r="QNT94" s="612"/>
      <c r="QNU94" s="612"/>
      <c r="QNV94" s="612"/>
      <c r="QNW94" s="612"/>
      <c r="QNX94" s="612"/>
      <c r="QNY94" s="612"/>
      <c r="QNZ94" s="612"/>
      <c r="QOA94" s="612"/>
      <c r="QOB94" s="612"/>
      <c r="QOC94" s="612"/>
      <c r="QOD94" s="612"/>
      <c r="QOE94" s="612"/>
      <c r="QOF94" s="612"/>
      <c r="QOG94" s="612"/>
      <c r="QOH94" s="612"/>
      <c r="QOI94" s="612"/>
      <c r="QOJ94" s="612"/>
      <c r="QOK94" s="612"/>
      <c r="QOL94" s="612"/>
      <c r="QOM94" s="612"/>
      <c r="QON94" s="612"/>
      <c r="QOO94" s="612"/>
      <c r="QOP94" s="612"/>
      <c r="QOQ94" s="612"/>
      <c r="QOR94" s="612"/>
      <c r="QOS94" s="612"/>
      <c r="QOT94" s="612"/>
      <c r="QOU94" s="612"/>
      <c r="QOV94" s="612"/>
      <c r="QOW94" s="612"/>
      <c r="QOX94" s="612"/>
      <c r="QOY94" s="612"/>
      <c r="QOZ94" s="612"/>
      <c r="QPA94" s="612"/>
      <c r="QPB94" s="612"/>
      <c r="QPC94" s="612"/>
      <c r="QPD94" s="612"/>
      <c r="QPE94" s="612"/>
      <c r="QPF94" s="612"/>
      <c r="QPG94" s="612"/>
      <c r="QPH94" s="612"/>
      <c r="QPI94" s="612"/>
      <c r="QPJ94" s="612"/>
      <c r="QPK94" s="612"/>
      <c r="QPL94" s="612"/>
      <c r="QPM94" s="612"/>
      <c r="QPN94" s="612"/>
      <c r="QPO94" s="612"/>
      <c r="QPP94" s="612"/>
      <c r="QPQ94" s="612"/>
      <c r="QPR94" s="612"/>
      <c r="QPS94" s="612"/>
      <c r="QPT94" s="612"/>
      <c r="QPU94" s="612"/>
      <c r="QPV94" s="612"/>
      <c r="QPW94" s="612"/>
      <c r="QPX94" s="612"/>
      <c r="QPY94" s="612"/>
      <c r="QPZ94" s="612"/>
      <c r="QQA94" s="612"/>
      <c r="QQB94" s="612"/>
      <c r="QQC94" s="612"/>
      <c r="QQD94" s="612"/>
      <c r="QQE94" s="612"/>
      <c r="QQF94" s="612"/>
      <c r="QQG94" s="612"/>
      <c r="QQH94" s="612"/>
      <c r="QQI94" s="612"/>
      <c r="QQJ94" s="612"/>
      <c r="QQK94" s="612"/>
      <c r="QQL94" s="612"/>
      <c r="QQM94" s="612"/>
      <c r="QQN94" s="612"/>
      <c r="QQO94" s="612"/>
      <c r="QQP94" s="612"/>
      <c r="QQQ94" s="612"/>
      <c r="QQR94" s="612"/>
      <c r="QQS94" s="612"/>
      <c r="QQT94" s="612"/>
      <c r="QQU94" s="612"/>
      <c r="QQV94" s="612"/>
      <c r="QQW94" s="612"/>
      <c r="QQX94" s="612"/>
      <c r="QQY94" s="612"/>
      <c r="QQZ94" s="612"/>
      <c r="QRA94" s="612"/>
      <c r="QRB94" s="612"/>
      <c r="QRC94" s="612"/>
      <c r="QRD94" s="612"/>
      <c r="QRE94" s="612"/>
      <c r="QRF94" s="612"/>
      <c r="QRG94" s="612"/>
      <c r="QRH94" s="612"/>
      <c r="QRI94" s="612"/>
      <c r="QRJ94" s="612"/>
      <c r="QRK94" s="612"/>
      <c r="QRL94" s="612"/>
      <c r="QRM94" s="612"/>
      <c r="QRN94" s="612"/>
      <c r="QRO94" s="612"/>
      <c r="QRP94" s="612"/>
      <c r="QRQ94" s="612"/>
      <c r="QRR94" s="612"/>
      <c r="QRS94" s="612"/>
      <c r="QRT94" s="612"/>
      <c r="QRU94" s="612"/>
      <c r="QRV94" s="612"/>
      <c r="QRW94" s="612"/>
      <c r="QRX94" s="612"/>
      <c r="QRY94" s="612"/>
      <c r="QRZ94" s="612"/>
      <c r="QSA94" s="612"/>
      <c r="QSB94" s="612"/>
      <c r="QSC94" s="612"/>
      <c r="QSD94" s="612"/>
      <c r="QSE94" s="612"/>
      <c r="QSF94" s="612"/>
      <c r="QSG94" s="612"/>
      <c r="QSH94" s="612"/>
      <c r="QSI94" s="612"/>
      <c r="QSJ94" s="612"/>
      <c r="QSK94" s="612"/>
      <c r="QSL94" s="612"/>
      <c r="QSM94" s="612"/>
      <c r="QSN94" s="612"/>
      <c r="QSO94" s="612"/>
      <c r="QSP94" s="612"/>
      <c r="QSQ94" s="612"/>
      <c r="QSR94" s="612"/>
      <c r="QSS94" s="612"/>
      <c r="QST94" s="612"/>
      <c r="QSU94" s="612"/>
      <c r="QSV94" s="612"/>
      <c r="QSW94" s="612"/>
      <c r="QSX94" s="612"/>
      <c r="QSY94" s="612"/>
      <c r="QSZ94" s="612"/>
      <c r="QTA94" s="612"/>
      <c r="QTB94" s="612"/>
      <c r="QTC94" s="612"/>
      <c r="QTD94" s="612"/>
      <c r="QTE94" s="612"/>
      <c r="QTF94" s="612"/>
      <c r="QTG94" s="612"/>
      <c r="QTH94" s="612"/>
      <c r="QTI94" s="612"/>
      <c r="QTJ94" s="612"/>
      <c r="QTK94" s="612"/>
      <c r="QTL94" s="612"/>
      <c r="QTM94" s="612"/>
      <c r="QTN94" s="612"/>
      <c r="QTO94" s="612"/>
      <c r="QTP94" s="612"/>
      <c r="QTQ94" s="612"/>
      <c r="QTR94" s="612"/>
      <c r="QTS94" s="612"/>
      <c r="QTT94" s="612"/>
      <c r="QTU94" s="612"/>
      <c r="QTV94" s="612"/>
      <c r="QTW94" s="612"/>
      <c r="QTX94" s="612"/>
      <c r="QTY94" s="612"/>
      <c r="QTZ94" s="612"/>
      <c r="QUA94" s="612"/>
      <c r="QUB94" s="612"/>
      <c r="QUC94" s="612"/>
      <c r="QUD94" s="612"/>
      <c r="QUE94" s="612"/>
      <c r="QUF94" s="612"/>
      <c r="QUG94" s="612"/>
      <c r="QUH94" s="612"/>
      <c r="QUI94" s="612"/>
      <c r="QUJ94" s="612"/>
      <c r="QUK94" s="612"/>
      <c r="QUL94" s="612"/>
      <c r="QUM94" s="612"/>
      <c r="QUN94" s="612"/>
      <c r="QUO94" s="612"/>
      <c r="QUP94" s="612"/>
      <c r="QUQ94" s="612"/>
      <c r="QUR94" s="612"/>
      <c r="QUS94" s="612"/>
      <c r="QUT94" s="612"/>
      <c r="QUU94" s="612"/>
      <c r="QUV94" s="612"/>
      <c r="QUW94" s="612"/>
      <c r="QUX94" s="612"/>
      <c r="QUY94" s="612"/>
      <c r="QUZ94" s="612"/>
      <c r="QVA94" s="612"/>
      <c r="QVB94" s="612"/>
      <c r="QVC94" s="612"/>
      <c r="QVD94" s="612"/>
      <c r="QVE94" s="612"/>
      <c r="QVF94" s="612"/>
      <c r="QVG94" s="612"/>
      <c r="QVH94" s="612"/>
      <c r="QVI94" s="612"/>
      <c r="QVJ94" s="612"/>
      <c r="QVK94" s="612"/>
      <c r="QVL94" s="612"/>
      <c r="QVM94" s="612"/>
      <c r="QVN94" s="612"/>
      <c r="QVO94" s="612"/>
      <c r="QVP94" s="612"/>
      <c r="QVQ94" s="612"/>
      <c r="QVR94" s="612"/>
      <c r="QVS94" s="612"/>
      <c r="QVT94" s="612"/>
      <c r="QVU94" s="612"/>
      <c r="QVV94" s="612"/>
      <c r="QVW94" s="612"/>
      <c r="QVX94" s="612"/>
      <c r="QVY94" s="612"/>
      <c r="QVZ94" s="612"/>
      <c r="QWA94" s="612"/>
      <c r="QWB94" s="612"/>
      <c r="QWC94" s="612"/>
      <c r="QWD94" s="612"/>
      <c r="QWE94" s="612"/>
      <c r="QWF94" s="612"/>
      <c r="QWG94" s="612"/>
      <c r="QWH94" s="612"/>
      <c r="QWI94" s="612"/>
      <c r="QWJ94" s="612"/>
      <c r="QWK94" s="612"/>
      <c r="QWL94" s="612"/>
      <c r="QWM94" s="612"/>
      <c r="QWN94" s="612"/>
      <c r="QWO94" s="612"/>
      <c r="QWP94" s="612"/>
      <c r="QWQ94" s="612"/>
      <c r="QWR94" s="612"/>
      <c r="QWS94" s="612"/>
      <c r="QWT94" s="612"/>
      <c r="QWU94" s="612"/>
      <c r="QWV94" s="612"/>
      <c r="QWW94" s="612"/>
      <c r="QWX94" s="612"/>
      <c r="QWY94" s="612"/>
      <c r="QWZ94" s="612"/>
      <c r="QXA94" s="612"/>
      <c r="QXB94" s="612"/>
      <c r="QXC94" s="612"/>
      <c r="QXD94" s="612"/>
      <c r="QXE94" s="612"/>
      <c r="QXF94" s="612"/>
      <c r="QXG94" s="612"/>
      <c r="QXH94" s="612"/>
      <c r="QXI94" s="612"/>
      <c r="QXJ94" s="612"/>
      <c r="QXK94" s="612"/>
      <c r="QXL94" s="612"/>
      <c r="QXM94" s="612"/>
      <c r="QXN94" s="612"/>
      <c r="QXO94" s="612"/>
      <c r="QXP94" s="612"/>
      <c r="QXQ94" s="612"/>
      <c r="QXR94" s="612"/>
      <c r="QXS94" s="612"/>
      <c r="QXT94" s="612"/>
      <c r="QXU94" s="612"/>
      <c r="QXV94" s="612"/>
      <c r="QXW94" s="612"/>
      <c r="QXX94" s="612"/>
      <c r="QXY94" s="612"/>
      <c r="QXZ94" s="612"/>
      <c r="QYA94" s="612"/>
      <c r="QYB94" s="612"/>
      <c r="QYC94" s="612"/>
      <c r="QYD94" s="612"/>
      <c r="QYE94" s="612"/>
      <c r="QYF94" s="612"/>
      <c r="QYG94" s="612"/>
      <c r="QYH94" s="612"/>
      <c r="QYI94" s="612"/>
      <c r="QYJ94" s="612"/>
      <c r="QYK94" s="612"/>
      <c r="QYL94" s="612"/>
      <c r="QYM94" s="612"/>
      <c r="QYN94" s="612"/>
      <c r="QYO94" s="612"/>
      <c r="QYP94" s="612"/>
      <c r="QYQ94" s="612"/>
      <c r="QYR94" s="612"/>
      <c r="QYS94" s="612"/>
      <c r="QYT94" s="612"/>
      <c r="QYU94" s="612"/>
      <c r="QYV94" s="612"/>
      <c r="QYW94" s="612"/>
      <c r="QYX94" s="612"/>
      <c r="QYY94" s="612"/>
      <c r="QYZ94" s="612"/>
      <c r="QZA94" s="612"/>
      <c r="QZB94" s="612"/>
      <c r="QZC94" s="612"/>
      <c r="QZD94" s="612"/>
      <c r="QZE94" s="612"/>
      <c r="QZF94" s="612"/>
      <c r="QZG94" s="612"/>
      <c r="QZH94" s="612"/>
      <c r="QZI94" s="612"/>
      <c r="QZJ94" s="612"/>
      <c r="QZK94" s="612"/>
      <c r="QZL94" s="612"/>
      <c r="QZM94" s="612"/>
      <c r="QZN94" s="612"/>
      <c r="QZO94" s="612"/>
      <c r="QZP94" s="612"/>
      <c r="QZQ94" s="612"/>
      <c r="QZR94" s="612"/>
      <c r="QZS94" s="612"/>
      <c r="QZT94" s="612"/>
      <c r="QZU94" s="612"/>
      <c r="QZV94" s="612"/>
      <c r="QZW94" s="612"/>
      <c r="QZX94" s="612"/>
      <c r="QZY94" s="612"/>
      <c r="QZZ94" s="612"/>
      <c r="RAA94" s="612"/>
      <c r="RAB94" s="612"/>
      <c r="RAC94" s="612"/>
      <c r="RAD94" s="612"/>
      <c r="RAE94" s="612"/>
      <c r="RAF94" s="612"/>
      <c r="RAG94" s="612"/>
      <c r="RAH94" s="612"/>
      <c r="RAI94" s="612"/>
      <c r="RAJ94" s="612"/>
      <c r="RAK94" s="612"/>
      <c r="RAL94" s="612"/>
      <c r="RAM94" s="612"/>
      <c r="RAN94" s="612"/>
      <c r="RAO94" s="612"/>
      <c r="RAP94" s="612"/>
      <c r="RAQ94" s="612"/>
      <c r="RAR94" s="612"/>
      <c r="RAS94" s="612"/>
      <c r="RAT94" s="612"/>
      <c r="RAU94" s="612"/>
      <c r="RAV94" s="612"/>
      <c r="RAW94" s="612"/>
      <c r="RAX94" s="612"/>
      <c r="RAY94" s="612"/>
      <c r="RAZ94" s="612"/>
      <c r="RBA94" s="612"/>
      <c r="RBB94" s="612"/>
      <c r="RBC94" s="612"/>
      <c r="RBD94" s="612"/>
      <c r="RBE94" s="612"/>
      <c r="RBF94" s="612"/>
      <c r="RBG94" s="612"/>
      <c r="RBH94" s="612"/>
      <c r="RBI94" s="612"/>
      <c r="RBJ94" s="612"/>
      <c r="RBK94" s="612"/>
      <c r="RBL94" s="612"/>
      <c r="RBM94" s="612"/>
      <c r="RBN94" s="612"/>
      <c r="RBO94" s="612"/>
      <c r="RBP94" s="612"/>
      <c r="RBQ94" s="612"/>
      <c r="RBR94" s="612"/>
      <c r="RBS94" s="612"/>
      <c r="RBT94" s="612"/>
      <c r="RBU94" s="612"/>
      <c r="RBV94" s="612"/>
      <c r="RBW94" s="612"/>
      <c r="RBX94" s="612"/>
      <c r="RBY94" s="612"/>
      <c r="RBZ94" s="612"/>
      <c r="RCA94" s="612"/>
      <c r="RCB94" s="612"/>
      <c r="RCC94" s="612"/>
      <c r="RCD94" s="612"/>
      <c r="RCE94" s="612"/>
      <c r="RCF94" s="612"/>
      <c r="RCG94" s="612"/>
      <c r="RCH94" s="612"/>
      <c r="RCI94" s="612"/>
      <c r="RCJ94" s="612"/>
      <c r="RCK94" s="612"/>
      <c r="RCL94" s="612"/>
      <c r="RCM94" s="612"/>
      <c r="RCN94" s="612"/>
      <c r="RCO94" s="612"/>
      <c r="RCP94" s="612"/>
      <c r="RCQ94" s="612"/>
      <c r="RCR94" s="612"/>
      <c r="RCS94" s="612"/>
      <c r="RCT94" s="612"/>
      <c r="RCU94" s="612"/>
      <c r="RCV94" s="612"/>
      <c r="RCW94" s="612"/>
      <c r="RCX94" s="612"/>
      <c r="RCY94" s="612"/>
      <c r="RCZ94" s="612"/>
      <c r="RDA94" s="612"/>
      <c r="RDB94" s="612"/>
      <c r="RDC94" s="612"/>
      <c r="RDD94" s="612"/>
      <c r="RDE94" s="612"/>
      <c r="RDF94" s="612"/>
      <c r="RDG94" s="612"/>
      <c r="RDH94" s="612"/>
      <c r="RDI94" s="612"/>
      <c r="RDJ94" s="612"/>
      <c r="RDK94" s="612"/>
      <c r="RDL94" s="612"/>
      <c r="RDM94" s="612"/>
      <c r="RDN94" s="612"/>
      <c r="RDO94" s="612"/>
      <c r="RDP94" s="612"/>
      <c r="RDQ94" s="612"/>
      <c r="RDR94" s="612"/>
      <c r="RDS94" s="612"/>
      <c r="RDT94" s="612"/>
      <c r="RDU94" s="612"/>
      <c r="RDV94" s="612"/>
      <c r="RDW94" s="612"/>
      <c r="RDX94" s="612"/>
      <c r="RDY94" s="612"/>
      <c r="RDZ94" s="612"/>
      <c r="REA94" s="612"/>
      <c r="REB94" s="612"/>
      <c r="REC94" s="612"/>
      <c r="RED94" s="612"/>
      <c r="REE94" s="612"/>
      <c r="REF94" s="612"/>
      <c r="REG94" s="612"/>
      <c r="REH94" s="612"/>
      <c r="REI94" s="612"/>
      <c r="REJ94" s="612"/>
      <c r="REK94" s="612"/>
      <c r="REL94" s="612"/>
      <c r="REM94" s="612"/>
      <c r="REN94" s="612"/>
      <c r="REO94" s="612"/>
      <c r="REP94" s="612"/>
      <c r="REQ94" s="612"/>
      <c r="RER94" s="612"/>
      <c r="RES94" s="612"/>
      <c r="RET94" s="612"/>
      <c r="REU94" s="612"/>
      <c r="REV94" s="612"/>
      <c r="REW94" s="612"/>
      <c r="REX94" s="612"/>
      <c r="REY94" s="612"/>
      <c r="REZ94" s="612"/>
      <c r="RFA94" s="612"/>
      <c r="RFB94" s="612"/>
      <c r="RFC94" s="612"/>
      <c r="RFD94" s="612"/>
      <c r="RFE94" s="612"/>
      <c r="RFF94" s="612"/>
      <c r="RFG94" s="612"/>
      <c r="RFH94" s="612"/>
      <c r="RFI94" s="612"/>
      <c r="RFJ94" s="612"/>
      <c r="RFK94" s="612"/>
      <c r="RFL94" s="612"/>
      <c r="RFM94" s="612"/>
      <c r="RFN94" s="612"/>
      <c r="RFO94" s="612"/>
      <c r="RFP94" s="612"/>
      <c r="RFQ94" s="612"/>
      <c r="RFR94" s="612"/>
      <c r="RFS94" s="612"/>
      <c r="RFT94" s="612"/>
      <c r="RFU94" s="612"/>
      <c r="RFV94" s="612"/>
      <c r="RFW94" s="612"/>
      <c r="RFX94" s="612"/>
      <c r="RFY94" s="612"/>
      <c r="RFZ94" s="612"/>
      <c r="RGA94" s="612"/>
      <c r="RGB94" s="612"/>
      <c r="RGC94" s="612"/>
      <c r="RGD94" s="612"/>
      <c r="RGE94" s="612"/>
      <c r="RGF94" s="612"/>
      <c r="RGG94" s="612"/>
      <c r="RGH94" s="612"/>
      <c r="RGI94" s="612"/>
      <c r="RGJ94" s="612"/>
      <c r="RGK94" s="612"/>
      <c r="RGL94" s="612"/>
      <c r="RGM94" s="612"/>
      <c r="RGN94" s="612"/>
      <c r="RGO94" s="612"/>
      <c r="RGP94" s="612"/>
      <c r="RGQ94" s="612"/>
      <c r="RGR94" s="612"/>
      <c r="RGS94" s="612"/>
      <c r="RGT94" s="612"/>
      <c r="RGU94" s="612"/>
      <c r="RGV94" s="612"/>
      <c r="RGW94" s="612"/>
      <c r="RGX94" s="612"/>
      <c r="RGY94" s="612"/>
      <c r="RGZ94" s="612"/>
      <c r="RHA94" s="612"/>
      <c r="RHB94" s="612"/>
      <c r="RHC94" s="612"/>
      <c r="RHD94" s="612"/>
      <c r="RHE94" s="612"/>
      <c r="RHF94" s="612"/>
      <c r="RHG94" s="612"/>
      <c r="RHH94" s="612"/>
      <c r="RHI94" s="612"/>
      <c r="RHJ94" s="612"/>
      <c r="RHK94" s="612"/>
      <c r="RHL94" s="612"/>
      <c r="RHM94" s="612"/>
      <c r="RHN94" s="612"/>
      <c r="RHO94" s="612"/>
      <c r="RHP94" s="612"/>
      <c r="RHQ94" s="612"/>
      <c r="RHR94" s="612"/>
      <c r="RHS94" s="612"/>
      <c r="RHT94" s="612"/>
      <c r="RHU94" s="612"/>
      <c r="RHV94" s="612"/>
      <c r="RHW94" s="612"/>
      <c r="RHX94" s="612"/>
      <c r="RHY94" s="612"/>
      <c r="RHZ94" s="612"/>
      <c r="RIA94" s="612"/>
      <c r="RIB94" s="612"/>
      <c r="RIC94" s="612"/>
      <c r="RID94" s="612"/>
      <c r="RIE94" s="612"/>
      <c r="RIF94" s="612"/>
      <c r="RIG94" s="612"/>
      <c r="RIH94" s="612"/>
      <c r="RII94" s="612"/>
      <c r="RIJ94" s="612"/>
      <c r="RIK94" s="612"/>
      <c r="RIL94" s="612"/>
      <c r="RIM94" s="612"/>
      <c r="RIN94" s="612"/>
      <c r="RIO94" s="612"/>
      <c r="RIP94" s="612"/>
      <c r="RIQ94" s="612"/>
      <c r="RIR94" s="612"/>
      <c r="RIS94" s="612"/>
      <c r="RIT94" s="612"/>
      <c r="RIU94" s="612"/>
      <c r="RIV94" s="612"/>
      <c r="RIW94" s="612"/>
      <c r="RIX94" s="612"/>
      <c r="RIY94" s="612"/>
      <c r="RIZ94" s="612"/>
      <c r="RJA94" s="612"/>
      <c r="RJB94" s="612"/>
      <c r="RJC94" s="612"/>
      <c r="RJD94" s="612"/>
      <c r="RJE94" s="612"/>
      <c r="RJF94" s="612"/>
      <c r="RJG94" s="612"/>
      <c r="RJH94" s="612"/>
      <c r="RJI94" s="612"/>
      <c r="RJJ94" s="612"/>
      <c r="RJK94" s="612"/>
      <c r="RJL94" s="612"/>
      <c r="RJM94" s="612"/>
      <c r="RJN94" s="612"/>
      <c r="RJO94" s="612"/>
      <c r="RJP94" s="612"/>
      <c r="RJQ94" s="612"/>
      <c r="RJR94" s="612"/>
      <c r="RJS94" s="612"/>
      <c r="RJT94" s="612"/>
      <c r="RJU94" s="612"/>
      <c r="RJV94" s="612"/>
      <c r="RJW94" s="612"/>
      <c r="RJX94" s="612"/>
      <c r="RJY94" s="612"/>
      <c r="RJZ94" s="612"/>
      <c r="RKA94" s="612"/>
      <c r="RKB94" s="612"/>
      <c r="RKC94" s="612"/>
      <c r="RKD94" s="612"/>
      <c r="RKE94" s="612"/>
      <c r="RKF94" s="612"/>
      <c r="RKG94" s="612"/>
      <c r="RKH94" s="612"/>
      <c r="RKI94" s="612"/>
      <c r="RKJ94" s="612"/>
      <c r="RKK94" s="612"/>
      <c r="RKL94" s="612"/>
      <c r="RKM94" s="612"/>
      <c r="RKN94" s="612"/>
      <c r="RKO94" s="612"/>
      <c r="RKP94" s="612"/>
      <c r="RKQ94" s="612"/>
      <c r="RKR94" s="612"/>
      <c r="RKS94" s="612"/>
      <c r="RKT94" s="612"/>
      <c r="RKU94" s="612"/>
      <c r="RKV94" s="612"/>
      <c r="RKW94" s="612"/>
      <c r="RKX94" s="612"/>
      <c r="RKY94" s="612"/>
      <c r="RKZ94" s="612"/>
      <c r="RLA94" s="612"/>
      <c r="RLB94" s="612"/>
      <c r="RLC94" s="612"/>
      <c r="RLD94" s="612"/>
      <c r="RLE94" s="612"/>
      <c r="RLF94" s="612"/>
      <c r="RLG94" s="612"/>
      <c r="RLH94" s="612"/>
      <c r="RLI94" s="612"/>
      <c r="RLJ94" s="612"/>
      <c r="RLK94" s="612"/>
      <c r="RLL94" s="612"/>
      <c r="RLM94" s="612"/>
      <c r="RLN94" s="612"/>
      <c r="RLO94" s="612"/>
      <c r="RLP94" s="612"/>
      <c r="RLQ94" s="612"/>
      <c r="RLR94" s="612"/>
      <c r="RLS94" s="612"/>
      <c r="RLT94" s="612"/>
      <c r="RLU94" s="612"/>
      <c r="RLV94" s="612"/>
      <c r="RLW94" s="612"/>
      <c r="RLX94" s="612"/>
      <c r="RLY94" s="612"/>
      <c r="RLZ94" s="612"/>
      <c r="RMA94" s="612"/>
      <c r="RMB94" s="612"/>
      <c r="RMC94" s="612"/>
      <c r="RMD94" s="612"/>
      <c r="RME94" s="612"/>
      <c r="RMF94" s="612"/>
      <c r="RMG94" s="612"/>
      <c r="RMH94" s="612"/>
      <c r="RMI94" s="612"/>
      <c r="RMJ94" s="612"/>
      <c r="RMK94" s="612"/>
      <c r="RML94" s="612"/>
      <c r="RMM94" s="612"/>
      <c r="RMN94" s="612"/>
      <c r="RMO94" s="612"/>
      <c r="RMP94" s="612"/>
      <c r="RMQ94" s="612"/>
      <c r="RMR94" s="612"/>
      <c r="RMS94" s="612"/>
      <c r="RMT94" s="612"/>
      <c r="RMU94" s="612"/>
      <c r="RMV94" s="612"/>
      <c r="RMW94" s="612"/>
      <c r="RMX94" s="612"/>
      <c r="RMY94" s="612"/>
      <c r="RMZ94" s="612"/>
      <c r="RNA94" s="612"/>
      <c r="RNB94" s="612"/>
      <c r="RNC94" s="612"/>
      <c r="RND94" s="612"/>
      <c r="RNE94" s="612"/>
      <c r="RNF94" s="612"/>
      <c r="RNG94" s="612"/>
      <c r="RNH94" s="612"/>
      <c r="RNI94" s="612"/>
      <c r="RNJ94" s="612"/>
      <c r="RNK94" s="612"/>
      <c r="RNL94" s="612"/>
      <c r="RNM94" s="612"/>
      <c r="RNN94" s="612"/>
      <c r="RNO94" s="612"/>
      <c r="RNP94" s="612"/>
      <c r="RNQ94" s="612"/>
      <c r="RNR94" s="612"/>
      <c r="RNS94" s="612"/>
      <c r="RNT94" s="612"/>
      <c r="RNU94" s="612"/>
      <c r="RNV94" s="612"/>
      <c r="RNW94" s="612"/>
      <c r="RNX94" s="612"/>
      <c r="RNY94" s="612"/>
      <c r="RNZ94" s="612"/>
      <c r="ROA94" s="612"/>
      <c r="ROB94" s="612"/>
      <c r="ROC94" s="612"/>
      <c r="ROD94" s="612"/>
      <c r="ROE94" s="612"/>
      <c r="ROF94" s="612"/>
      <c r="ROG94" s="612"/>
      <c r="ROH94" s="612"/>
      <c r="ROI94" s="612"/>
      <c r="ROJ94" s="612"/>
      <c r="ROK94" s="612"/>
      <c r="ROL94" s="612"/>
      <c r="ROM94" s="612"/>
      <c r="RON94" s="612"/>
      <c r="ROO94" s="612"/>
      <c r="ROP94" s="612"/>
      <c r="ROQ94" s="612"/>
      <c r="ROR94" s="612"/>
      <c r="ROS94" s="612"/>
      <c r="ROT94" s="612"/>
      <c r="ROU94" s="612"/>
      <c r="ROV94" s="612"/>
      <c r="ROW94" s="612"/>
      <c r="ROX94" s="612"/>
      <c r="ROY94" s="612"/>
      <c r="ROZ94" s="612"/>
      <c r="RPA94" s="612"/>
      <c r="RPB94" s="612"/>
      <c r="RPC94" s="612"/>
      <c r="RPD94" s="612"/>
      <c r="RPE94" s="612"/>
      <c r="RPF94" s="612"/>
      <c r="RPG94" s="612"/>
      <c r="RPH94" s="612"/>
      <c r="RPI94" s="612"/>
      <c r="RPJ94" s="612"/>
      <c r="RPK94" s="612"/>
      <c r="RPL94" s="612"/>
      <c r="RPM94" s="612"/>
      <c r="RPN94" s="612"/>
      <c r="RPO94" s="612"/>
      <c r="RPP94" s="612"/>
      <c r="RPQ94" s="612"/>
      <c r="RPR94" s="612"/>
      <c r="RPS94" s="612"/>
      <c r="RPT94" s="612"/>
      <c r="RPU94" s="612"/>
      <c r="RPV94" s="612"/>
      <c r="RPW94" s="612"/>
      <c r="RPX94" s="612"/>
      <c r="RPY94" s="612"/>
      <c r="RPZ94" s="612"/>
      <c r="RQA94" s="612"/>
      <c r="RQB94" s="612"/>
      <c r="RQC94" s="612"/>
      <c r="RQD94" s="612"/>
      <c r="RQE94" s="612"/>
      <c r="RQF94" s="612"/>
      <c r="RQG94" s="612"/>
      <c r="RQH94" s="612"/>
      <c r="RQI94" s="612"/>
      <c r="RQJ94" s="612"/>
      <c r="RQK94" s="612"/>
      <c r="RQL94" s="612"/>
      <c r="RQM94" s="612"/>
      <c r="RQN94" s="612"/>
      <c r="RQO94" s="612"/>
      <c r="RQP94" s="612"/>
      <c r="RQQ94" s="612"/>
      <c r="RQR94" s="612"/>
      <c r="RQS94" s="612"/>
      <c r="RQT94" s="612"/>
      <c r="RQU94" s="612"/>
      <c r="RQV94" s="612"/>
      <c r="RQW94" s="612"/>
      <c r="RQX94" s="612"/>
      <c r="RQY94" s="612"/>
      <c r="RQZ94" s="612"/>
      <c r="RRA94" s="612"/>
      <c r="RRB94" s="612"/>
      <c r="RRC94" s="612"/>
      <c r="RRD94" s="612"/>
      <c r="RRE94" s="612"/>
      <c r="RRF94" s="612"/>
      <c r="RRG94" s="612"/>
      <c r="RRH94" s="612"/>
      <c r="RRI94" s="612"/>
      <c r="RRJ94" s="612"/>
      <c r="RRK94" s="612"/>
      <c r="RRL94" s="612"/>
      <c r="RRM94" s="612"/>
      <c r="RRN94" s="612"/>
      <c r="RRO94" s="612"/>
      <c r="RRP94" s="612"/>
      <c r="RRQ94" s="612"/>
      <c r="RRR94" s="612"/>
      <c r="RRS94" s="612"/>
      <c r="RRT94" s="612"/>
      <c r="RRU94" s="612"/>
      <c r="RRV94" s="612"/>
      <c r="RRW94" s="612"/>
      <c r="RRX94" s="612"/>
      <c r="RRY94" s="612"/>
      <c r="RRZ94" s="612"/>
      <c r="RSA94" s="612"/>
      <c r="RSB94" s="612"/>
      <c r="RSC94" s="612"/>
      <c r="RSD94" s="612"/>
      <c r="RSE94" s="612"/>
      <c r="RSF94" s="612"/>
      <c r="RSG94" s="612"/>
      <c r="RSH94" s="612"/>
      <c r="RSI94" s="612"/>
      <c r="RSJ94" s="612"/>
      <c r="RSK94" s="612"/>
      <c r="RSL94" s="612"/>
      <c r="RSM94" s="612"/>
      <c r="RSN94" s="612"/>
      <c r="RSO94" s="612"/>
      <c r="RSP94" s="612"/>
      <c r="RSQ94" s="612"/>
      <c r="RSR94" s="612"/>
      <c r="RSS94" s="612"/>
      <c r="RST94" s="612"/>
      <c r="RSU94" s="612"/>
      <c r="RSV94" s="612"/>
      <c r="RSW94" s="612"/>
      <c r="RSX94" s="612"/>
      <c r="RSY94" s="612"/>
      <c r="RSZ94" s="612"/>
      <c r="RTA94" s="612"/>
      <c r="RTB94" s="612"/>
      <c r="RTC94" s="612"/>
      <c r="RTD94" s="612"/>
      <c r="RTE94" s="612"/>
      <c r="RTF94" s="612"/>
      <c r="RTG94" s="612"/>
      <c r="RTH94" s="612"/>
      <c r="RTI94" s="612"/>
      <c r="RTJ94" s="612"/>
      <c r="RTK94" s="612"/>
      <c r="RTL94" s="612"/>
      <c r="RTM94" s="612"/>
      <c r="RTN94" s="612"/>
      <c r="RTO94" s="612"/>
      <c r="RTP94" s="612"/>
      <c r="RTQ94" s="612"/>
      <c r="RTR94" s="612"/>
      <c r="RTS94" s="612"/>
      <c r="RTT94" s="612"/>
      <c r="RTU94" s="612"/>
      <c r="RTV94" s="612"/>
      <c r="RTW94" s="612"/>
      <c r="RTX94" s="612"/>
      <c r="RTY94" s="612"/>
      <c r="RTZ94" s="612"/>
      <c r="RUA94" s="612"/>
      <c r="RUB94" s="612"/>
      <c r="RUC94" s="612"/>
      <c r="RUD94" s="612"/>
      <c r="RUE94" s="612"/>
      <c r="RUF94" s="612"/>
      <c r="RUG94" s="612"/>
      <c r="RUH94" s="612"/>
      <c r="RUI94" s="612"/>
      <c r="RUJ94" s="612"/>
      <c r="RUK94" s="612"/>
      <c r="RUL94" s="612"/>
      <c r="RUM94" s="612"/>
      <c r="RUN94" s="612"/>
      <c r="RUO94" s="612"/>
      <c r="RUP94" s="612"/>
      <c r="RUQ94" s="612"/>
      <c r="RUR94" s="612"/>
      <c r="RUS94" s="612"/>
      <c r="RUT94" s="612"/>
      <c r="RUU94" s="612"/>
      <c r="RUV94" s="612"/>
      <c r="RUW94" s="612"/>
      <c r="RUX94" s="612"/>
      <c r="RUY94" s="612"/>
      <c r="RUZ94" s="612"/>
      <c r="RVA94" s="612"/>
      <c r="RVB94" s="612"/>
      <c r="RVC94" s="612"/>
      <c r="RVD94" s="612"/>
      <c r="RVE94" s="612"/>
      <c r="RVF94" s="612"/>
      <c r="RVG94" s="612"/>
      <c r="RVH94" s="612"/>
      <c r="RVI94" s="612"/>
      <c r="RVJ94" s="612"/>
      <c r="RVK94" s="612"/>
      <c r="RVL94" s="612"/>
      <c r="RVM94" s="612"/>
      <c r="RVN94" s="612"/>
      <c r="RVO94" s="612"/>
      <c r="RVP94" s="612"/>
      <c r="RVQ94" s="612"/>
      <c r="RVR94" s="612"/>
      <c r="RVS94" s="612"/>
      <c r="RVT94" s="612"/>
      <c r="RVU94" s="612"/>
      <c r="RVV94" s="612"/>
      <c r="RVW94" s="612"/>
      <c r="RVX94" s="612"/>
      <c r="RVY94" s="612"/>
      <c r="RVZ94" s="612"/>
      <c r="RWA94" s="612"/>
      <c r="RWB94" s="612"/>
      <c r="RWC94" s="612"/>
      <c r="RWD94" s="612"/>
      <c r="RWE94" s="612"/>
      <c r="RWF94" s="612"/>
      <c r="RWG94" s="612"/>
      <c r="RWH94" s="612"/>
      <c r="RWI94" s="612"/>
      <c r="RWJ94" s="612"/>
      <c r="RWK94" s="612"/>
      <c r="RWL94" s="612"/>
      <c r="RWM94" s="612"/>
      <c r="RWN94" s="612"/>
      <c r="RWO94" s="612"/>
      <c r="RWP94" s="612"/>
      <c r="RWQ94" s="612"/>
      <c r="RWR94" s="612"/>
      <c r="RWS94" s="612"/>
      <c r="RWT94" s="612"/>
      <c r="RWU94" s="612"/>
      <c r="RWV94" s="612"/>
      <c r="RWW94" s="612"/>
      <c r="RWX94" s="612"/>
      <c r="RWY94" s="612"/>
      <c r="RWZ94" s="612"/>
      <c r="RXA94" s="612"/>
      <c r="RXB94" s="612"/>
      <c r="RXC94" s="612"/>
      <c r="RXD94" s="612"/>
      <c r="RXE94" s="612"/>
      <c r="RXF94" s="612"/>
      <c r="RXG94" s="612"/>
      <c r="RXH94" s="612"/>
      <c r="RXI94" s="612"/>
      <c r="RXJ94" s="612"/>
      <c r="RXK94" s="612"/>
      <c r="RXL94" s="612"/>
      <c r="RXM94" s="612"/>
      <c r="RXN94" s="612"/>
      <c r="RXO94" s="612"/>
      <c r="RXP94" s="612"/>
      <c r="RXQ94" s="612"/>
      <c r="RXR94" s="612"/>
      <c r="RXS94" s="612"/>
      <c r="RXT94" s="612"/>
      <c r="RXU94" s="612"/>
      <c r="RXV94" s="612"/>
      <c r="RXW94" s="612"/>
      <c r="RXX94" s="612"/>
      <c r="RXY94" s="612"/>
      <c r="RXZ94" s="612"/>
      <c r="RYA94" s="612"/>
      <c r="RYB94" s="612"/>
      <c r="RYC94" s="612"/>
      <c r="RYD94" s="612"/>
      <c r="RYE94" s="612"/>
      <c r="RYF94" s="612"/>
      <c r="RYG94" s="612"/>
      <c r="RYH94" s="612"/>
      <c r="RYI94" s="612"/>
      <c r="RYJ94" s="612"/>
      <c r="RYK94" s="612"/>
      <c r="RYL94" s="612"/>
      <c r="RYM94" s="612"/>
      <c r="RYN94" s="612"/>
      <c r="RYO94" s="612"/>
      <c r="RYP94" s="612"/>
      <c r="RYQ94" s="612"/>
      <c r="RYR94" s="612"/>
      <c r="RYS94" s="612"/>
      <c r="RYT94" s="612"/>
      <c r="RYU94" s="612"/>
      <c r="RYV94" s="612"/>
      <c r="RYW94" s="612"/>
      <c r="RYX94" s="612"/>
      <c r="RYY94" s="612"/>
      <c r="RYZ94" s="612"/>
      <c r="RZA94" s="612"/>
      <c r="RZB94" s="612"/>
      <c r="RZC94" s="612"/>
      <c r="RZD94" s="612"/>
      <c r="RZE94" s="612"/>
      <c r="RZF94" s="612"/>
      <c r="RZG94" s="612"/>
      <c r="RZH94" s="612"/>
      <c r="RZI94" s="612"/>
      <c r="RZJ94" s="612"/>
      <c r="RZK94" s="612"/>
      <c r="RZL94" s="612"/>
      <c r="RZM94" s="612"/>
      <c r="RZN94" s="612"/>
      <c r="RZO94" s="612"/>
      <c r="RZP94" s="612"/>
      <c r="RZQ94" s="612"/>
      <c r="RZR94" s="612"/>
      <c r="RZS94" s="612"/>
      <c r="RZT94" s="612"/>
      <c r="RZU94" s="612"/>
      <c r="RZV94" s="612"/>
      <c r="RZW94" s="612"/>
      <c r="RZX94" s="612"/>
      <c r="RZY94" s="612"/>
      <c r="RZZ94" s="612"/>
      <c r="SAA94" s="612"/>
      <c r="SAB94" s="612"/>
      <c r="SAC94" s="612"/>
      <c r="SAD94" s="612"/>
      <c r="SAE94" s="612"/>
      <c r="SAF94" s="612"/>
      <c r="SAG94" s="612"/>
      <c r="SAH94" s="612"/>
      <c r="SAI94" s="612"/>
      <c r="SAJ94" s="612"/>
      <c r="SAK94" s="612"/>
      <c r="SAL94" s="612"/>
      <c r="SAM94" s="612"/>
      <c r="SAN94" s="612"/>
      <c r="SAO94" s="612"/>
      <c r="SAP94" s="612"/>
      <c r="SAQ94" s="612"/>
      <c r="SAR94" s="612"/>
      <c r="SAS94" s="612"/>
      <c r="SAT94" s="612"/>
      <c r="SAU94" s="612"/>
      <c r="SAV94" s="612"/>
      <c r="SAW94" s="612"/>
      <c r="SAX94" s="612"/>
      <c r="SAY94" s="612"/>
      <c r="SAZ94" s="612"/>
      <c r="SBA94" s="612"/>
      <c r="SBB94" s="612"/>
      <c r="SBC94" s="612"/>
      <c r="SBD94" s="612"/>
      <c r="SBE94" s="612"/>
      <c r="SBF94" s="612"/>
      <c r="SBG94" s="612"/>
      <c r="SBH94" s="612"/>
      <c r="SBI94" s="612"/>
      <c r="SBJ94" s="612"/>
      <c r="SBK94" s="612"/>
      <c r="SBL94" s="612"/>
      <c r="SBM94" s="612"/>
      <c r="SBN94" s="612"/>
      <c r="SBO94" s="612"/>
      <c r="SBP94" s="612"/>
      <c r="SBQ94" s="612"/>
      <c r="SBR94" s="612"/>
      <c r="SBS94" s="612"/>
      <c r="SBT94" s="612"/>
      <c r="SBU94" s="612"/>
      <c r="SBV94" s="612"/>
      <c r="SBW94" s="612"/>
      <c r="SBX94" s="612"/>
      <c r="SBY94" s="612"/>
      <c r="SBZ94" s="612"/>
      <c r="SCA94" s="612"/>
      <c r="SCB94" s="612"/>
      <c r="SCC94" s="612"/>
      <c r="SCD94" s="612"/>
      <c r="SCE94" s="612"/>
      <c r="SCF94" s="612"/>
      <c r="SCG94" s="612"/>
      <c r="SCH94" s="612"/>
      <c r="SCI94" s="612"/>
      <c r="SCJ94" s="612"/>
      <c r="SCK94" s="612"/>
      <c r="SCL94" s="612"/>
      <c r="SCM94" s="612"/>
      <c r="SCN94" s="612"/>
      <c r="SCO94" s="612"/>
      <c r="SCP94" s="612"/>
      <c r="SCQ94" s="612"/>
      <c r="SCR94" s="612"/>
      <c r="SCS94" s="612"/>
      <c r="SCT94" s="612"/>
      <c r="SCU94" s="612"/>
      <c r="SCV94" s="612"/>
      <c r="SCW94" s="612"/>
      <c r="SCX94" s="612"/>
      <c r="SCY94" s="612"/>
      <c r="SCZ94" s="612"/>
      <c r="SDA94" s="612"/>
      <c r="SDB94" s="612"/>
      <c r="SDC94" s="612"/>
      <c r="SDD94" s="612"/>
      <c r="SDE94" s="612"/>
      <c r="SDF94" s="612"/>
      <c r="SDG94" s="612"/>
      <c r="SDH94" s="612"/>
      <c r="SDI94" s="612"/>
      <c r="SDJ94" s="612"/>
      <c r="SDK94" s="612"/>
      <c r="SDL94" s="612"/>
      <c r="SDM94" s="612"/>
      <c r="SDN94" s="612"/>
      <c r="SDO94" s="612"/>
      <c r="SDP94" s="612"/>
      <c r="SDQ94" s="612"/>
      <c r="SDR94" s="612"/>
      <c r="SDS94" s="612"/>
      <c r="SDT94" s="612"/>
      <c r="SDU94" s="612"/>
      <c r="SDV94" s="612"/>
      <c r="SDW94" s="612"/>
      <c r="SDX94" s="612"/>
      <c r="SDY94" s="612"/>
      <c r="SDZ94" s="612"/>
      <c r="SEA94" s="612"/>
      <c r="SEB94" s="612"/>
      <c r="SEC94" s="612"/>
      <c r="SED94" s="612"/>
      <c r="SEE94" s="612"/>
      <c r="SEF94" s="612"/>
      <c r="SEG94" s="612"/>
      <c r="SEH94" s="612"/>
      <c r="SEI94" s="612"/>
      <c r="SEJ94" s="612"/>
      <c r="SEK94" s="612"/>
      <c r="SEL94" s="612"/>
      <c r="SEM94" s="612"/>
      <c r="SEN94" s="612"/>
      <c r="SEO94" s="612"/>
      <c r="SEP94" s="612"/>
      <c r="SEQ94" s="612"/>
      <c r="SER94" s="612"/>
      <c r="SES94" s="612"/>
      <c r="SET94" s="612"/>
      <c r="SEU94" s="612"/>
      <c r="SEV94" s="612"/>
      <c r="SEW94" s="612"/>
      <c r="SEX94" s="612"/>
      <c r="SEY94" s="612"/>
      <c r="SEZ94" s="612"/>
      <c r="SFA94" s="612"/>
      <c r="SFB94" s="612"/>
      <c r="SFC94" s="612"/>
      <c r="SFD94" s="612"/>
      <c r="SFE94" s="612"/>
      <c r="SFF94" s="612"/>
      <c r="SFG94" s="612"/>
      <c r="SFH94" s="612"/>
      <c r="SFI94" s="612"/>
      <c r="SFJ94" s="612"/>
      <c r="SFK94" s="612"/>
      <c r="SFL94" s="612"/>
      <c r="SFM94" s="612"/>
      <c r="SFN94" s="612"/>
      <c r="SFO94" s="612"/>
      <c r="SFP94" s="612"/>
      <c r="SFQ94" s="612"/>
      <c r="SFR94" s="612"/>
      <c r="SFS94" s="612"/>
      <c r="SFT94" s="612"/>
      <c r="SFU94" s="612"/>
      <c r="SFV94" s="612"/>
      <c r="SFW94" s="612"/>
      <c r="SFX94" s="612"/>
      <c r="SFY94" s="612"/>
      <c r="SFZ94" s="612"/>
      <c r="SGA94" s="612"/>
      <c r="SGB94" s="612"/>
      <c r="SGC94" s="612"/>
      <c r="SGD94" s="612"/>
      <c r="SGE94" s="612"/>
      <c r="SGF94" s="612"/>
      <c r="SGG94" s="612"/>
      <c r="SGH94" s="612"/>
      <c r="SGI94" s="612"/>
      <c r="SGJ94" s="612"/>
      <c r="SGK94" s="612"/>
      <c r="SGL94" s="612"/>
      <c r="SGM94" s="612"/>
      <c r="SGN94" s="612"/>
      <c r="SGO94" s="612"/>
      <c r="SGP94" s="612"/>
      <c r="SGQ94" s="612"/>
      <c r="SGR94" s="612"/>
      <c r="SGS94" s="612"/>
      <c r="SGT94" s="612"/>
      <c r="SGU94" s="612"/>
      <c r="SGV94" s="612"/>
      <c r="SGW94" s="612"/>
      <c r="SGX94" s="612"/>
      <c r="SGY94" s="612"/>
      <c r="SGZ94" s="612"/>
      <c r="SHA94" s="612"/>
      <c r="SHB94" s="612"/>
      <c r="SHC94" s="612"/>
      <c r="SHD94" s="612"/>
      <c r="SHE94" s="612"/>
      <c r="SHF94" s="612"/>
      <c r="SHG94" s="612"/>
      <c r="SHH94" s="612"/>
      <c r="SHI94" s="612"/>
      <c r="SHJ94" s="612"/>
      <c r="SHK94" s="612"/>
      <c r="SHL94" s="612"/>
      <c r="SHM94" s="612"/>
      <c r="SHN94" s="612"/>
      <c r="SHO94" s="612"/>
      <c r="SHP94" s="612"/>
      <c r="SHQ94" s="612"/>
      <c r="SHR94" s="612"/>
      <c r="SHS94" s="612"/>
      <c r="SHT94" s="612"/>
      <c r="SHU94" s="612"/>
      <c r="SHV94" s="612"/>
      <c r="SHW94" s="612"/>
      <c r="SHX94" s="612"/>
      <c r="SHY94" s="612"/>
      <c r="SHZ94" s="612"/>
      <c r="SIA94" s="612"/>
      <c r="SIB94" s="612"/>
      <c r="SIC94" s="612"/>
      <c r="SID94" s="612"/>
      <c r="SIE94" s="612"/>
      <c r="SIF94" s="612"/>
      <c r="SIG94" s="612"/>
      <c r="SIH94" s="612"/>
      <c r="SII94" s="612"/>
      <c r="SIJ94" s="612"/>
      <c r="SIK94" s="612"/>
      <c r="SIL94" s="612"/>
      <c r="SIM94" s="612"/>
      <c r="SIN94" s="612"/>
      <c r="SIO94" s="612"/>
      <c r="SIP94" s="612"/>
      <c r="SIQ94" s="612"/>
      <c r="SIR94" s="612"/>
      <c r="SIS94" s="612"/>
      <c r="SIT94" s="612"/>
      <c r="SIU94" s="612"/>
      <c r="SIV94" s="612"/>
      <c r="SIW94" s="612"/>
      <c r="SIX94" s="612"/>
      <c r="SIY94" s="612"/>
      <c r="SIZ94" s="612"/>
      <c r="SJA94" s="612"/>
      <c r="SJB94" s="612"/>
      <c r="SJC94" s="612"/>
      <c r="SJD94" s="612"/>
      <c r="SJE94" s="612"/>
      <c r="SJF94" s="612"/>
      <c r="SJG94" s="612"/>
      <c r="SJH94" s="612"/>
      <c r="SJI94" s="612"/>
      <c r="SJJ94" s="612"/>
      <c r="SJK94" s="612"/>
      <c r="SJL94" s="612"/>
      <c r="SJM94" s="612"/>
      <c r="SJN94" s="612"/>
      <c r="SJO94" s="612"/>
      <c r="SJP94" s="612"/>
      <c r="SJQ94" s="612"/>
      <c r="SJR94" s="612"/>
      <c r="SJS94" s="612"/>
      <c r="SJT94" s="612"/>
      <c r="SJU94" s="612"/>
      <c r="SJV94" s="612"/>
      <c r="SJW94" s="612"/>
      <c r="SJX94" s="612"/>
      <c r="SJY94" s="612"/>
      <c r="SJZ94" s="612"/>
      <c r="SKA94" s="612"/>
      <c r="SKB94" s="612"/>
      <c r="SKC94" s="612"/>
      <c r="SKD94" s="612"/>
      <c r="SKE94" s="612"/>
      <c r="SKF94" s="612"/>
      <c r="SKG94" s="612"/>
      <c r="SKH94" s="612"/>
      <c r="SKI94" s="612"/>
      <c r="SKJ94" s="612"/>
      <c r="SKK94" s="612"/>
      <c r="SKL94" s="612"/>
      <c r="SKM94" s="612"/>
      <c r="SKN94" s="612"/>
      <c r="SKO94" s="612"/>
      <c r="SKP94" s="612"/>
      <c r="SKQ94" s="612"/>
      <c r="SKR94" s="612"/>
      <c r="SKS94" s="612"/>
      <c r="SKT94" s="612"/>
      <c r="SKU94" s="612"/>
      <c r="SKV94" s="612"/>
      <c r="SKW94" s="612"/>
      <c r="SKX94" s="612"/>
      <c r="SKY94" s="612"/>
      <c r="SKZ94" s="612"/>
      <c r="SLA94" s="612"/>
      <c r="SLB94" s="612"/>
      <c r="SLC94" s="612"/>
      <c r="SLD94" s="612"/>
      <c r="SLE94" s="612"/>
      <c r="SLF94" s="612"/>
      <c r="SLG94" s="612"/>
      <c r="SLH94" s="612"/>
      <c r="SLI94" s="612"/>
      <c r="SLJ94" s="612"/>
      <c r="SLK94" s="612"/>
      <c r="SLL94" s="612"/>
      <c r="SLM94" s="612"/>
      <c r="SLN94" s="612"/>
      <c r="SLO94" s="612"/>
      <c r="SLP94" s="612"/>
      <c r="SLQ94" s="612"/>
      <c r="SLR94" s="612"/>
      <c r="SLS94" s="612"/>
      <c r="SLT94" s="612"/>
      <c r="SLU94" s="612"/>
      <c r="SLV94" s="612"/>
      <c r="SLW94" s="612"/>
      <c r="SLX94" s="612"/>
      <c r="SLY94" s="612"/>
      <c r="SLZ94" s="612"/>
      <c r="SMA94" s="612"/>
      <c r="SMB94" s="612"/>
      <c r="SMC94" s="612"/>
      <c r="SMD94" s="612"/>
      <c r="SME94" s="612"/>
      <c r="SMF94" s="612"/>
      <c r="SMG94" s="612"/>
      <c r="SMH94" s="612"/>
      <c r="SMI94" s="612"/>
      <c r="SMJ94" s="612"/>
      <c r="SMK94" s="612"/>
      <c r="SML94" s="612"/>
      <c r="SMM94" s="612"/>
      <c r="SMN94" s="612"/>
      <c r="SMO94" s="612"/>
      <c r="SMP94" s="612"/>
      <c r="SMQ94" s="612"/>
      <c r="SMR94" s="612"/>
      <c r="SMS94" s="612"/>
      <c r="SMT94" s="612"/>
      <c r="SMU94" s="612"/>
      <c r="SMV94" s="612"/>
      <c r="SMW94" s="612"/>
      <c r="SMX94" s="612"/>
      <c r="SMY94" s="612"/>
      <c r="SMZ94" s="612"/>
      <c r="SNA94" s="612"/>
      <c r="SNB94" s="612"/>
      <c r="SNC94" s="612"/>
      <c r="SND94" s="612"/>
      <c r="SNE94" s="612"/>
      <c r="SNF94" s="612"/>
      <c r="SNG94" s="612"/>
      <c r="SNH94" s="612"/>
      <c r="SNI94" s="612"/>
      <c r="SNJ94" s="612"/>
      <c r="SNK94" s="612"/>
      <c r="SNL94" s="612"/>
      <c r="SNM94" s="612"/>
      <c r="SNN94" s="612"/>
      <c r="SNO94" s="612"/>
      <c r="SNP94" s="612"/>
      <c r="SNQ94" s="612"/>
      <c r="SNR94" s="612"/>
      <c r="SNS94" s="612"/>
      <c r="SNT94" s="612"/>
      <c r="SNU94" s="612"/>
      <c r="SNV94" s="612"/>
      <c r="SNW94" s="612"/>
      <c r="SNX94" s="612"/>
      <c r="SNY94" s="612"/>
      <c r="SNZ94" s="612"/>
      <c r="SOA94" s="612"/>
      <c r="SOB94" s="612"/>
      <c r="SOC94" s="612"/>
      <c r="SOD94" s="612"/>
      <c r="SOE94" s="612"/>
      <c r="SOF94" s="612"/>
      <c r="SOG94" s="612"/>
      <c r="SOH94" s="612"/>
      <c r="SOI94" s="612"/>
      <c r="SOJ94" s="612"/>
      <c r="SOK94" s="612"/>
      <c r="SOL94" s="612"/>
      <c r="SOM94" s="612"/>
      <c r="SON94" s="612"/>
      <c r="SOO94" s="612"/>
      <c r="SOP94" s="612"/>
      <c r="SOQ94" s="612"/>
      <c r="SOR94" s="612"/>
      <c r="SOS94" s="612"/>
      <c r="SOT94" s="612"/>
      <c r="SOU94" s="612"/>
      <c r="SOV94" s="612"/>
      <c r="SOW94" s="612"/>
      <c r="SOX94" s="612"/>
      <c r="SOY94" s="612"/>
      <c r="SOZ94" s="612"/>
      <c r="SPA94" s="612"/>
      <c r="SPB94" s="612"/>
      <c r="SPC94" s="612"/>
      <c r="SPD94" s="612"/>
      <c r="SPE94" s="612"/>
      <c r="SPF94" s="612"/>
      <c r="SPG94" s="612"/>
      <c r="SPH94" s="612"/>
      <c r="SPI94" s="612"/>
      <c r="SPJ94" s="612"/>
      <c r="SPK94" s="612"/>
      <c r="SPL94" s="612"/>
      <c r="SPM94" s="612"/>
      <c r="SPN94" s="612"/>
      <c r="SPO94" s="612"/>
      <c r="SPP94" s="612"/>
      <c r="SPQ94" s="612"/>
      <c r="SPR94" s="612"/>
      <c r="SPS94" s="612"/>
      <c r="SPT94" s="612"/>
      <c r="SPU94" s="612"/>
      <c r="SPV94" s="612"/>
      <c r="SPW94" s="612"/>
      <c r="SPX94" s="612"/>
      <c r="SPY94" s="612"/>
      <c r="SPZ94" s="612"/>
      <c r="SQA94" s="612"/>
      <c r="SQB94" s="612"/>
      <c r="SQC94" s="612"/>
      <c r="SQD94" s="612"/>
      <c r="SQE94" s="612"/>
      <c r="SQF94" s="612"/>
      <c r="SQG94" s="612"/>
      <c r="SQH94" s="612"/>
      <c r="SQI94" s="612"/>
      <c r="SQJ94" s="612"/>
      <c r="SQK94" s="612"/>
      <c r="SQL94" s="612"/>
      <c r="SQM94" s="612"/>
      <c r="SQN94" s="612"/>
      <c r="SQO94" s="612"/>
      <c r="SQP94" s="612"/>
      <c r="SQQ94" s="612"/>
      <c r="SQR94" s="612"/>
      <c r="SQS94" s="612"/>
      <c r="SQT94" s="612"/>
      <c r="SQU94" s="612"/>
      <c r="SQV94" s="612"/>
      <c r="SQW94" s="612"/>
      <c r="SQX94" s="612"/>
      <c r="SQY94" s="612"/>
      <c r="SQZ94" s="612"/>
      <c r="SRA94" s="612"/>
      <c r="SRB94" s="612"/>
      <c r="SRC94" s="612"/>
      <c r="SRD94" s="612"/>
      <c r="SRE94" s="612"/>
      <c r="SRF94" s="612"/>
      <c r="SRG94" s="612"/>
      <c r="SRH94" s="612"/>
      <c r="SRI94" s="612"/>
      <c r="SRJ94" s="612"/>
      <c r="SRK94" s="612"/>
      <c r="SRL94" s="612"/>
      <c r="SRM94" s="612"/>
      <c r="SRN94" s="612"/>
      <c r="SRO94" s="612"/>
      <c r="SRP94" s="612"/>
      <c r="SRQ94" s="612"/>
      <c r="SRR94" s="612"/>
      <c r="SRS94" s="612"/>
      <c r="SRT94" s="612"/>
      <c r="SRU94" s="612"/>
      <c r="SRV94" s="612"/>
      <c r="SRW94" s="612"/>
      <c r="SRX94" s="612"/>
      <c r="SRY94" s="612"/>
      <c r="SRZ94" s="612"/>
      <c r="SSA94" s="612"/>
      <c r="SSB94" s="612"/>
      <c r="SSC94" s="612"/>
      <c r="SSD94" s="612"/>
      <c r="SSE94" s="612"/>
      <c r="SSF94" s="612"/>
      <c r="SSG94" s="612"/>
      <c r="SSH94" s="612"/>
      <c r="SSI94" s="612"/>
      <c r="SSJ94" s="612"/>
      <c r="SSK94" s="612"/>
      <c r="SSL94" s="612"/>
      <c r="SSM94" s="612"/>
      <c r="SSN94" s="612"/>
      <c r="SSO94" s="612"/>
      <c r="SSP94" s="612"/>
      <c r="SSQ94" s="612"/>
      <c r="SSR94" s="612"/>
      <c r="SSS94" s="612"/>
      <c r="SST94" s="612"/>
      <c r="SSU94" s="612"/>
      <c r="SSV94" s="612"/>
      <c r="SSW94" s="612"/>
      <c r="SSX94" s="612"/>
      <c r="SSY94" s="612"/>
      <c r="SSZ94" s="612"/>
      <c r="STA94" s="612"/>
      <c r="STB94" s="612"/>
      <c r="STC94" s="612"/>
      <c r="STD94" s="612"/>
      <c r="STE94" s="612"/>
      <c r="STF94" s="612"/>
      <c r="STG94" s="612"/>
      <c r="STH94" s="612"/>
      <c r="STI94" s="612"/>
      <c r="STJ94" s="612"/>
      <c r="STK94" s="612"/>
      <c r="STL94" s="612"/>
      <c r="STM94" s="612"/>
      <c r="STN94" s="612"/>
      <c r="STO94" s="612"/>
      <c r="STP94" s="612"/>
      <c r="STQ94" s="612"/>
      <c r="STR94" s="612"/>
      <c r="STS94" s="612"/>
      <c r="STT94" s="612"/>
      <c r="STU94" s="612"/>
      <c r="STV94" s="612"/>
      <c r="STW94" s="612"/>
      <c r="STX94" s="612"/>
      <c r="STY94" s="612"/>
      <c r="STZ94" s="612"/>
      <c r="SUA94" s="612"/>
      <c r="SUB94" s="612"/>
      <c r="SUC94" s="612"/>
      <c r="SUD94" s="612"/>
      <c r="SUE94" s="612"/>
      <c r="SUF94" s="612"/>
      <c r="SUG94" s="612"/>
      <c r="SUH94" s="612"/>
      <c r="SUI94" s="612"/>
      <c r="SUJ94" s="612"/>
      <c r="SUK94" s="612"/>
      <c r="SUL94" s="612"/>
      <c r="SUM94" s="612"/>
      <c r="SUN94" s="612"/>
      <c r="SUO94" s="612"/>
      <c r="SUP94" s="612"/>
      <c r="SUQ94" s="612"/>
      <c r="SUR94" s="612"/>
      <c r="SUS94" s="612"/>
      <c r="SUT94" s="612"/>
      <c r="SUU94" s="612"/>
      <c r="SUV94" s="612"/>
      <c r="SUW94" s="612"/>
      <c r="SUX94" s="612"/>
      <c r="SUY94" s="612"/>
      <c r="SUZ94" s="612"/>
      <c r="SVA94" s="612"/>
      <c r="SVB94" s="612"/>
      <c r="SVC94" s="612"/>
      <c r="SVD94" s="612"/>
      <c r="SVE94" s="612"/>
      <c r="SVF94" s="612"/>
      <c r="SVG94" s="612"/>
      <c r="SVH94" s="612"/>
      <c r="SVI94" s="612"/>
      <c r="SVJ94" s="612"/>
      <c r="SVK94" s="612"/>
      <c r="SVL94" s="612"/>
      <c r="SVM94" s="612"/>
      <c r="SVN94" s="612"/>
      <c r="SVO94" s="612"/>
      <c r="SVP94" s="612"/>
      <c r="SVQ94" s="612"/>
      <c r="SVR94" s="612"/>
      <c r="SVS94" s="612"/>
      <c r="SVT94" s="612"/>
      <c r="SVU94" s="612"/>
      <c r="SVV94" s="612"/>
      <c r="SVW94" s="612"/>
      <c r="SVX94" s="612"/>
      <c r="SVY94" s="612"/>
      <c r="SVZ94" s="612"/>
      <c r="SWA94" s="612"/>
      <c r="SWB94" s="612"/>
      <c r="SWC94" s="612"/>
      <c r="SWD94" s="612"/>
      <c r="SWE94" s="612"/>
      <c r="SWF94" s="612"/>
      <c r="SWG94" s="612"/>
      <c r="SWH94" s="612"/>
      <c r="SWI94" s="612"/>
      <c r="SWJ94" s="612"/>
      <c r="SWK94" s="612"/>
      <c r="SWL94" s="612"/>
      <c r="SWM94" s="612"/>
      <c r="SWN94" s="612"/>
      <c r="SWO94" s="612"/>
      <c r="SWP94" s="612"/>
      <c r="SWQ94" s="612"/>
      <c r="SWR94" s="612"/>
      <c r="SWS94" s="612"/>
      <c r="SWT94" s="612"/>
      <c r="SWU94" s="612"/>
      <c r="SWV94" s="612"/>
      <c r="SWW94" s="612"/>
      <c r="SWX94" s="612"/>
      <c r="SWY94" s="612"/>
      <c r="SWZ94" s="612"/>
      <c r="SXA94" s="612"/>
      <c r="SXB94" s="612"/>
      <c r="SXC94" s="612"/>
      <c r="SXD94" s="612"/>
      <c r="SXE94" s="612"/>
      <c r="SXF94" s="612"/>
      <c r="SXG94" s="612"/>
      <c r="SXH94" s="612"/>
      <c r="SXI94" s="612"/>
      <c r="SXJ94" s="612"/>
      <c r="SXK94" s="612"/>
      <c r="SXL94" s="612"/>
      <c r="SXM94" s="612"/>
      <c r="SXN94" s="612"/>
      <c r="SXO94" s="612"/>
      <c r="SXP94" s="612"/>
      <c r="SXQ94" s="612"/>
      <c r="SXR94" s="612"/>
      <c r="SXS94" s="612"/>
      <c r="SXT94" s="612"/>
      <c r="SXU94" s="612"/>
      <c r="SXV94" s="612"/>
      <c r="SXW94" s="612"/>
      <c r="SXX94" s="612"/>
      <c r="SXY94" s="612"/>
      <c r="SXZ94" s="612"/>
      <c r="SYA94" s="612"/>
      <c r="SYB94" s="612"/>
      <c r="SYC94" s="612"/>
      <c r="SYD94" s="612"/>
      <c r="SYE94" s="612"/>
      <c r="SYF94" s="612"/>
      <c r="SYG94" s="612"/>
      <c r="SYH94" s="612"/>
      <c r="SYI94" s="612"/>
      <c r="SYJ94" s="612"/>
      <c r="SYK94" s="612"/>
      <c r="SYL94" s="612"/>
      <c r="SYM94" s="612"/>
      <c r="SYN94" s="612"/>
      <c r="SYO94" s="612"/>
      <c r="SYP94" s="612"/>
      <c r="SYQ94" s="612"/>
      <c r="SYR94" s="612"/>
      <c r="SYS94" s="612"/>
      <c r="SYT94" s="612"/>
      <c r="SYU94" s="612"/>
      <c r="SYV94" s="612"/>
      <c r="SYW94" s="612"/>
      <c r="SYX94" s="612"/>
      <c r="SYY94" s="612"/>
      <c r="SYZ94" s="612"/>
      <c r="SZA94" s="612"/>
      <c r="SZB94" s="612"/>
      <c r="SZC94" s="612"/>
      <c r="SZD94" s="612"/>
      <c r="SZE94" s="612"/>
      <c r="SZF94" s="612"/>
      <c r="SZG94" s="612"/>
      <c r="SZH94" s="612"/>
      <c r="SZI94" s="612"/>
      <c r="SZJ94" s="612"/>
      <c r="SZK94" s="612"/>
      <c r="SZL94" s="612"/>
      <c r="SZM94" s="612"/>
      <c r="SZN94" s="612"/>
      <c r="SZO94" s="612"/>
      <c r="SZP94" s="612"/>
      <c r="SZQ94" s="612"/>
      <c r="SZR94" s="612"/>
      <c r="SZS94" s="612"/>
      <c r="SZT94" s="612"/>
      <c r="SZU94" s="612"/>
      <c r="SZV94" s="612"/>
      <c r="SZW94" s="612"/>
      <c r="SZX94" s="612"/>
      <c r="SZY94" s="612"/>
      <c r="SZZ94" s="612"/>
      <c r="TAA94" s="612"/>
      <c r="TAB94" s="612"/>
      <c r="TAC94" s="612"/>
      <c r="TAD94" s="612"/>
      <c r="TAE94" s="612"/>
      <c r="TAF94" s="612"/>
      <c r="TAG94" s="612"/>
      <c r="TAH94" s="612"/>
      <c r="TAI94" s="612"/>
      <c r="TAJ94" s="612"/>
      <c r="TAK94" s="612"/>
      <c r="TAL94" s="612"/>
      <c r="TAM94" s="612"/>
      <c r="TAN94" s="612"/>
      <c r="TAO94" s="612"/>
      <c r="TAP94" s="612"/>
      <c r="TAQ94" s="612"/>
      <c r="TAR94" s="612"/>
      <c r="TAS94" s="612"/>
      <c r="TAT94" s="612"/>
      <c r="TAU94" s="612"/>
      <c r="TAV94" s="612"/>
      <c r="TAW94" s="612"/>
      <c r="TAX94" s="612"/>
      <c r="TAY94" s="612"/>
      <c r="TAZ94" s="612"/>
      <c r="TBA94" s="612"/>
      <c r="TBB94" s="612"/>
      <c r="TBC94" s="612"/>
      <c r="TBD94" s="612"/>
      <c r="TBE94" s="612"/>
      <c r="TBF94" s="612"/>
      <c r="TBG94" s="612"/>
      <c r="TBH94" s="612"/>
      <c r="TBI94" s="612"/>
      <c r="TBJ94" s="612"/>
      <c r="TBK94" s="612"/>
      <c r="TBL94" s="612"/>
      <c r="TBM94" s="612"/>
      <c r="TBN94" s="612"/>
      <c r="TBO94" s="612"/>
      <c r="TBP94" s="612"/>
      <c r="TBQ94" s="612"/>
      <c r="TBR94" s="612"/>
      <c r="TBS94" s="612"/>
      <c r="TBT94" s="612"/>
      <c r="TBU94" s="612"/>
      <c r="TBV94" s="612"/>
      <c r="TBW94" s="612"/>
      <c r="TBX94" s="612"/>
      <c r="TBY94" s="612"/>
      <c r="TBZ94" s="612"/>
      <c r="TCA94" s="612"/>
      <c r="TCB94" s="612"/>
      <c r="TCC94" s="612"/>
      <c r="TCD94" s="612"/>
      <c r="TCE94" s="612"/>
      <c r="TCF94" s="612"/>
      <c r="TCG94" s="612"/>
      <c r="TCH94" s="612"/>
      <c r="TCI94" s="612"/>
      <c r="TCJ94" s="612"/>
      <c r="TCK94" s="612"/>
      <c r="TCL94" s="612"/>
      <c r="TCM94" s="612"/>
      <c r="TCN94" s="612"/>
      <c r="TCO94" s="612"/>
      <c r="TCP94" s="612"/>
      <c r="TCQ94" s="612"/>
      <c r="TCR94" s="612"/>
      <c r="TCS94" s="612"/>
      <c r="TCT94" s="612"/>
      <c r="TCU94" s="612"/>
      <c r="TCV94" s="612"/>
      <c r="TCW94" s="612"/>
      <c r="TCX94" s="612"/>
      <c r="TCY94" s="612"/>
      <c r="TCZ94" s="612"/>
      <c r="TDA94" s="612"/>
      <c r="TDB94" s="612"/>
      <c r="TDC94" s="612"/>
      <c r="TDD94" s="612"/>
      <c r="TDE94" s="612"/>
      <c r="TDF94" s="612"/>
      <c r="TDG94" s="612"/>
      <c r="TDH94" s="612"/>
      <c r="TDI94" s="612"/>
      <c r="TDJ94" s="612"/>
      <c r="TDK94" s="612"/>
      <c r="TDL94" s="612"/>
      <c r="TDM94" s="612"/>
      <c r="TDN94" s="612"/>
      <c r="TDO94" s="612"/>
      <c r="TDP94" s="612"/>
      <c r="TDQ94" s="612"/>
      <c r="TDR94" s="612"/>
      <c r="TDS94" s="612"/>
      <c r="TDT94" s="612"/>
      <c r="TDU94" s="612"/>
      <c r="TDV94" s="612"/>
      <c r="TDW94" s="612"/>
      <c r="TDX94" s="612"/>
      <c r="TDY94" s="612"/>
      <c r="TDZ94" s="612"/>
      <c r="TEA94" s="612"/>
      <c r="TEB94" s="612"/>
      <c r="TEC94" s="612"/>
      <c r="TED94" s="612"/>
      <c r="TEE94" s="612"/>
      <c r="TEF94" s="612"/>
      <c r="TEG94" s="612"/>
      <c r="TEH94" s="612"/>
      <c r="TEI94" s="612"/>
      <c r="TEJ94" s="612"/>
      <c r="TEK94" s="612"/>
      <c r="TEL94" s="612"/>
      <c r="TEM94" s="612"/>
      <c r="TEN94" s="612"/>
      <c r="TEO94" s="612"/>
      <c r="TEP94" s="612"/>
      <c r="TEQ94" s="612"/>
      <c r="TER94" s="612"/>
      <c r="TES94" s="612"/>
      <c r="TET94" s="612"/>
      <c r="TEU94" s="612"/>
      <c r="TEV94" s="612"/>
      <c r="TEW94" s="612"/>
      <c r="TEX94" s="612"/>
      <c r="TEY94" s="612"/>
      <c r="TEZ94" s="612"/>
      <c r="TFA94" s="612"/>
      <c r="TFB94" s="612"/>
      <c r="TFC94" s="612"/>
      <c r="TFD94" s="612"/>
      <c r="TFE94" s="612"/>
      <c r="TFF94" s="612"/>
      <c r="TFG94" s="612"/>
      <c r="TFH94" s="612"/>
      <c r="TFI94" s="612"/>
      <c r="TFJ94" s="612"/>
      <c r="TFK94" s="612"/>
      <c r="TFL94" s="612"/>
      <c r="TFM94" s="612"/>
      <c r="TFN94" s="612"/>
      <c r="TFO94" s="612"/>
      <c r="TFP94" s="612"/>
      <c r="TFQ94" s="612"/>
      <c r="TFR94" s="612"/>
      <c r="TFS94" s="612"/>
      <c r="TFT94" s="612"/>
      <c r="TFU94" s="612"/>
      <c r="TFV94" s="612"/>
      <c r="TFW94" s="612"/>
      <c r="TFX94" s="612"/>
      <c r="TFY94" s="612"/>
      <c r="TFZ94" s="612"/>
      <c r="TGA94" s="612"/>
      <c r="TGB94" s="612"/>
      <c r="TGC94" s="612"/>
      <c r="TGD94" s="612"/>
      <c r="TGE94" s="612"/>
      <c r="TGF94" s="612"/>
      <c r="TGG94" s="612"/>
      <c r="TGH94" s="612"/>
      <c r="TGI94" s="612"/>
      <c r="TGJ94" s="612"/>
      <c r="TGK94" s="612"/>
      <c r="TGL94" s="612"/>
      <c r="TGM94" s="612"/>
      <c r="TGN94" s="612"/>
      <c r="TGO94" s="612"/>
      <c r="TGP94" s="612"/>
      <c r="TGQ94" s="612"/>
      <c r="TGR94" s="612"/>
      <c r="TGS94" s="612"/>
      <c r="TGT94" s="612"/>
      <c r="TGU94" s="612"/>
      <c r="TGV94" s="612"/>
      <c r="TGW94" s="612"/>
      <c r="TGX94" s="612"/>
      <c r="TGY94" s="612"/>
      <c r="TGZ94" s="612"/>
      <c r="THA94" s="612"/>
      <c r="THB94" s="612"/>
      <c r="THC94" s="612"/>
      <c r="THD94" s="612"/>
      <c r="THE94" s="612"/>
      <c r="THF94" s="612"/>
      <c r="THG94" s="612"/>
      <c r="THH94" s="612"/>
      <c r="THI94" s="612"/>
      <c r="THJ94" s="612"/>
      <c r="THK94" s="612"/>
      <c r="THL94" s="612"/>
      <c r="THM94" s="612"/>
      <c r="THN94" s="612"/>
      <c r="THO94" s="612"/>
      <c r="THP94" s="612"/>
      <c r="THQ94" s="612"/>
      <c r="THR94" s="612"/>
      <c r="THS94" s="612"/>
      <c r="THT94" s="612"/>
      <c r="THU94" s="612"/>
      <c r="THV94" s="612"/>
      <c r="THW94" s="612"/>
      <c r="THX94" s="612"/>
      <c r="THY94" s="612"/>
      <c r="THZ94" s="612"/>
      <c r="TIA94" s="612"/>
      <c r="TIB94" s="612"/>
      <c r="TIC94" s="612"/>
      <c r="TID94" s="612"/>
      <c r="TIE94" s="612"/>
      <c r="TIF94" s="612"/>
      <c r="TIG94" s="612"/>
      <c r="TIH94" s="612"/>
      <c r="TII94" s="612"/>
      <c r="TIJ94" s="612"/>
      <c r="TIK94" s="612"/>
      <c r="TIL94" s="612"/>
      <c r="TIM94" s="612"/>
      <c r="TIN94" s="612"/>
      <c r="TIO94" s="612"/>
      <c r="TIP94" s="612"/>
      <c r="TIQ94" s="612"/>
      <c r="TIR94" s="612"/>
      <c r="TIS94" s="612"/>
      <c r="TIT94" s="612"/>
      <c r="TIU94" s="612"/>
      <c r="TIV94" s="612"/>
      <c r="TIW94" s="612"/>
      <c r="TIX94" s="612"/>
      <c r="TIY94" s="612"/>
      <c r="TIZ94" s="612"/>
      <c r="TJA94" s="612"/>
      <c r="TJB94" s="612"/>
      <c r="TJC94" s="612"/>
      <c r="TJD94" s="612"/>
      <c r="TJE94" s="612"/>
      <c r="TJF94" s="612"/>
      <c r="TJG94" s="612"/>
      <c r="TJH94" s="612"/>
      <c r="TJI94" s="612"/>
      <c r="TJJ94" s="612"/>
      <c r="TJK94" s="612"/>
      <c r="TJL94" s="612"/>
      <c r="TJM94" s="612"/>
      <c r="TJN94" s="612"/>
      <c r="TJO94" s="612"/>
      <c r="TJP94" s="612"/>
      <c r="TJQ94" s="612"/>
      <c r="TJR94" s="612"/>
      <c r="TJS94" s="612"/>
      <c r="TJT94" s="612"/>
      <c r="TJU94" s="612"/>
      <c r="TJV94" s="612"/>
      <c r="TJW94" s="612"/>
      <c r="TJX94" s="612"/>
      <c r="TJY94" s="612"/>
      <c r="TJZ94" s="612"/>
      <c r="TKA94" s="612"/>
      <c r="TKB94" s="612"/>
      <c r="TKC94" s="612"/>
      <c r="TKD94" s="612"/>
      <c r="TKE94" s="612"/>
      <c r="TKF94" s="612"/>
      <c r="TKG94" s="612"/>
      <c r="TKH94" s="612"/>
      <c r="TKI94" s="612"/>
      <c r="TKJ94" s="612"/>
      <c r="TKK94" s="612"/>
      <c r="TKL94" s="612"/>
      <c r="TKM94" s="612"/>
      <c r="TKN94" s="612"/>
      <c r="TKO94" s="612"/>
      <c r="TKP94" s="612"/>
      <c r="TKQ94" s="612"/>
      <c r="TKR94" s="612"/>
      <c r="TKS94" s="612"/>
      <c r="TKT94" s="612"/>
      <c r="TKU94" s="612"/>
      <c r="TKV94" s="612"/>
      <c r="TKW94" s="612"/>
      <c r="TKX94" s="612"/>
      <c r="TKY94" s="612"/>
      <c r="TKZ94" s="612"/>
      <c r="TLA94" s="612"/>
      <c r="TLB94" s="612"/>
      <c r="TLC94" s="612"/>
      <c r="TLD94" s="612"/>
      <c r="TLE94" s="612"/>
      <c r="TLF94" s="612"/>
      <c r="TLG94" s="612"/>
      <c r="TLH94" s="612"/>
      <c r="TLI94" s="612"/>
      <c r="TLJ94" s="612"/>
      <c r="TLK94" s="612"/>
      <c r="TLL94" s="612"/>
      <c r="TLM94" s="612"/>
      <c r="TLN94" s="612"/>
      <c r="TLO94" s="612"/>
      <c r="TLP94" s="612"/>
      <c r="TLQ94" s="612"/>
      <c r="TLR94" s="612"/>
      <c r="TLS94" s="612"/>
      <c r="TLT94" s="612"/>
      <c r="TLU94" s="612"/>
      <c r="TLV94" s="612"/>
      <c r="TLW94" s="612"/>
      <c r="TLX94" s="612"/>
      <c r="TLY94" s="612"/>
      <c r="TLZ94" s="612"/>
      <c r="TMA94" s="612"/>
      <c r="TMB94" s="612"/>
      <c r="TMC94" s="612"/>
      <c r="TMD94" s="612"/>
      <c r="TME94" s="612"/>
      <c r="TMF94" s="612"/>
      <c r="TMG94" s="612"/>
      <c r="TMH94" s="612"/>
      <c r="TMI94" s="612"/>
      <c r="TMJ94" s="612"/>
      <c r="TMK94" s="612"/>
      <c r="TML94" s="612"/>
      <c r="TMM94" s="612"/>
      <c r="TMN94" s="612"/>
      <c r="TMO94" s="612"/>
      <c r="TMP94" s="612"/>
      <c r="TMQ94" s="612"/>
      <c r="TMR94" s="612"/>
      <c r="TMS94" s="612"/>
      <c r="TMT94" s="612"/>
      <c r="TMU94" s="612"/>
      <c r="TMV94" s="612"/>
      <c r="TMW94" s="612"/>
      <c r="TMX94" s="612"/>
      <c r="TMY94" s="612"/>
      <c r="TMZ94" s="612"/>
      <c r="TNA94" s="612"/>
      <c r="TNB94" s="612"/>
      <c r="TNC94" s="612"/>
      <c r="TND94" s="612"/>
      <c r="TNE94" s="612"/>
      <c r="TNF94" s="612"/>
      <c r="TNG94" s="612"/>
      <c r="TNH94" s="612"/>
      <c r="TNI94" s="612"/>
      <c r="TNJ94" s="612"/>
      <c r="TNK94" s="612"/>
      <c r="TNL94" s="612"/>
      <c r="TNM94" s="612"/>
      <c r="TNN94" s="612"/>
      <c r="TNO94" s="612"/>
      <c r="TNP94" s="612"/>
      <c r="TNQ94" s="612"/>
      <c r="TNR94" s="612"/>
      <c r="TNS94" s="612"/>
      <c r="TNT94" s="612"/>
      <c r="TNU94" s="612"/>
      <c r="TNV94" s="612"/>
      <c r="TNW94" s="612"/>
      <c r="TNX94" s="612"/>
      <c r="TNY94" s="612"/>
      <c r="TNZ94" s="612"/>
      <c r="TOA94" s="612"/>
      <c r="TOB94" s="612"/>
      <c r="TOC94" s="612"/>
      <c r="TOD94" s="612"/>
      <c r="TOE94" s="612"/>
      <c r="TOF94" s="612"/>
      <c r="TOG94" s="612"/>
      <c r="TOH94" s="612"/>
      <c r="TOI94" s="612"/>
      <c r="TOJ94" s="612"/>
      <c r="TOK94" s="612"/>
      <c r="TOL94" s="612"/>
      <c r="TOM94" s="612"/>
      <c r="TON94" s="612"/>
      <c r="TOO94" s="612"/>
      <c r="TOP94" s="612"/>
      <c r="TOQ94" s="612"/>
      <c r="TOR94" s="612"/>
      <c r="TOS94" s="612"/>
      <c r="TOT94" s="612"/>
      <c r="TOU94" s="612"/>
      <c r="TOV94" s="612"/>
      <c r="TOW94" s="612"/>
      <c r="TOX94" s="612"/>
      <c r="TOY94" s="612"/>
      <c r="TOZ94" s="612"/>
      <c r="TPA94" s="612"/>
      <c r="TPB94" s="612"/>
      <c r="TPC94" s="612"/>
      <c r="TPD94" s="612"/>
      <c r="TPE94" s="612"/>
      <c r="TPF94" s="612"/>
      <c r="TPG94" s="612"/>
      <c r="TPH94" s="612"/>
      <c r="TPI94" s="612"/>
      <c r="TPJ94" s="612"/>
      <c r="TPK94" s="612"/>
      <c r="TPL94" s="612"/>
      <c r="TPM94" s="612"/>
      <c r="TPN94" s="612"/>
      <c r="TPO94" s="612"/>
      <c r="TPP94" s="612"/>
      <c r="TPQ94" s="612"/>
      <c r="TPR94" s="612"/>
      <c r="TPS94" s="612"/>
      <c r="TPT94" s="612"/>
      <c r="TPU94" s="612"/>
      <c r="TPV94" s="612"/>
      <c r="TPW94" s="612"/>
      <c r="TPX94" s="612"/>
      <c r="TPY94" s="612"/>
      <c r="TPZ94" s="612"/>
      <c r="TQA94" s="612"/>
      <c r="TQB94" s="612"/>
      <c r="TQC94" s="612"/>
      <c r="TQD94" s="612"/>
      <c r="TQE94" s="612"/>
      <c r="TQF94" s="612"/>
      <c r="TQG94" s="612"/>
      <c r="TQH94" s="612"/>
      <c r="TQI94" s="612"/>
      <c r="TQJ94" s="612"/>
      <c r="TQK94" s="612"/>
      <c r="TQL94" s="612"/>
      <c r="TQM94" s="612"/>
      <c r="TQN94" s="612"/>
      <c r="TQO94" s="612"/>
      <c r="TQP94" s="612"/>
      <c r="TQQ94" s="612"/>
      <c r="TQR94" s="612"/>
      <c r="TQS94" s="612"/>
      <c r="TQT94" s="612"/>
      <c r="TQU94" s="612"/>
      <c r="TQV94" s="612"/>
      <c r="TQW94" s="612"/>
      <c r="TQX94" s="612"/>
      <c r="TQY94" s="612"/>
      <c r="TQZ94" s="612"/>
      <c r="TRA94" s="612"/>
      <c r="TRB94" s="612"/>
      <c r="TRC94" s="612"/>
      <c r="TRD94" s="612"/>
      <c r="TRE94" s="612"/>
      <c r="TRF94" s="612"/>
      <c r="TRG94" s="612"/>
      <c r="TRH94" s="612"/>
      <c r="TRI94" s="612"/>
      <c r="TRJ94" s="612"/>
      <c r="TRK94" s="612"/>
      <c r="TRL94" s="612"/>
      <c r="TRM94" s="612"/>
      <c r="TRN94" s="612"/>
      <c r="TRO94" s="612"/>
      <c r="TRP94" s="612"/>
      <c r="TRQ94" s="612"/>
      <c r="TRR94" s="612"/>
      <c r="TRS94" s="612"/>
      <c r="TRT94" s="612"/>
      <c r="TRU94" s="612"/>
      <c r="TRV94" s="612"/>
      <c r="TRW94" s="612"/>
      <c r="TRX94" s="612"/>
      <c r="TRY94" s="612"/>
      <c r="TRZ94" s="612"/>
      <c r="TSA94" s="612"/>
      <c r="TSB94" s="612"/>
      <c r="TSC94" s="612"/>
      <c r="TSD94" s="612"/>
      <c r="TSE94" s="612"/>
      <c r="TSF94" s="612"/>
      <c r="TSG94" s="612"/>
      <c r="TSH94" s="612"/>
      <c r="TSI94" s="612"/>
      <c r="TSJ94" s="612"/>
      <c r="TSK94" s="612"/>
      <c r="TSL94" s="612"/>
      <c r="TSM94" s="612"/>
      <c r="TSN94" s="612"/>
      <c r="TSO94" s="612"/>
      <c r="TSP94" s="612"/>
      <c r="TSQ94" s="612"/>
      <c r="TSR94" s="612"/>
      <c r="TSS94" s="612"/>
      <c r="TST94" s="612"/>
      <c r="TSU94" s="612"/>
      <c r="TSV94" s="612"/>
      <c r="TSW94" s="612"/>
      <c r="TSX94" s="612"/>
      <c r="TSY94" s="612"/>
      <c r="TSZ94" s="612"/>
      <c r="TTA94" s="612"/>
      <c r="TTB94" s="612"/>
      <c r="TTC94" s="612"/>
      <c r="TTD94" s="612"/>
      <c r="TTE94" s="612"/>
      <c r="TTF94" s="612"/>
      <c r="TTG94" s="612"/>
      <c r="TTH94" s="612"/>
      <c r="TTI94" s="612"/>
      <c r="TTJ94" s="612"/>
      <c r="TTK94" s="612"/>
      <c r="TTL94" s="612"/>
      <c r="TTM94" s="612"/>
      <c r="TTN94" s="612"/>
      <c r="TTO94" s="612"/>
      <c r="TTP94" s="612"/>
      <c r="TTQ94" s="612"/>
      <c r="TTR94" s="612"/>
      <c r="TTS94" s="612"/>
      <c r="TTT94" s="612"/>
      <c r="TTU94" s="612"/>
      <c r="TTV94" s="612"/>
      <c r="TTW94" s="612"/>
      <c r="TTX94" s="612"/>
      <c r="TTY94" s="612"/>
      <c r="TTZ94" s="612"/>
      <c r="TUA94" s="612"/>
      <c r="TUB94" s="612"/>
      <c r="TUC94" s="612"/>
      <c r="TUD94" s="612"/>
      <c r="TUE94" s="612"/>
      <c r="TUF94" s="612"/>
      <c r="TUG94" s="612"/>
      <c r="TUH94" s="612"/>
      <c r="TUI94" s="612"/>
      <c r="TUJ94" s="612"/>
      <c r="TUK94" s="612"/>
      <c r="TUL94" s="612"/>
      <c r="TUM94" s="612"/>
      <c r="TUN94" s="612"/>
      <c r="TUO94" s="612"/>
      <c r="TUP94" s="612"/>
      <c r="TUQ94" s="612"/>
      <c r="TUR94" s="612"/>
      <c r="TUS94" s="612"/>
      <c r="TUT94" s="612"/>
      <c r="TUU94" s="612"/>
      <c r="TUV94" s="612"/>
      <c r="TUW94" s="612"/>
      <c r="TUX94" s="612"/>
      <c r="TUY94" s="612"/>
      <c r="TUZ94" s="612"/>
      <c r="TVA94" s="612"/>
      <c r="TVB94" s="612"/>
      <c r="TVC94" s="612"/>
      <c r="TVD94" s="612"/>
      <c r="TVE94" s="612"/>
      <c r="TVF94" s="612"/>
      <c r="TVG94" s="612"/>
      <c r="TVH94" s="612"/>
      <c r="TVI94" s="612"/>
      <c r="TVJ94" s="612"/>
      <c r="TVK94" s="612"/>
      <c r="TVL94" s="612"/>
      <c r="TVM94" s="612"/>
      <c r="TVN94" s="612"/>
      <c r="TVO94" s="612"/>
      <c r="TVP94" s="612"/>
      <c r="TVQ94" s="612"/>
      <c r="TVR94" s="612"/>
      <c r="TVS94" s="612"/>
      <c r="TVT94" s="612"/>
      <c r="TVU94" s="612"/>
      <c r="TVV94" s="612"/>
      <c r="TVW94" s="612"/>
      <c r="TVX94" s="612"/>
      <c r="TVY94" s="612"/>
      <c r="TVZ94" s="612"/>
      <c r="TWA94" s="612"/>
      <c r="TWB94" s="612"/>
      <c r="TWC94" s="612"/>
      <c r="TWD94" s="612"/>
      <c r="TWE94" s="612"/>
      <c r="TWF94" s="612"/>
      <c r="TWG94" s="612"/>
      <c r="TWH94" s="612"/>
      <c r="TWI94" s="612"/>
      <c r="TWJ94" s="612"/>
      <c r="TWK94" s="612"/>
      <c r="TWL94" s="612"/>
      <c r="TWM94" s="612"/>
      <c r="TWN94" s="612"/>
      <c r="TWO94" s="612"/>
      <c r="TWP94" s="612"/>
      <c r="TWQ94" s="612"/>
      <c r="TWR94" s="612"/>
      <c r="TWS94" s="612"/>
      <c r="TWT94" s="612"/>
      <c r="TWU94" s="612"/>
      <c r="TWV94" s="612"/>
      <c r="TWW94" s="612"/>
      <c r="TWX94" s="612"/>
      <c r="TWY94" s="612"/>
      <c r="TWZ94" s="612"/>
      <c r="TXA94" s="612"/>
      <c r="TXB94" s="612"/>
      <c r="TXC94" s="612"/>
      <c r="TXD94" s="612"/>
      <c r="TXE94" s="612"/>
      <c r="TXF94" s="612"/>
      <c r="TXG94" s="612"/>
      <c r="TXH94" s="612"/>
      <c r="TXI94" s="612"/>
      <c r="TXJ94" s="612"/>
      <c r="TXK94" s="612"/>
      <c r="TXL94" s="612"/>
      <c r="TXM94" s="612"/>
      <c r="TXN94" s="612"/>
      <c r="TXO94" s="612"/>
      <c r="TXP94" s="612"/>
      <c r="TXQ94" s="612"/>
      <c r="TXR94" s="612"/>
      <c r="TXS94" s="612"/>
      <c r="TXT94" s="612"/>
      <c r="TXU94" s="612"/>
      <c r="TXV94" s="612"/>
      <c r="TXW94" s="612"/>
      <c r="TXX94" s="612"/>
      <c r="TXY94" s="612"/>
      <c r="TXZ94" s="612"/>
      <c r="TYA94" s="612"/>
      <c r="TYB94" s="612"/>
      <c r="TYC94" s="612"/>
      <c r="TYD94" s="612"/>
      <c r="TYE94" s="612"/>
      <c r="TYF94" s="612"/>
      <c r="TYG94" s="612"/>
      <c r="TYH94" s="612"/>
      <c r="TYI94" s="612"/>
      <c r="TYJ94" s="612"/>
      <c r="TYK94" s="612"/>
      <c r="TYL94" s="612"/>
      <c r="TYM94" s="612"/>
      <c r="TYN94" s="612"/>
      <c r="TYO94" s="612"/>
      <c r="TYP94" s="612"/>
      <c r="TYQ94" s="612"/>
      <c r="TYR94" s="612"/>
      <c r="TYS94" s="612"/>
      <c r="TYT94" s="612"/>
      <c r="TYU94" s="612"/>
      <c r="TYV94" s="612"/>
      <c r="TYW94" s="612"/>
      <c r="TYX94" s="612"/>
      <c r="TYY94" s="612"/>
      <c r="TYZ94" s="612"/>
      <c r="TZA94" s="612"/>
      <c r="TZB94" s="612"/>
      <c r="TZC94" s="612"/>
      <c r="TZD94" s="612"/>
      <c r="TZE94" s="612"/>
      <c r="TZF94" s="612"/>
      <c r="TZG94" s="612"/>
      <c r="TZH94" s="612"/>
      <c r="TZI94" s="612"/>
      <c r="TZJ94" s="612"/>
      <c r="TZK94" s="612"/>
      <c r="TZL94" s="612"/>
      <c r="TZM94" s="612"/>
      <c r="TZN94" s="612"/>
      <c r="TZO94" s="612"/>
      <c r="TZP94" s="612"/>
      <c r="TZQ94" s="612"/>
      <c r="TZR94" s="612"/>
      <c r="TZS94" s="612"/>
      <c r="TZT94" s="612"/>
      <c r="TZU94" s="612"/>
      <c r="TZV94" s="612"/>
      <c r="TZW94" s="612"/>
      <c r="TZX94" s="612"/>
      <c r="TZY94" s="612"/>
      <c r="TZZ94" s="612"/>
      <c r="UAA94" s="612"/>
      <c r="UAB94" s="612"/>
      <c r="UAC94" s="612"/>
      <c r="UAD94" s="612"/>
      <c r="UAE94" s="612"/>
      <c r="UAF94" s="612"/>
      <c r="UAG94" s="612"/>
      <c r="UAH94" s="612"/>
      <c r="UAI94" s="612"/>
      <c r="UAJ94" s="612"/>
      <c r="UAK94" s="612"/>
      <c r="UAL94" s="612"/>
      <c r="UAM94" s="612"/>
      <c r="UAN94" s="612"/>
      <c r="UAO94" s="612"/>
      <c r="UAP94" s="612"/>
      <c r="UAQ94" s="612"/>
      <c r="UAR94" s="612"/>
      <c r="UAS94" s="612"/>
      <c r="UAT94" s="612"/>
      <c r="UAU94" s="612"/>
      <c r="UAV94" s="612"/>
      <c r="UAW94" s="612"/>
      <c r="UAX94" s="612"/>
      <c r="UAY94" s="612"/>
      <c r="UAZ94" s="612"/>
      <c r="UBA94" s="612"/>
      <c r="UBB94" s="612"/>
      <c r="UBC94" s="612"/>
      <c r="UBD94" s="612"/>
      <c r="UBE94" s="612"/>
      <c r="UBF94" s="612"/>
      <c r="UBG94" s="612"/>
      <c r="UBH94" s="612"/>
      <c r="UBI94" s="612"/>
      <c r="UBJ94" s="612"/>
      <c r="UBK94" s="612"/>
      <c r="UBL94" s="612"/>
      <c r="UBM94" s="612"/>
      <c r="UBN94" s="612"/>
      <c r="UBO94" s="612"/>
      <c r="UBP94" s="612"/>
      <c r="UBQ94" s="612"/>
      <c r="UBR94" s="612"/>
      <c r="UBS94" s="612"/>
      <c r="UBT94" s="612"/>
      <c r="UBU94" s="612"/>
      <c r="UBV94" s="612"/>
      <c r="UBW94" s="612"/>
      <c r="UBX94" s="612"/>
      <c r="UBY94" s="612"/>
      <c r="UBZ94" s="612"/>
      <c r="UCA94" s="612"/>
      <c r="UCB94" s="612"/>
      <c r="UCC94" s="612"/>
      <c r="UCD94" s="612"/>
      <c r="UCE94" s="612"/>
      <c r="UCF94" s="612"/>
      <c r="UCG94" s="612"/>
      <c r="UCH94" s="612"/>
      <c r="UCI94" s="612"/>
      <c r="UCJ94" s="612"/>
      <c r="UCK94" s="612"/>
      <c r="UCL94" s="612"/>
      <c r="UCM94" s="612"/>
      <c r="UCN94" s="612"/>
      <c r="UCO94" s="612"/>
      <c r="UCP94" s="612"/>
      <c r="UCQ94" s="612"/>
      <c r="UCR94" s="612"/>
      <c r="UCS94" s="612"/>
      <c r="UCT94" s="612"/>
      <c r="UCU94" s="612"/>
      <c r="UCV94" s="612"/>
      <c r="UCW94" s="612"/>
      <c r="UCX94" s="612"/>
      <c r="UCY94" s="612"/>
      <c r="UCZ94" s="612"/>
      <c r="UDA94" s="612"/>
      <c r="UDB94" s="612"/>
      <c r="UDC94" s="612"/>
      <c r="UDD94" s="612"/>
      <c r="UDE94" s="612"/>
      <c r="UDF94" s="612"/>
      <c r="UDG94" s="612"/>
      <c r="UDH94" s="612"/>
      <c r="UDI94" s="612"/>
      <c r="UDJ94" s="612"/>
      <c r="UDK94" s="612"/>
      <c r="UDL94" s="612"/>
      <c r="UDM94" s="612"/>
      <c r="UDN94" s="612"/>
      <c r="UDO94" s="612"/>
      <c r="UDP94" s="612"/>
      <c r="UDQ94" s="612"/>
      <c r="UDR94" s="612"/>
      <c r="UDS94" s="612"/>
      <c r="UDT94" s="612"/>
      <c r="UDU94" s="612"/>
      <c r="UDV94" s="612"/>
      <c r="UDW94" s="612"/>
      <c r="UDX94" s="612"/>
      <c r="UDY94" s="612"/>
      <c r="UDZ94" s="612"/>
      <c r="UEA94" s="612"/>
      <c r="UEB94" s="612"/>
      <c r="UEC94" s="612"/>
      <c r="UED94" s="612"/>
      <c r="UEE94" s="612"/>
      <c r="UEF94" s="612"/>
      <c r="UEG94" s="612"/>
      <c r="UEH94" s="612"/>
      <c r="UEI94" s="612"/>
      <c r="UEJ94" s="612"/>
      <c r="UEK94" s="612"/>
      <c r="UEL94" s="612"/>
      <c r="UEM94" s="612"/>
      <c r="UEN94" s="612"/>
      <c r="UEO94" s="612"/>
      <c r="UEP94" s="612"/>
      <c r="UEQ94" s="612"/>
      <c r="UER94" s="612"/>
      <c r="UES94" s="612"/>
      <c r="UET94" s="612"/>
      <c r="UEU94" s="612"/>
      <c r="UEV94" s="612"/>
      <c r="UEW94" s="612"/>
      <c r="UEX94" s="612"/>
      <c r="UEY94" s="612"/>
      <c r="UEZ94" s="612"/>
      <c r="UFA94" s="612"/>
      <c r="UFB94" s="612"/>
      <c r="UFC94" s="612"/>
      <c r="UFD94" s="612"/>
      <c r="UFE94" s="612"/>
      <c r="UFF94" s="612"/>
      <c r="UFG94" s="612"/>
      <c r="UFH94" s="612"/>
      <c r="UFI94" s="612"/>
      <c r="UFJ94" s="612"/>
      <c r="UFK94" s="612"/>
      <c r="UFL94" s="612"/>
      <c r="UFM94" s="612"/>
      <c r="UFN94" s="612"/>
      <c r="UFO94" s="612"/>
      <c r="UFP94" s="612"/>
      <c r="UFQ94" s="612"/>
      <c r="UFR94" s="612"/>
      <c r="UFS94" s="612"/>
      <c r="UFT94" s="612"/>
      <c r="UFU94" s="612"/>
      <c r="UFV94" s="612"/>
      <c r="UFW94" s="612"/>
      <c r="UFX94" s="612"/>
      <c r="UFY94" s="612"/>
      <c r="UFZ94" s="612"/>
      <c r="UGA94" s="612"/>
      <c r="UGB94" s="612"/>
      <c r="UGC94" s="612"/>
      <c r="UGD94" s="612"/>
      <c r="UGE94" s="612"/>
      <c r="UGF94" s="612"/>
      <c r="UGG94" s="612"/>
      <c r="UGH94" s="612"/>
      <c r="UGI94" s="612"/>
      <c r="UGJ94" s="612"/>
      <c r="UGK94" s="612"/>
      <c r="UGL94" s="612"/>
      <c r="UGM94" s="612"/>
      <c r="UGN94" s="612"/>
      <c r="UGO94" s="612"/>
      <c r="UGP94" s="612"/>
      <c r="UGQ94" s="612"/>
      <c r="UGR94" s="612"/>
      <c r="UGS94" s="612"/>
      <c r="UGT94" s="612"/>
      <c r="UGU94" s="612"/>
      <c r="UGV94" s="612"/>
      <c r="UGW94" s="612"/>
      <c r="UGX94" s="612"/>
      <c r="UGY94" s="612"/>
      <c r="UGZ94" s="612"/>
      <c r="UHA94" s="612"/>
      <c r="UHB94" s="612"/>
      <c r="UHC94" s="612"/>
      <c r="UHD94" s="612"/>
      <c r="UHE94" s="612"/>
      <c r="UHF94" s="612"/>
      <c r="UHG94" s="612"/>
      <c r="UHH94" s="612"/>
      <c r="UHI94" s="612"/>
      <c r="UHJ94" s="612"/>
      <c r="UHK94" s="612"/>
      <c r="UHL94" s="612"/>
      <c r="UHM94" s="612"/>
      <c r="UHN94" s="612"/>
      <c r="UHO94" s="612"/>
      <c r="UHP94" s="612"/>
      <c r="UHQ94" s="612"/>
      <c r="UHR94" s="612"/>
      <c r="UHS94" s="612"/>
      <c r="UHT94" s="612"/>
      <c r="UHU94" s="612"/>
      <c r="UHV94" s="612"/>
      <c r="UHW94" s="612"/>
      <c r="UHX94" s="612"/>
      <c r="UHY94" s="612"/>
      <c r="UHZ94" s="612"/>
      <c r="UIA94" s="612"/>
      <c r="UIB94" s="612"/>
      <c r="UIC94" s="612"/>
      <c r="UID94" s="612"/>
      <c r="UIE94" s="612"/>
      <c r="UIF94" s="612"/>
      <c r="UIG94" s="612"/>
      <c r="UIH94" s="612"/>
      <c r="UII94" s="612"/>
      <c r="UIJ94" s="612"/>
      <c r="UIK94" s="612"/>
      <c r="UIL94" s="612"/>
      <c r="UIM94" s="612"/>
      <c r="UIN94" s="612"/>
      <c r="UIO94" s="612"/>
      <c r="UIP94" s="612"/>
      <c r="UIQ94" s="612"/>
      <c r="UIR94" s="612"/>
      <c r="UIS94" s="612"/>
      <c r="UIT94" s="612"/>
      <c r="UIU94" s="612"/>
      <c r="UIV94" s="612"/>
      <c r="UIW94" s="612"/>
      <c r="UIX94" s="612"/>
      <c r="UIY94" s="612"/>
      <c r="UIZ94" s="612"/>
      <c r="UJA94" s="612"/>
      <c r="UJB94" s="612"/>
      <c r="UJC94" s="612"/>
      <c r="UJD94" s="612"/>
      <c r="UJE94" s="612"/>
      <c r="UJF94" s="612"/>
      <c r="UJG94" s="612"/>
      <c r="UJH94" s="612"/>
      <c r="UJI94" s="612"/>
      <c r="UJJ94" s="612"/>
      <c r="UJK94" s="612"/>
      <c r="UJL94" s="612"/>
      <c r="UJM94" s="612"/>
      <c r="UJN94" s="612"/>
      <c r="UJO94" s="612"/>
      <c r="UJP94" s="612"/>
      <c r="UJQ94" s="612"/>
      <c r="UJR94" s="612"/>
      <c r="UJS94" s="612"/>
      <c r="UJT94" s="612"/>
      <c r="UJU94" s="612"/>
      <c r="UJV94" s="612"/>
      <c r="UJW94" s="612"/>
      <c r="UJX94" s="612"/>
      <c r="UJY94" s="612"/>
      <c r="UJZ94" s="612"/>
      <c r="UKA94" s="612"/>
      <c r="UKB94" s="612"/>
      <c r="UKC94" s="612"/>
      <c r="UKD94" s="612"/>
      <c r="UKE94" s="612"/>
      <c r="UKF94" s="612"/>
      <c r="UKG94" s="612"/>
      <c r="UKH94" s="612"/>
      <c r="UKI94" s="612"/>
      <c r="UKJ94" s="612"/>
      <c r="UKK94" s="612"/>
      <c r="UKL94" s="612"/>
      <c r="UKM94" s="612"/>
      <c r="UKN94" s="612"/>
      <c r="UKO94" s="612"/>
      <c r="UKP94" s="612"/>
      <c r="UKQ94" s="612"/>
      <c r="UKR94" s="612"/>
      <c r="UKS94" s="612"/>
      <c r="UKT94" s="612"/>
      <c r="UKU94" s="612"/>
      <c r="UKV94" s="612"/>
      <c r="UKW94" s="612"/>
      <c r="UKX94" s="612"/>
      <c r="UKY94" s="612"/>
      <c r="UKZ94" s="612"/>
      <c r="ULA94" s="612"/>
      <c r="ULB94" s="612"/>
      <c r="ULC94" s="612"/>
      <c r="ULD94" s="612"/>
      <c r="ULE94" s="612"/>
      <c r="ULF94" s="612"/>
      <c r="ULG94" s="612"/>
      <c r="ULH94" s="612"/>
      <c r="ULI94" s="612"/>
      <c r="ULJ94" s="612"/>
      <c r="ULK94" s="612"/>
      <c r="ULL94" s="612"/>
      <c r="ULM94" s="612"/>
      <c r="ULN94" s="612"/>
      <c r="ULO94" s="612"/>
      <c r="ULP94" s="612"/>
      <c r="ULQ94" s="612"/>
      <c r="ULR94" s="612"/>
      <c r="ULS94" s="612"/>
      <c r="ULT94" s="612"/>
      <c r="ULU94" s="612"/>
      <c r="ULV94" s="612"/>
      <c r="ULW94" s="612"/>
      <c r="ULX94" s="612"/>
      <c r="ULY94" s="612"/>
      <c r="ULZ94" s="612"/>
      <c r="UMA94" s="612"/>
      <c r="UMB94" s="612"/>
      <c r="UMC94" s="612"/>
      <c r="UMD94" s="612"/>
      <c r="UME94" s="612"/>
      <c r="UMF94" s="612"/>
      <c r="UMG94" s="612"/>
      <c r="UMH94" s="612"/>
      <c r="UMI94" s="612"/>
      <c r="UMJ94" s="612"/>
      <c r="UMK94" s="612"/>
      <c r="UML94" s="612"/>
      <c r="UMM94" s="612"/>
      <c r="UMN94" s="612"/>
      <c r="UMO94" s="612"/>
      <c r="UMP94" s="612"/>
      <c r="UMQ94" s="612"/>
      <c r="UMR94" s="612"/>
      <c r="UMS94" s="612"/>
      <c r="UMT94" s="612"/>
      <c r="UMU94" s="612"/>
      <c r="UMV94" s="612"/>
      <c r="UMW94" s="612"/>
      <c r="UMX94" s="612"/>
      <c r="UMY94" s="612"/>
      <c r="UMZ94" s="612"/>
      <c r="UNA94" s="612"/>
      <c r="UNB94" s="612"/>
      <c r="UNC94" s="612"/>
      <c r="UND94" s="612"/>
      <c r="UNE94" s="612"/>
      <c r="UNF94" s="612"/>
      <c r="UNG94" s="612"/>
      <c r="UNH94" s="612"/>
      <c r="UNI94" s="612"/>
      <c r="UNJ94" s="612"/>
      <c r="UNK94" s="612"/>
      <c r="UNL94" s="612"/>
      <c r="UNM94" s="612"/>
      <c r="UNN94" s="612"/>
      <c r="UNO94" s="612"/>
      <c r="UNP94" s="612"/>
      <c r="UNQ94" s="612"/>
      <c r="UNR94" s="612"/>
      <c r="UNS94" s="612"/>
      <c r="UNT94" s="612"/>
      <c r="UNU94" s="612"/>
      <c r="UNV94" s="612"/>
      <c r="UNW94" s="612"/>
      <c r="UNX94" s="612"/>
      <c r="UNY94" s="612"/>
      <c r="UNZ94" s="612"/>
      <c r="UOA94" s="612"/>
      <c r="UOB94" s="612"/>
      <c r="UOC94" s="612"/>
      <c r="UOD94" s="612"/>
      <c r="UOE94" s="612"/>
      <c r="UOF94" s="612"/>
      <c r="UOG94" s="612"/>
      <c r="UOH94" s="612"/>
      <c r="UOI94" s="612"/>
      <c r="UOJ94" s="612"/>
      <c r="UOK94" s="612"/>
      <c r="UOL94" s="612"/>
      <c r="UOM94" s="612"/>
      <c r="UON94" s="612"/>
      <c r="UOO94" s="612"/>
      <c r="UOP94" s="612"/>
      <c r="UOQ94" s="612"/>
      <c r="UOR94" s="612"/>
      <c r="UOS94" s="612"/>
      <c r="UOT94" s="612"/>
      <c r="UOU94" s="612"/>
      <c r="UOV94" s="612"/>
      <c r="UOW94" s="612"/>
      <c r="UOX94" s="612"/>
      <c r="UOY94" s="612"/>
      <c r="UOZ94" s="612"/>
      <c r="UPA94" s="612"/>
      <c r="UPB94" s="612"/>
      <c r="UPC94" s="612"/>
      <c r="UPD94" s="612"/>
      <c r="UPE94" s="612"/>
      <c r="UPF94" s="612"/>
      <c r="UPG94" s="612"/>
      <c r="UPH94" s="612"/>
      <c r="UPI94" s="612"/>
      <c r="UPJ94" s="612"/>
      <c r="UPK94" s="612"/>
      <c r="UPL94" s="612"/>
      <c r="UPM94" s="612"/>
      <c r="UPN94" s="612"/>
      <c r="UPO94" s="612"/>
      <c r="UPP94" s="612"/>
      <c r="UPQ94" s="612"/>
      <c r="UPR94" s="612"/>
      <c r="UPS94" s="612"/>
      <c r="UPT94" s="612"/>
      <c r="UPU94" s="612"/>
      <c r="UPV94" s="612"/>
      <c r="UPW94" s="612"/>
      <c r="UPX94" s="612"/>
      <c r="UPY94" s="612"/>
      <c r="UPZ94" s="612"/>
      <c r="UQA94" s="612"/>
      <c r="UQB94" s="612"/>
      <c r="UQC94" s="612"/>
      <c r="UQD94" s="612"/>
      <c r="UQE94" s="612"/>
      <c r="UQF94" s="612"/>
      <c r="UQG94" s="612"/>
      <c r="UQH94" s="612"/>
      <c r="UQI94" s="612"/>
      <c r="UQJ94" s="612"/>
      <c r="UQK94" s="612"/>
      <c r="UQL94" s="612"/>
      <c r="UQM94" s="612"/>
      <c r="UQN94" s="612"/>
      <c r="UQO94" s="612"/>
      <c r="UQP94" s="612"/>
      <c r="UQQ94" s="612"/>
      <c r="UQR94" s="612"/>
      <c r="UQS94" s="612"/>
      <c r="UQT94" s="612"/>
      <c r="UQU94" s="612"/>
      <c r="UQV94" s="612"/>
      <c r="UQW94" s="612"/>
      <c r="UQX94" s="612"/>
      <c r="UQY94" s="612"/>
      <c r="UQZ94" s="612"/>
      <c r="URA94" s="612"/>
      <c r="URB94" s="612"/>
      <c r="URC94" s="612"/>
      <c r="URD94" s="612"/>
      <c r="URE94" s="612"/>
      <c r="URF94" s="612"/>
      <c r="URG94" s="612"/>
      <c r="URH94" s="612"/>
      <c r="URI94" s="612"/>
      <c r="URJ94" s="612"/>
      <c r="URK94" s="612"/>
      <c r="URL94" s="612"/>
      <c r="URM94" s="612"/>
      <c r="URN94" s="612"/>
      <c r="URO94" s="612"/>
      <c r="URP94" s="612"/>
      <c r="URQ94" s="612"/>
      <c r="URR94" s="612"/>
      <c r="URS94" s="612"/>
      <c r="URT94" s="612"/>
      <c r="URU94" s="612"/>
      <c r="URV94" s="612"/>
      <c r="URW94" s="612"/>
      <c r="URX94" s="612"/>
      <c r="URY94" s="612"/>
      <c r="URZ94" s="612"/>
      <c r="USA94" s="612"/>
      <c r="USB94" s="612"/>
      <c r="USC94" s="612"/>
      <c r="USD94" s="612"/>
      <c r="USE94" s="612"/>
      <c r="USF94" s="612"/>
      <c r="USG94" s="612"/>
      <c r="USH94" s="612"/>
      <c r="USI94" s="612"/>
      <c r="USJ94" s="612"/>
      <c r="USK94" s="612"/>
      <c r="USL94" s="612"/>
      <c r="USM94" s="612"/>
      <c r="USN94" s="612"/>
      <c r="USO94" s="612"/>
      <c r="USP94" s="612"/>
      <c r="USQ94" s="612"/>
      <c r="USR94" s="612"/>
      <c r="USS94" s="612"/>
      <c r="UST94" s="612"/>
      <c r="USU94" s="612"/>
      <c r="USV94" s="612"/>
      <c r="USW94" s="612"/>
      <c r="USX94" s="612"/>
      <c r="USY94" s="612"/>
      <c r="USZ94" s="612"/>
      <c r="UTA94" s="612"/>
      <c r="UTB94" s="612"/>
      <c r="UTC94" s="612"/>
      <c r="UTD94" s="612"/>
      <c r="UTE94" s="612"/>
      <c r="UTF94" s="612"/>
      <c r="UTG94" s="612"/>
      <c r="UTH94" s="612"/>
      <c r="UTI94" s="612"/>
      <c r="UTJ94" s="612"/>
      <c r="UTK94" s="612"/>
      <c r="UTL94" s="612"/>
      <c r="UTM94" s="612"/>
      <c r="UTN94" s="612"/>
      <c r="UTO94" s="612"/>
      <c r="UTP94" s="612"/>
      <c r="UTQ94" s="612"/>
      <c r="UTR94" s="612"/>
      <c r="UTS94" s="612"/>
      <c r="UTT94" s="612"/>
      <c r="UTU94" s="612"/>
      <c r="UTV94" s="612"/>
      <c r="UTW94" s="612"/>
      <c r="UTX94" s="612"/>
      <c r="UTY94" s="612"/>
      <c r="UTZ94" s="612"/>
      <c r="UUA94" s="612"/>
      <c r="UUB94" s="612"/>
      <c r="UUC94" s="612"/>
      <c r="UUD94" s="612"/>
      <c r="UUE94" s="612"/>
      <c r="UUF94" s="612"/>
      <c r="UUG94" s="612"/>
      <c r="UUH94" s="612"/>
      <c r="UUI94" s="612"/>
      <c r="UUJ94" s="612"/>
      <c r="UUK94" s="612"/>
      <c r="UUL94" s="612"/>
      <c r="UUM94" s="612"/>
      <c r="UUN94" s="612"/>
      <c r="UUO94" s="612"/>
      <c r="UUP94" s="612"/>
      <c r="UUQ94" s="612"/>
      <c r="UUR94" s="612"/>
      <c r="UUS94" s="612"/>
      <c r="UUT94" s="612"/>
      <c r="UUU94" s="612"/>
      <c r="UUV94" s="612"/>
      <c r="UUW94" s="612"/>
      <c r="UUX94" s="612"/>
      <c r="UUY94" s="612"/>
      <c r="UUZ94" s="612"/>
      <c r="UVA94" s="612"/>
      <c r="UVB94" s="612"/>
      <c r="UVC94" s="612"/>
      <c r="UVD94" s="612"/>
      <c r="UVE94" s="612"/>
      <c r="UVF94" s="612"/>
      <c r="UVG94" s="612"/>
      <c r="UVH94" s="612"/>
      <c r="UVI94" s="612"/>
      <c r="UVJ94" s="612"/>
      <c r="UVK94" s="612"/>
      <c r="UVL94" s="612"/>
      <c r="UVM94" s="612"/>
      <c r="UVN94" s="612"/>
      <c r="UVO94" s="612"/>
      <c r="UVP94" s="612"/>
      <c r="UVQ94" s="612"/>
      <c r="UVR94" s="612"/>
      <c r="UVS94" s="612"/>
      <c r="UVT94" s="612"/>
      <c r="UVU94" s="612"/>
      <c r="UVV94" s="612"/>
      <c r="UVW94" s="612"/>
      <c r="UVX94" s="612"/>
      <c r="UVY94" s="612"/>
      <c r="UVZ94" s="612"/>
      <c r="UWA94" s="612"/>
      <c r="UWB94" s="612"/>
      <c r="UWC94" s="612"/>
      <c r="UWD94" s="612"/>
      <c r="UWE94" s="612"/>
      <c r="UWF94" s="612"/>
      <c r="UWG94" s="612"/>
      <c r="UWH94" s="612"/>
      <c r="UWI94" s="612"/>
      <c r="UWJ94" s="612"/>
      <c r="UWK94" s="612"/>
      <c r="UWL94" s="612"/>
      <c r="UWM94" s="612"/>
      <c r="UWN94" s="612"/>
      <c r="UWO94" s="612"/>
      <c r="UWP94" s="612"/>
      <c r="UWQ94" s="612"/>
      <c r="UWR94" s="612"/>
      <c r="UWS94" s="612"/>
      <c r="UWT94" s="612"/>
      <c r="UWU94" s="612"/>
      <c r="UWV94" s="612"/>
      <c r="UWW94" s="612"/>
      <c r="UWX94" s="612"/>
      <c r="UWY94" s="612"/>
      <c r="UWZ94" s="612"/>
      <c r="UXA94" s="612"/>
      <c r="UXB94" s="612"/>
      <c r="UXC94" s="612"/>
      <c r="UXD94" s="612"/>
      <c r="UXE94" s="612"/>
      <c r="UXF94" s="612"/>
      <c r="UXG94" s="612"/>
      <c r="UXH94" s="612"/>
      <c r="UXI94" s="612"/>
      <c r="UXJ94" s="612"/>
      <c r="UXK94" s="612"/>
      <c r="UXL94" s="612"/>
      <c r="UXM94" s="612"/>
      <c r="UXN94" s="612"/>
      <c r="UXO94" s="612"/>
      <c r="UXP94" s="612"/>
      <c r="UXQ94" s="612"/>
      <c r="UXR94" s="612"/>
      <c r="UXS94" s="612"/>
      <c r="UXT94" s="612"/>
      <c r="UXU94" s="612"/>
      <c r="UXV94" s="612"/>
      <c r="UXW94" s="612"/>
      <c r="UXX94" s="612"/>
      <c r="UXY94" s="612"/>
      <c r="UXZ94" s="612"/>
      <c r="UYA94" s="612"/>
      <c r="UYB94" s="612"/>
      <c r="UYC94" s="612"/>
      <c r="UYD94" s="612"/>
      <c r="UYE94" s="612"/>
      <c r="UYF94" s="612"/>
      <c r="UYG94" s="612"/>
      <c r="UYH94" s="612"/>
      <c r="UYI94" s="612"/>
      <c r="UYJ94" s="612"/>
      <c r="UYK94" s="612"/>
      <c r="UYL94" s="612"/>
      <c r="UYM94" s="612"/>
      <c r="UYN94" s="612"/>
      <c r="UYO94" s="612"/>
      <c r="UYP94" s="612"/>
      <c r="UYQ94" s="612"/>
      <c r="UYR94" s="612"/>
      <c r="UYS94" s="612"/>
      <c r="UYT94" s="612"/>
      <c r="UYU94" s="612"/>
      <c r="UYV94" s="612"/>
      <c r="UYW94" s="612"/>
      <c r="UYX94" s="612"/>
      <c r="UYY94" s="612"/>
      <c r="UYZ94" s="612"/>
      <c r="UZA94" s="612"/>
      <c r="UZB94" s="612"/>
      <c r="UZC94" s="612"/>
      <c r="UZD94" s="612"/>
      <c r="UZE94" s="612"/>
      <c r="UZF94" s="612"/>
      <c r="UZG94" s="612"/>
      <c r="UZH94" s="612"/>
      <c r="UZI94" s="612"/>
      <c r="UZJ94" s="612"/>
      <c r="UZK94" s="612"/>
      <c r="UZL94" s="612"/>
      <c r="UZM94" s="612"/>
      <c r="UZN94" s="612"/>
      <c r="UZO94" s="612"/>
      <c r="UZP94" s="612"/>
      <c r="UZQ94" s="612"/>
      <c r="UZR94" s="612"/>
      <c r="UZS94" s="612"/>
      <c r="UZT94" s="612"/>
      <c r="UZU94" s="612"/>
      <c r="UZV94" s="612"/>
      <c r="UZW94" s="612"/>
      <c r="UZX94" s="612"/>
      <c r="UZY94" s="612"/>
      <c r="UZZ94" s="612"/>
      <c r="VAA94" s="612"/>
      <c r="VAB94" s="612"/>
      <c r="VAC94" s="612"/>
      <c r="VAD94" s="612"/>
      <c r="VAE94" s="612"/>
      <c r="VAF94" s="612"/>
      <c r="VAG94" s="612"/>
      <c r="VAH94" s="612"/>
      <c r="VAI94" s="612"/>
      <c r="VAJ94" s="612"/>
      <c r="VAK94" s="612"/>
      <c r="VAL94" s="612"/>
      <c r="VAM94" s="612"/>
      <c r="VAN94" s="612"/>
      <c r="VAO94" s="612"/>
      <c r="VAP94" s="612"/>
      <c r="VAQ94" s="612"/>
      <c r="VAR94" s="612"/>
      <c r="VAS94" s="612"/>
      <c r="VAT94" s="612"/>
      <c r="VAU94" s="612"/>
      <c r="VAV94" s="612"/>
      <c r="VAW94" s="612"/>
      <c r="VAX94" s="612"/>
      <c r="VAY94" s="612"/>
      <c r="VAZ94" s="612"/>
      <c r="VBA94" s="612"/>
      <c r="VBB94" s="612"/>
      <c r="VBC94" s="612"/>
      <c r="VBD94" s="612"/>
      <c r="VBE94" s="612"/>
      <c r="VBF94" s="612"/>
      <c r="VBG94" s="612"/>
      <c r="VBH94" s="612"/>
      <c r="VBI94" s="612"/>
      <c r="VBJ94" s="612"/>
      <c r="VBK94" s="612"/>
      <c r="VBL94" s="612"/>
      <c r="VBM94" s="612"/>
      <c r="VBN94" s="612"/>
      <c r="VBO94" s="612"/>
      <c r="VBP94" s="612"/>
      <c r="VBQ94" s="612"/>
      <c r="VBR94" s="612"/>
      <c r="VBS94" s="612"/>
      <c r="VBT94" s="612"/>
      <c r="VBU94" s="612"/>
      <c r="VBV94" s="612"/>
      <c r="VBW94" s="612"/>
      <c r="VBX94" s="612"/>
      <c r="VBY94" s="612"/>
      <c r="VBZ94" s="612"/>
      <c r="VCA94" s="612"/>
      <c r="VCB94" s="612"/>
      <c r="VCC94" s="612"/>
      <c r="VCD94" s="612"/>
      <c r="VCE94" s="612"/>
      <c r="VCF94" s="612"/>
      <c r="VCG94" s="612"/>
      <c r="VCH94" s="612"/>
      <c r="VCI94" s="612"/>
      <c r="VCJ94" s="612"/>
      <c r="VCK94" s="612"/>
      <c r="VCL94" s="612"/>
      <c r="VCM94" s="612"/>
      <c r="VCN94" s="612"/>
      <c r="VCO94" s="612"/>
      <c r="VCP94" s="612"/>
      <c r="VCQ94" s="612"/>
      <c r="VCR94" s="612"/>
      <c r="VCS94" s="612"/>
      <c r="VCT94" s="612"/>
      <c r="VCU94" s="612"/>
      <c r="VCV94" s="612"/>
      <c r="VCW94" s="612"/>
      <c r="VCX94" s="612"/>
      <c r="VCY94" s="612"/>
      <c r="VCZ94" s="612"/>
      <c r="VDA94" s="612"/>
      <c r="VDB94" s="612"/>
      <c r="VDC94" s="612"/>
      <c r="VDD94" s="612"/>
      <c r="VDE94" s="612"/>
      <c r="VDF94" s="612"/>
      <c r="VDG94" s="612"/>
      <c r="VDH94" s="612"/>
      <c r="VDI94" s="612"/>
      <c r="VDJ94" s="612"/>
      <c r="VDK94" s="612"/>
      <c r="VDL94" s="612"/>
      <c r="VDM94" s="612"/>
      <c r="VDN94" s="612"/>
      <c r="VDO94" s="612"/>
      <c r="VDP94" s="612"/>
      <c r="VDQ94" s="612"/>
      <c r="VDR94" s="612"/>
      <c r="VDS94" s="612"/>
      <c r="VDT94" s="612"/>
      <c r="VDU94" s="612"/>
      <c r="VDV94" s="612"/>
      <c r="VDW94" s="612"/>
      <c r="VDX94" s="612"/>
      <c r="VDY94" s="612"/>
      <c r="VDZ94" s="612"/>
      <c r="VEA94" s="612"/>
      <c r="VEB94" s="612"/>
      <c r="VEC94" s="612"/>
      <c r="VED94" s="612"/>
      <c r="VEE94" s="612"/>
      <c r="VEF94" s="612"/>
      <c r="VEG94" s="612"/>
      <c r="VEH94" s="612"/>
      <c r="VEI94" s="612"/>
      <c r="VEJ94" s="612"/>
      <c r="VEK94" s="612"/>
      <c r="VEL94" s="612"/>
      <c r="VEM94" s="612"/>
      <c r="VEN94" s="612"/>
      <c r="VEO94" s="612"/>
      <c r="VEP94" s="612"/>
      <c r="VEQ94" s="612"/>
      <c r="VER94" s="612"/>
      <c r="VES94" s="612"/>
      <c r="VET94" s="612"/>
      <c r="VEU94" s="612"/>
      <c r="VEV94" s="612"/>
      <c r="VEW94" s="612"/>
      <c r="VEX94" s="612"/>
      <c r="VEY94" s="612"/>
      <c r="VEZ94" s="612"/>
      <c r="VFA94" s="612"/>
      <c r="VFB94" s="612"/>
      <c r="VFC94" s="612"/>
      <c r="VFD94" s="612"/>
      <c r="VFE94" s="612"/>
      <c r="VFF94" s="612"/>
      <c r="VFG94" s="612"/>
      <c r="VFH94" s="612"/>
      <c r="VFI94" s="612"/>
      <c r="VFJ94" s="612"/>
      <c r="VFK94" s="612"/>
      <c r="VFL94" s="612"/>
      <c r="VFM94" s="612"/>
      <c r="VFN94" s="612"/>
      <c r="VFO94" s="612"/>
      <c r="VFP94" s="612"/>
      <c r="VFQ94" s="612"/>
      <c r="VFR94" s="612"/>
      <c r="VFS94" s="612"/>
      <c r="VFT94" s="612"/>
      <c r="VFU94" s="612"/>
      <c r="VFV94" s="612"/>
      <c r="VFW94" s="612"/>
      <c r="VFX94" s="612"/>
      <c r="VFY94" s="612"/>
      <c r="VFZ94" s="612"/>
      <c r="VGA94" s="612"/>
      <c r="VGB94" s="612"/>
      <c r="VGC94" s="612"/>
      <c r="VGD94" s="612"/>
      <c r="VGE94" s="612"/>
      <c r="VGF94" s="612"/>
      <c r="VGG94" s="612"/>
      <c r="VGH94" s="612"/>
      <c r="VGI94" s="612"/>
      <c r="VGJ94" s="612"/>
      <c r="VGK94" s="612"/>
      <c r="VGL94" s="612"/>
      <c r="VGM94" s="612"/>
      <c r="VGN94" s="612"/>
      <c r="VGO94" s="612"/>
      <c r="VGP94" s="612"/>
      <c r="VGQ94" s="612"/>
      <c r="VGR94" s="612"/>
      <c r="VGS94" s="612"/>
      <c r="VGT94" s="612"/>
      <c r="VGU94" s="612"/>
      <c r="VGV94" s="612"/>
      <c r="VGW94" s="612"/>
      <c r="VGX94" s="612"/>
      <c r="VGY94" s="612"/>
      <c r="VGZ94" s="612"/>
      <c r="VHA94" s="612"/>
      <c r="VHB94" s="612"/>
      <c r="VHC94" s="612"/>
      <c r="VHD94" s="612"/>
      <c r="VHE94" s="612"/>
      <c r="VHF94" s="612"/>
      <c r="VHG94" s="612"/>
      <c r="VHH94" s="612"/>
      <c r="VHI94" s="612"/>
      <c r="VHJ94" s="612"/>
      <c r="VHK94" s="612"/>
      <c r="VHL94" s="612"/>
      <c r="VHM94" s="612"/>
      <c r="VHN94" s="612"/>
      <c r="VHO94" s="612"/>
      <c r="VHP94" s="612"/>
      <c r="VHQ94" s="612"/>
      <c r="VHR94" s="612"/>
      <c r="VHS94" s="612"/>
      <c r="VHT94" s="612"/>
      <c r="VHU94" s="612"/>
      <c r="VHV94" s="612"/>
      <c r="VHW94" s="612"/>
      <c r="VHX94" s="612"/>
      <c r="VHY94" s="612"/>
      <c r="VHZ94" s="612"/>
      <c r="VIA94" s="612"/>
      <c r="VIB94" s="612"/>
      <c r="VIC94" s="612"/>
      <c r="VID94" s="612"/>
      <c r="VIE94" s="612"/>
      <c r="VIF94" s="612"/>
      <c r="VIG94" s="612"/>
      <c r="VIH94" s="612"/>
      <c r="VII94" s="612"/>
      <c r="VIJ94" s="612"/>
      <c r="VIK94" s="612"/>
      <c r="VIL94" s="612"/>
      <c r="VIM94" s="612"/>
      <c r="VIN94" s="612"/>
      <c r="VIO94" s="612"/>
      <c r="VIP94" s="612"/>
      <c r="VIQ94" s="612"/>
      <c r="VIR94" s="612"/>
      <c r="VIS94" s="612"/>
      <c r="VIT94" s="612"/>
      <c r="VIU94" s="612"/>
      <c r="VIV94" s="612"/>
      <c r="VIW94" s="612"/>
      <c r="VIX94" s="612"/>
      <c r="VIY94" s="612"/>
      <c r="VIZ94" s="612"/>
      <c r="VJA94" s="612"/>
      <c r="VJB94" s="612"/>
      <c r="VJC94" s="612"/>
      <c r="VJD94" s="612"/>
      <c r="VJE94" s="612"/>
      <c r="VJF94" s="612"/>
      <c r="VJG94" s="612"/>
      <c r="VJH94" s="612"/>
      <c r="VJI94" s="612"/>
      <c r="VJJ94" s="612"/>
      <c r="VJK94" s="612"/>
      <c r="VJL94" s="612"/>
      <c r="VJM94" s="612"/>
      <c r="VJN94" s="612"/>
      <c r="VJO94" s="612"/>
      <c r="VJP94" s="612"/>
      <c r="VJQ94" s="612"/>
      <c r="VJR94" s="612"/>
      <c r="VJS94" s="612"/>
      <c r="VJT94" s="612"/>
      <c r="VJU94" s="612"/>
      <c r="VJV94" s="612"/>
      <c r="VJW94" s="612"/>
      <c r="VJX94" s="612"/>
      <c r="VJY94" s="612"/>
      <c r="VJZ94" s="612"/>
      <c r="VKA94" s="612"/>
      <c r="VKB94" s="612"/>
      <c r="VKC94" s="612"/>
      <c r="VKD94" s="612"/>
      <c r="VKE94" s="612"/>
      <c r="VKF94" s="612"/>
      <c r="VKG94" s="612"/>
      <c r="VKH94" s="612"/>
      <c r="VKI94" s="612"/>
      <c r="VKJ94" s="612"/>
      <c r="VKK94" s="612"/>
      <c r="VKL94" s="612"/>
      <c r="VKM94" s="612"/>
      <c r="VKN94" s="612"/>
      <c r="VKO94" s="612"/>
      <c r="VKP94" s="612"/>
      <c r="VKQ94" s="612"/>
      <c r="VKR94" s="612"/>
      <c r="VKS94" s="612"/>
      <c r="VKT94" s="612"/>
      <c r="VKU94" s="612"/>
      <c r="VKV94" s="612"/>
      <c r="VKW94" s="612"/>
      <c r="VKX94" s="612"/>
      <c r="VKY94" s="612"/>
      <c r="VKZ94" s="612"/>
      <c r="VLA94" s="612"/>
      <c r="VLB94" s="612"/>
      <c r="VLC94" s="612"/>
      <c r="VLD94" s="612"/>
      <c r="VLE94" s="612"/>
      <c r="VLF94" s="612"/>
      <c r="VLG94" s="612"/>
      <c r="VLH94" s="612"/>
      <c r="VLI94" s="612"/>
      <c r="VLJ94" s="612"/>
      <c r="VLK94" s="612"/>
      <c r="VLL94" s="612"/>
      <c r="VLM94" s="612"/>
      <c r="VLN94" s="612"/>
      <c r="VLO94" s="612"/>
      <c r="VLP94" s="612"/>
      <c r="VLQ94" s="612"/>
      <c r="VLR94" s="612"/>
      <c r="VLS94" s="612"/>
      <c r="VLT94" s="612"/>
      <c r="VLU94" s="612"/>
      <c r="VLV94" s="612"/>
      <c r="VLW94" s="612"/>
      <c r="VLX94" s="612"/>
      <c r="VLY94" s="612"/>
      <c r="VLZ94" s="612"/>
      <c r="VMA94" s="612"/>
      <c r="VMB94" s="612"/>
      <c r="VMC94" s="612"/>
      <c r="VMD94" s="612"/>
      <c r="VME94" s="612"/>
      <c r="VMF94" s="612"/>
      <c r="VMG94" s="612"/>
      <c r="VMH94" s="612"/>
      <c r="VMI94" s="612"/>
      <c r="VMJ94" s="612"/>
      <c r="VMK94" s="612"/>
      <c r="VML94" s="612"/>
      <c r="VMM94" s="612"/>
      <c r="VMN94" s="612"/>
      <c r="VMO94" s="612"/>
      <c r="VMP94" s="612"/>
      <c r="VMQ94" s="612"/>
      <c r="VMR94" s="612"/>
      <c r="VMS94" s="612"/>
      <c r="VMT94" s="612"/>
      <c r="VMU94" s="612"/>
      <c r="VMV94" s="612"/>
      <c r="VMW94" s="612"/>
      <c r="VMX94" s="612"/>
      <c r="VMY94" s="612"/>
      <c r="VMZ94" s="612"/>
      <c r="VNA94" s="612"/>
      <c r="VNB94" s="612"/>
      <c r="VNC94" s="612"/>
      <c r="VND94" s="612"/>
      <c r="VNE94" s="612"/>
      <c r="VNF94" s="612"/>
      <c r="VNG94" s="612"/>
      <c r="VNH94" s="612"/>
      <c r="VNI94" s="612"/>
      <c r="VNJ94" s="612"/>
      <c r="VNK94" s="612"/>
      <c r="VNL94" s="612"/>
      <c r="VNM94" s="612"/>
      <c r="VNN94" s="612"/>
      <c r="VNO94" s="612"/>
      <c r="VNP94" s="612"/>
      <c r="VNQ94" s="612"/>
      <c r="VNR94" s="612"/>
      <c r="VNS94" s="612"/>
      <c r="VNT94" s="612"/>
      <c r="VNU94" s="612"/>
      <c r="VNV94" s="612"/>
      <c r="VNW94" s="612"/>
      <c r="VNX94" s="612"/>
      <c r="VNY94" s="612"/>
      <c r="VNZ94" s="612"/>
      <c r="VOA94" s="612"/>
      <c r="VOB94" s="612"/>
      <c r="VOC94" s="612"/>
      <c r="VOD94" s="612"/>
      <c r="VOE94" s="612"/>
      <c r="VOF94" s="612"/>
      <c r="VOG94" s="612"/>
      <c r="VOH94" s="612"/>
      <c r="VOI94" s="612"/>
      <c r="VOJ94" s="612"/>
      <c r="VOK94" s="612"/>
      <c r="VOL94" s="612"/>
      <c r="VOM94" s="612"/>
      <c r="VON94" s="612"/>
      <c r="VOO94" s="612"/>
      <c r="VOP94" s="612"/>
      <c r="VOQ94" s="612"/>
      <c r="VOR94" s="612"/>
      <c r="VOS94" s="612"/>
      <c r="VOT94" s="612"/>
      <c r="VOU94" s="612"/>
      <c r="VOV94" s="612"/>
      <c r="VOW94" s="612"/>
      <c r="VOX94" s="612"/>
      <c r="VOY94" s="612"/>
      <c r="VOZ94" s="612"/>
      <c r="VPA94" s="612"/>
      <c r="VPB94" s="612"/>
      <c r="VPC94" s="612"/>
      <c r="VPD94" s="612"/>
      <c r="VPE94" s="612"/>
      <c r="VPF94" s="612"/>
      <c r="VPG94" s="612"/>
      <c r="VPH94" s="612"/>
      <c r="VPI94" s="612"/>
      <c r="VPJ94" s="612"/>
      <c r="VPK94" s="612"/>
      <c r="VPL94" s="612"/>
      <c r="VPM94" s="612"/>
      <c r="VPN94" s="612"/>
      <c r="VPO94" s="612"/>
      <c r="VPP94" s="612"/>
      <c r="VPQ94" s="612"/>
      <c r="VPR94" s="612"/>
      <c r="VPS94" s="612"/>
      <c r="VPT94" s="612"/>
      <c r="VPU94" s="612"/>
      <c r="VPV94" s="612"/>
      <c r="VPW94" s="612"/>
      <c r="VPX94" s="612"/>
      <c r="VPY94" s="612"/>
      <c r="VPZ94" s="612"/>
      <c r="VQA94" s="612"/>
      <c r="VQB94" s="612"/>
      <c r="VQC94" s="612"/>
      <c r="VQD94" s="612"/>
      <c r="VQE94" s="612"/>
      <c r="VQF94" s="612"/>
      <c r="VQG94" s="612"/>
      <c r="VQH94" s="612"/>
      <c r="VQI94" s="612"/>
      <c r="VQJ94" s="612"/>
      <c r="VQK94" s="612"/>
      <c r="VQL94" s="612"/>
      <c r="VQM94" s="612"/>
      <c r="VQN94" s="612"/>
      <c r="VQO94" s="612"/>
      <c r="VQP94" s="612"/>
      <c r="VQQ94" s="612"/>
      <c r="VQR94" s="612"/>
      <c r="VQS94" s="612"/>
      <c r="VQT94" s="612"/>
      <c r="VQU94" s="612"/>
      <c r="VQV94" s="612"/>
      <c r="VQW94" s="612"/>
      <c r="VQX94" s="612"/>
      <c r="VQY94" s="612"/>
      <c r="VQZ94" s="612"/>
      <c r="VRA94" s="612"/>
      <c r="VRB94" s="612"/>
      <c r="VRC94" s="612"/>
      <c r="VRD94" s="612"/>
      <c r="VRE94" s="612"/>
      <c r="VRF94" s="612"/>
      <c r="VRG94" s="612"/>
      <c r="VRH94" s="612"/>
      <c r="VRI94" s="612"/>
      <c r="VRJ94" s="612"/>
      <c r="VRK94" s="612"/>
      <c r="VRL94" s="612"/>
      <c r="VRM94" s="612"/>
      <c r="VRN94" s="612"/>
      <c r="VRO94" s="612"/>
      <c r="VRP94" s="612"/>
      <c r="VRQ94" s="612"/>
      <c r="VRR94" s="612"/>
      <c r="VRS94" s="612"/>
      <c r="VRT94" s="612"/>
      <c r="VRU94" s="612"/>
      <c r="VRV94" s="612"/>
      <c r="VRW94" s="612"/>
      <c r="VRX94" s="612"/>
      <c r="VRY94" s="612"/>
      <c r="VRZ94" s="612"/>
      <c r="VSA94" s="612"/>
      <c r="VSB94" s="612"/>
      <c r="VSC94" s="612"/>
      <c r="VSD94" s="612"/>
      <c r="VSE94" s="612"/>
      <c r="VSF94" s="612"/>
      <c r="VSG94" s="612"/>
      <c r="VSH94" s="612"/>
      <c r="VSI94" s="612"/>
      <c r="VSJ94" s="612"/>
      <c r="VSK94" s="612"/>
      <c r="VSL94" s="612"/>
      <c r="VSM94" s="612"/>
      <c r="VSN94" s="612"/>
      <c r="VSO94" s="612"/>
      <c r="VSP94" s="612"/>
      <c r="VSQ94" s="612"/>
      <c r="VSR94" s="612"/>
      <c r="VSS94" s="612"/>
      <c r="VST94" s="612"/>
      <c r="VSU94" s="612"/>
      <c r="VSV94" s="612"/>
      <c r="VSW94" s="612"/>
      <c r="VSX94" s="612"/>
      <c r="VSY94" s="612"/>
      <c r="VSZ94" s="612"/>
      <c r="VTA94" s="612"/>
      <c r="VTB94" s="612"/>
      <c r="VTC94" s="612"/>
      <c r="VTD94" s="612"/>
      <c r="VTE94" s="612"/>
      <c r="VTF94" s="612"/>
      <c r="VTG94" s="612"/>
      <c r="VTH94" s="612"/>
      <c r="VTI94" s="612"/>
      <c r="VTJ94" s="612"/>
      <c r="VTK94" s="612"/>
      <c r="VTL94" s="612"/>
      <c r="VTM94" s="612"/>
      <c r="VTN94" s="612"/>
      <c r="VTO94" s="612"/>
      <c r="VTP94" s="612"/>
      <c r="VTQ94" s="612"/>
      <c r="VTR94" s="612"/>
      <c r="VTS94" s="612"/>
      <c r="VTT94" s="612"/>
      <c r="VTU94" s="612"/>
      <c r="VTV94" s="612"/>
      <c r="VTW94" s="612"/>
      <c r="VTX94" s="612"/>
      <c r="VTY94" s="612"/>
      <c r="VTZ94" s="612"/>
      <c r="VUA94" s="612"/>
      <c r="VUB94" s="612"/>
      <c r="VUC94" s="612"/>
      <c r="VUD94" s="612"/>
      <c r="VUE94" s="612"/>
      <c r="VUF94" s="612"/>
      <c r="VUG94" s="612"/>
      <c r="VUH94" s="612"/>
      <c r="VUI94" s="612"/>
      <c r="VUJ94" s="612"/>
      <c r="VUK94" s="612"/>
      <c r="VUL94" s="612"/>
      <c r="VUM94" s="612"/>
      <c r="VUN94" s="612"/>
      <c r="VUO94" s="612"/>
      <c r="VUP94" s="612"/>
      <c r="VUQ94" s="612"/>
      <c r="VUR94" s="612"/>
      <c r="VUS94" s="612"/>
      <c r="VUT94" s="612"/>
      <c r="VUU94" s="612"/>
      <c r="VUV94" s="612"/>
      <c r="VUW94" s="612"/>
      <c r="VUX94" s="612"/>
      <c r="VUY94" s="612"/>
      <c r="VUZ94" s="612"/>
      <c r="VVA94" s="612"/>
      <c r="VVB94" s="612"/>
      <c r="VVC94" s="612"/>
      <c r="VVD94" s="612"/>
      <c r="VVE94" s="612"/>
      <c r="VVF94" s="612"/>
      <c r="VVG94" s="612"/>
      <c r="VVH94" s="612"/>
      <c r="VVI94" s="612"/>
      <c r="VVJ94" s="612"/>
      <c r="VVK94" s="612"/>
      <c r="VVL94" s="612"/>
      <c r="VVM94" s="612"/>
      <c r="VVN94" s="612"/>
      <c r="VVO94" s="612"/>
      <c r="VVP94" s="612"/>
      <c r="VVQ94" s="612"/>
      <c r="VVR94" s="612"/>
      <c r="VVS94" s="612"/>
      <c r="VVT94" s="612"/>
      <c r="VVU94" s="612"/>
      <c r="VVV94" s="612"/>
      <c r="VVW94" s="612"/>
      <c r="VVX94" s="612"/>
      <c r="VVY94" s="612"/>
      <c r="VVZ94" s="612"/>
      <c r="VWA94" s="612"/>
      <c r="VWB94" s="612"/>
      <c r="VWC94" s="612"/>
      <c r="VWD94" s="612"/>
      <c r="VWE94" s="612"/>
      <c r="VWF94" s="612"/>
      <c r="VWG94" s="612"/>
      <c r="VWH94" s="612"/>
      <c r="VWI94" s="612"/>
      <c r="VWJ94" s="612"/>
      <c r="VWK94" s="612"/>
      <c r="VWL94" s="612"/>
      <c r="VWM94" s="612"/>
      <c r="VWN94" s="612"/>
      <c r="VWO94" s="612"/>
      <c r="VWP94" s="612"/>
      <c r="VWQ94" s="612"/>
      <c r="VWR94" s="612"/>
      <c r="VWS94" s="612"/>
      <c r="VWT94" s="612"/>
      <c r="VWU94" s="612"/>
      <c r="VWV94" s="612"/>
      <c r="VWW94" s="612"/>
      <c r="VWX94" s="612"/>
      <c r="VWY94" s="612"/>
      <c r="VWZ94" s="612"/>
      <c r="VXA94" s="612"/>
      <c r="VXB94" s="612"/>
      <c r="VXC94" s="612"/>
      <c r="VXD94" s="612"/>
      <c r="VXE94" s="612"/>
      <c r="VXF94" s="612"/>
      <c r="VXG94" s="612"/>
      <c r="VXH94" s="612"/>
      <c r="VXI94" s="612"/>
      <c r="VXJ94" s="612"/>
      <c r="VXK94" s="612"/>
      <c r="VXL94" s="612"/>
      <c r="VXM94" s="612"/>
      <c r="VXN94" s="612"/>
      <c r="VXO94" s="612"/>
      <c r="VXP94" s="612"/>
      <c r="VXQ94" s="612"/>
      <c r="VXR94" s="612"/>
      <c r="VXS94" s="612"/>
      <c r="VXT94" s="612"/>
      <c r="VXU94" s="612"/>
      <c r="VXV94" s="612"/>
      <c r="VXW94" s="612"/>
      <c r="VXX94" s="612"/>
      <c r="VXY94" s="612"/>
      <c r="VXZ94" s="612"/>
      <c r="VYA94" s="612"/>
      <c r="VYB94" s="612"/>
      <c r="VYC94" s="612"/>
      <c r="VYD94" s="612"/>
      <c r="VYE94" s="612"/>
      <c r="VYF94" s="612"/>
      <c r="VYG94" s="612"/>
      <c r="VYH94" s="612"/>
      <c r="VYI94" s="612"/>
      <c r="VYJ94" s="612"/>
      <c r="VYK94" s="612"/>
      <c r="VYL94" s="612"/>
      <c r="VYM94" s="612"/>
      <c r="VYN94" s="612"/>
      <c r="VYO94" s="612"/>
      <c r="VYP94" s="612"/>
      <c r="VYQ94" s="612"/>
      <c r="VYR94" s="612"/>
      <c r="VYS94" s="612"/>
      <c r="VYT94" s="612"/>
      <c r="VYU94" s="612"/>
      <c r="VYV94" s="612"/>
      <c r="VYW94" s="612"/>
      <c r="VYX94" s="612"/>
      <c r="VYY94" s="612"/>
      <c r="VYZ94" s="612"/>
      <c r="VZA94" s="612"/>
      <c r="VZB94" s="612"/>
      <c r="VZC94" s="612"/>
      <c r="VZD94" s="612"/>
      <c r="VZE94" s="612"/>
      <c r="VZF94" s="612"/>
      <c r="VZG94" s="612"/>
      <c r="VZH94" s="612"/>
      <c r="VZI94" s="612"/>
      <c r="VZJ94" s="612"/>
      <c r="VZK94" s="612"/>
      <c r="VZL94" s="612"/>
      <c r="VZM94" s="612"/>
      <c r="VZN94" s="612"/>
      <c r="VZO94" s="612"/>
      <c r="VZP94" s="612"/>
      <c r="VZQ94" s="612"/>
      <c r="VZR94" s="612"/>
      <c r="VZS94" s="612"/>
      <c r="VZT94" s="612"/>
      <c r="VZU94" s="612"/>
      <c r="VZV94" s="612"/>
      <c r="VZW94" s="612"/>
      <c r="VZX94" s="612"/>
      <c r="VZY94" s="612"/>
      <c r="VZZ94" s="612"/>
      <c r="WAA94" s="612"/>
      <c r="WAB94" s="612"/>
      <c r="WAC94" s="612"/>
      <c r="WAD94" s="612"/>
      <c r="WAE94" s="612"/>
      <c r="WAF94" s="612"/>
      <c r="WAG94" s="612"/>
      <c r="WAH94" s="612"/>
      <c r="WAI94" s="612"/>
      <c r="WAJ94" s="612"/>
      <c r="WAK94" s="612"/>
      <c r="WAL94" s="612"/>
      <c r="WAM94" s="612"/>
      <c r="WAN94" s="612"/>
      <c r="WAO94" s="612"/>
      <c r="WAP94" s="612"/>
      <c r="WAQ94" s="612"/>
      <c r="WAR94" s="612"/>
      <c r="WAS94" s="612"/>
      <c r="WAT94" s="612"/>
      <c r="WAU94" s="612"/>
      <c r="WAV94" s="612"/>
      <c r="WAW94" s="612"/>
      <c r="WAX94" s="612"/>
      <c r="WAY94" s="612"/>
      <c r="WAZ94" s="612"/>
      <c r="WBA94" s="612"/>
      <c r="WBB94" s="612"/>
      <c r="WBC94" s="612"/>
      <c r="WBD94" s="612"/>
      <c r="WBE94" s="612"/>
      <c r="WBF94" s="612"/>
      <c r="WBG94" s="612"/>
      <c r="WBH94" s="612"/>
      <c r="WBI94" s="612"/>
      <c r="WBJ94" s="612"/>
      <c r="WBK94" s="612"/>
      <c r="WBL94" s="612"/>
      <c r="WBM94" s="612"/>
      <c r="WBN94" s="612"/>
      <c r="WBO94" s="612"/>
      <c r="WBP94" s="612"/>
      <c r="WBQ94" s="612"/>
      <c r="WBR94" s="612"/>
      <c r="WBS94" s="612"/>
      <c r="WBT94" s="612"/>
      <c r="WBU94" s="612"/>
      <c r="WBV94" s="612"/>
      <c r="WBW94" s="612"/>
      <c r="WBX94" s="612"/>
      <c r="WBY94" s="612"/>
      <c r="WBZ94" s="612"/>
      <c r="WCA94" s="612"/>
      <c r="WCB94" s="612"/>
      <c r="WCC94" s="612"/>
      <c r="WCD94" s="612"/>
      <c r="WCE94" s="612"/>
      <c r="WCF94" s="612"/>
      <c r="WCG94" s="612"/>
      <c r="WCH94" s="612"/>
      <c r="WCI94" s="612"/>
      <c r="WCJ94" s="612"/>
      <c r="WCK94" s="612"/>
      <c r="WCL94" s="612"/>
      <c r="WCM94" s="612"/>
      <c r="WCN94" s="612"/>
      <c r="WCO94" s="612"/>
      <c r="WCP94" s="612"/>
      <c r="WCQ94" s="612"/>
      <c r="WCR94" s="612"/>
      <c r="WCS94" s="612"/>
      <c r="WCT94" s="612"/>
      <c r="WCU94" s="612"/>
      <c r="WCV94" s="612"/>
      <c r="WCW94" s="612"/>
      <c r="WCX94" s="612"/>
      <c r="WCY94" s="612"/>
      <c r="WCZ94" s="612"/>
      <c r="WDA94" s="612"/>
      <c r="WDB94" s="612"/>
      <c r="WDC94" s="612"/>
      <c r="WDD94" s="612"/>
      <c r="WDE94" s="612"/>
      <c r="WDF94" s="612"/>
      <c r="WDG94" s="612"/>
      <c r="WDH94" s="612"/>
      <c r="WDI94" s="612"/>
      <c r="WDJ94" s="612"/>
      <c r="WDK94" s="612"/>
      <c r="WDL94" s="612"/>
      <c r="WDM94" s="612"/>
      <c r="WDN94" s="612"/>
      <c r="WDO94" s="612"/>
      <c r="WDP94" s="612"/>
      <c r="WDQ94" s="612"/>
      <c r="WDR94" s="612"/>
      <c r="WDS94" s="612"/>
      <c r="WDT94" s="612"/>
      <c r="WDU94" s="612"/>
      <c r="WDV94" s="612"/>
      <c r="WDW94" s="612"/>
      <c r="WDX94" s="612"/>
      <c r="WDY94" s="612"/>
      <c r="WDZ94" s="612"/>
      <c r="WEA94" s="612"/>
      <c r="WEB94" s="612"/>
      <c r="WEC94" s="612"/>
      <c r="WED94" s="612"/>
      <c r="WEE94" s="612"/>
      <c r="WEF94" s="612"/>
      <c r="WEG94" s="612"/>
      <c r="WEH94" s="612"/>
      <c r="WEI94" s="612"/>
      <c r="WEJ94" s="612"/>
      <c r="WEK94" s="612"/>
      <c r="WEL94" s="612"/>
      <c r="WEM94" s="612"/>
      <c r="WEN94" s="612"/>
      <c r="WEO94" s="612"/>
      <c r="WEP94" s="612"/>
      <c r="WEQ94" s="612"/>
      <c r="WER94" s="612"/>
      <c r="WES94" s="612"/>
      <c r="WET94" s="612"/>
      <c r="WEU94" s="612"/>
      <c r="WEV94" s="612"/>
      <c r="WEW94" s="612"/>
      <c r="WEX94" s="612"/>
      <c r="WEY94" s="612"/>
      <c r="WEZ94" s="612"/>
      <c r="WFA94" s="612"/>
      <c r="WFB94" s="612"/>
      <c r="WFC94" s="612"/>
      <c r="WFD94" s="612"/>
      <c r="WFE94" s="612"/>
      <c r="WFF94" s="612"/>
      <c r="WFG94" s="612"/>
      <c r="WFH94" s="612"/>
      <c r="WFI94" s="612"/>
      <c r="WFJ94" s="612"/>
      <c r="WFK94" s="612"/>
      <c r="WFL94" s="612"/>
      <c r="WFM94" s="612"/>
      <c r="WFN94" s="612"/>
      <c r="WFO94" s="612"/>
      <c r="WFP94" s="612"/>
      <c r="WFQ94" s="612"/>
      <c r="WFR94" s="612"/>
      <c r="WFS94" s="612"/>
      <c r="WFT94" s="612"/>
      <c r="WFU94" s="612"/>
      <c r="WFV94" s="612"/>
      <c r="WFW94" s="612"/>
      <c r="WFX94" s="612"/>
      <c r="WFY94" s="612"/>
      <c r="WFZ94" s="612"/>
      <c r="WGA94" s="612"/>
      <c r="WGB94" s="612"/>
      <c r="WGC94" s="612"/>
      <c r="WGD94" s="612"/>
      <c r="WGE94" s="612"/>
      <c r="WGF94" s="612"/>
      <c r="WGG94" s="612"/>
      <c r="WGH94" s="612"/>
      <c r="WGI94" s="612"/>
      <c r="WGJ94" s="612"/>
      <c r="WGK94" s="612"/>
      <c r="WGL94" s="612"/>
      <c r="WGM94" s="612"/>
      <c r="WGN94" s="612"/>
      <c r="WGO94" s="612"/>
      <c r="WGP94" s="612"/>
      <c r="WGQ94" s="612"/>
      <c r="WGR94" s="612"/>
      <c r="WGS94" s="612"/>
      <c r="WGT94" s="612"/>
      <c r="WGU94" s="612"/>
      <c r="WGV94" s="612"/>
      <c r="WGW94" s="612"/>
      <c r="WGX94" s="612"/>
      <c r="WGY94" s="612"/>
      <c r="WGZ94" s="612"/>
      <c r="WHA94" s="612"/>
      <c r="WHB94" s="612"/>
      <c r="WHC94" s="612"/>
      <c r="WHD94" s="612"/>
      <c r="WHE94" s="612"/>
      <c r="WHF94" s="612"/>
      <c r="WHG94" s="612"/>
      <c r="WHH94" s="612"/>
      <c r="WHI94" s="612"/>
      <c r="WHJ94" s="612"/>
      <c r="WHK94" s="612"/>
      <c r="WHL94" s="612"/>
      <c r="WHM94" s="612"/>
      <c r="WHN94" s="612"/>
      <c r="WHO94" s="612"/>
      <c r="WHP94" s="612"/>
      <c r="WHQ94" s="612"/>
      <c r="WHR94" s="612"/>
      <c r="WHS94" s="612"/>
      <c r="WHT94" s="612"/>
      <c r="WHU94" s="612"/>
      <c r="WHV94" s="612"/>
      <c r="WHW94" s="612"/>
      <c r="WHX94" s="612"/>
      <c r="WHY94" s="612"/>
      <c r="WHZ94" s="612"/>
      <c r="WIA94" s="612"/>
      <c r="WIB94" s="612"/>
      <c r="WIC94" s="612"/>
      <c r="WID94" s="612"/>
      <c r="WIE94" s="612"/>
      <c r="WIF94" s="612"/>
      <c r="WIG94" s="612"/>
      <c r="WIH94" s="612"/>
      <c r="WII94" s="612"/>
      <c r="WIJ94" s="612"/>
      <c r="WIK94" s="612"/>
      <c r="WIL94" s="612"/>
      <c r="WIM94" s="612"/>
      <c r="WIN94" s="612"/>
      <c r="WIO94" s="612"/>
      <c r="WIP94" s="612"/>
      <c r="WIQ94" s="612"/>
      <c r="WIR94" s="612"/>
      <c r="WIS94" s="612"/>
      <c r="WIT94" s="612"/>
      <c r="WIU94" s="612"/>
      <c r="WIV94" s="612"/>
      <c r="WIW94" s="612"/>
      <c r="WIX94" s="612"/>
      <c r="WIY94" s="612"/>
      <c r="WIZ94" s="612"/>
      <c r="WJA94" s="612"/>
      <c r="WJB94" s="612"/>
      <c r="WJC94" s="612"/>
      <c r="WJD94" s="612"/>
      <c r="WJE94" s="612"/>
      <c r="WJF94" s="612"/>
      <c r="WJG94" s="612"/>
      <c r="WJH94" s="612"/>
      <c r="WJI94" s="612"/>
      <c r="WJJ94" s="612"/>
      <c r="WJK94" s="612"/>
      <c r="WJL94" s="612"/>
      <c r="WJM94" s="612"/>
      <c r="WJN94" s="612"/>
      <c r="WJO94" s="612"/>
      <c r="WJP94" s="612"/>
      <c r="WJQ94" s="612"/>
      <c r="WJR94" s="612"/>
      <c r="WJS94" s="612"/>
      <c r="WJT94" s="612"/>
      <c r="WJU94" s="612"/>
      <c r="WJV94" s="612"/>
      <c r="WJW94" s="612"/>
      <c r="WJX94" s="612"/>
      <c r="WJY94" s="612"/>
      <c r="WJZ94" s="612"/>
      <c r="WKA94" s="612"/>
      <c r="WKB94" s="612"/>
      <c r="WKC94" s="612"/>
      <c r="WKD94" s="612"/>
      <c r="WKE94" s="612"/>
      <c r="WKF94" s="612"/>
      <c r="WKG94" s="612"/>
      <c r="WKH94" s="612"/>
      <c r="WKI94" s="612"/>
      <c r="WKJ94" s="612"/>
      <c r="WKK94" s="612"/>
      <c r="WKL94" s="612"/>
      <c r="WKM94" s="612"/>
      <c r="WKN94" s="612"/>
      <c r="WKO94" s="612"/>
      <c r="WKP94" s="612"/>
      <c r="WKQ94" s="612"/>
      <c r="WKR94" s="612"/>
      <c r="WKS94" s="612"/>
      <c r="WKT94" s="612"/>
      <c r="WKU94" s="612"/>
      <c r="WKV94" s="612"/>
      <c r="WKW94" s="612"/>
      <c r="WKX94" s="612"/>
      <c r="WKY94" s="612"/>
      <c r="WKZ94" s="612"/>
      <c r="WLA94" s="612"/>
      <c r="WLB94" s="612"/>
      <c r="WLC94" s="612"/>
      <c r="WLD94" s="612"/>
      <c r="WLE94" s="612"/>
      <c r="WLF94" s="612"/>
      <c r="WLG94" s="612"/>
      <c r="WLH94" s="612"/>
      <c r="WLI94" s="612"/>
      <c r="WLJ94" s="612"/>
      <c r="WLK94" s="612"/>
      <c r="WLL94" s="612"/>
      <c r="WLM94" s="612"/>
      <c r="WLN94" s="612"/>
      <c r="WLO94" s="612"/>
      <c r="WLP94" s="612"/>
      <c r="WLQ94" s="612"/>
      <c r="WLR94" s="612"/>
      <c r="WLS94" s="612"/>
      <c r="WLT94" s="612"/>
      <c r="WLU94" s="612"/>
      <c r="WLV94" s="612"/>
      <c r="WLW94" s="612"/>
      <c r="WLX94" s="612"/>
      <c r="WLY94" s="612"/>
      <c r="WLZ94" s="612"/>
      <c r="WMA94" s="612"/>
      <c r="WMB94" s="612"/>
      <c r="WMC94" s="612"/>
      <c r="WMD94" s="612"/>
      <c r="WME94" s="612"/>
      <c r="WMF94" s="612"/>
      <c r="WMG94" s="612"/>
      <c r="WMH94" s="612"/>
      <c r="WMI94" s="612"/>
      <c r="WMJ94" s="612"/>
      <c r="WMK94" s="612"/>
      <c r="WML94" s="612"/>
      <c r="WMM94" s="612"/>
      <c r="WMN94" s="612"/>
      <c r="WMO94" s="612"/>
      <c r="WMP94" s="612"/>
      <c r="WMQ94" s="612"/>
      <c r="WMR94" s="612"/>
      <c r="WMS94" s="612"/>
      <c r="WMT94" s="612"/>
      <c r="WMU94" s="612"/>
      <c r="WMV94" s="612"/>
      <c r="WMW94" s="612"/>
      <c r="WMX94" s="612"/>
      <c r="WMY94" s="612"/>
      <c r="WMZ94" s="612"/>
      <c r="WNA94" s="612"/>
      <c r="WNB94" s="612"/>
      <c r="WNC94" s="612"/>
      <c r="WND94" s="612"/>
      <c r="WNE94" s="612"/>
      <c r="WNF94" s="612"/>
      <c r="WNG94" s="612"/>
      <c r="WNH94" s="612"/>
      <c r="WNI94" s="612"/>
      <c r="WNJ94" s="612"/>
      <c r="WNK94" s="612"/>
      <c r="WNL94" s="612"/>
      <c r="WNM94" s="612"/>
      <c r="WNN94" s="612"/>
      <c r="WNO94" s="612"/>
      <c r="WNP94" s="612"/>
      <c r="WNQ94" s="612"/>
      <c r="WNR94" s="612"/>
      <c r="WNS94" s="612"/>
      <c r="WNT94" s="612"/>
      <c r="WNU94" s="612"/>
      <c r="WNV94" s="612"/>
      <c r="WNW94" s="612"/>
      <c r="WNX94" s="612"/>
      <c r="WNY94" s="612"/>
      <c r="WNZ94" s="612"/>
      <c r="WOA94" s="612"/>
      <c r="WOB94" s="612"/>
      <c r="WOC94" s="612"/>
      <c r="WOD94" s="612"/>
      <c r="WOE94" s="612"/>
      <c r="WOF94" s="612"/>
      <c r="WOG94" s="612"/>
      <c r="WOH94" s="612"/>
      <c r="WOI94" s="612"/>
      <c r="WOJ94" s="612"/>
      <c r="WOK94" s="612"/>
      <c r="WOL94" s="612"/>
      <c r="WOM94" s="612"/>
      <c r="WON94" s="612"/>
      <c r="WOO94" s="612"/>
      <c r="WOP94" s="612"/>
      <c r="WOQ94" s="612"/>
      <c r="WOR94" s="612"/>
      <c r="WOS94" s="612"/>
      <c r="WOT94" s="612"/>
      <c r="WOU94" s="612"/>
      <c r="WOV94" s="612"/>
      <c r="WOW94" s="612"/>
      <c r="WOX94" s="612"/>
      <c r="WOY94" s="612"/>
      <c r="WOZ94" s="612"/>
      <c r="WPA94" s="612"/>
      <c r="WPB94" s="612"/>
      <c r="WPC94" s="612"/>
      <c r="WPD94" s="612"/>
      <c r="WPE94" s="612"/>
      <c r="WPF94" s="612"/>
      <c r="WPG94" s="612"/>
      <c r="WPH94" s="612"/>
      <c r="WPI94" s="612"/>
      <c r="WPJ94" s="612"/>
      <c r="WPK94" s="612"/>
      <c r="WPL94" s="612"/>
      <c r="WPM94" s="612"/>
      <c r="WPN94" s="612"/>
      <c r="WPO94" s="612"/>
      <c r="WPP94" s="612"/>
      <c r="WPQ94" s="612"/>
      <c r="WPR94" s="612"/>
      <c r="WPS94" s="612"/>
      <c r="WPT94" s="612"/>
      <c r="WPU94" s="612"/>
      <c r="WPV94" s="612"/>
      <c r="WPW94" s="612"/>
      <c r="WPX94" s="612"/>
      <c r="WPY94" s="612"/>
      <c r="WPZ94" s="612"/>
      <c r="WQA94" s="612"/>
      <c r="WQB94" s="612"/>
      <c r="WQC94" s="612"/>
      <c r="WQD94" s="612"/>
      <c r="WQE94" s="612"/>
      <c r="WQF94" s="612"/>
      <c r="WQG94" s="612"/>
      <c r="WQH94" s="612"/>
      <c r="WQI94" s="612"/>
      <c r="WQJ94" s="612"/>
      <c r="WQK94" s="612"/>
      <c r="WQL94" s="612"/>
      <c r="WQM94" s="612"/>
      <c r="WQN94" s="612"/>
      <c r="WQO94" s="612"/>
      <c r="WQP94" s="612"/>
      <c r="WQQ94" s="612"/>
      <c r="WQR94" s="612"/>
      <c r="WQS94" s="612"/>
      <c r="WQT94" s="612"/>
      <c r="WQU94" s="612"/>
      <c r="WQV94" s="612"/>
      <c r="WQW94" s="612"/>
      <c r="WQX94" s="612"/>
      <c r="WQY94" s="612"/>
      <c r="WQZ94" s="612"/>
      <c r="WRA94" s="612"/>
      <c r="WRB94" s="612"/>
      <c r="WRC94" s="612"/>
      <c r="WRD94" s="612"/>
      <c r="WRE94" s="612"/>
      <c r="WRF94" s="612"/>
      <c r="WRG94" s="612"/>
      <c r="WRH94" s="612"/>
      <c r="WRI94" s="612"/>
      <c r="WRJ94" s="612"/>
      <c r="WRK94" s="612"/>
      <c r="WRL94" s="612"/>
      <c r="WRM94" s="612"/>
      <c r="WRN94" s="612"/>
      <c r="WRO94" s="612"/>
      <c r="WRP94" s="612"/>
      <c r="WRQ94" s="612"/>
      <c r="WRR94" s="612"/>
      <c r="WRS94" s="612"/>
      <c r="WRT94" s="612"/>
      <c r="WRU94" s="612"/>
      <c r="WRV94" s="612"/>
      <c r="WRW94" s="612"/>
      <c r="WRX94" s="612"/>
      <c r="WRY94" s="612"/>
      <c r="WRZ94" s="612"/>
      <c r="WSA94" s="612"/>
      <c r="WSB94" s="612"/>
      <c r="WSC94" s="612"/>
      <c r="WSD94" s="612"/>
      <c r="WSE94" s="612"/>
      <c r="WSF94" s="612"/>
      <c r="WSG94" s="612"/>
      <c r="WSH94" s="612"/>
      <c r="WSI94" s="612"/>
      <c r="WSJ94" s="612"/>
      <c r="WSK94" s="612"/>
      <c r="WSL94" s="612"/>
      <c r="WSM94" s="612"/>
      <c r="WSN94" s="612"/>
      <c r="WSO94" s="612"/>
      <c r="WSP94" s="612"/>
      <c r="WSQ94" s="612"/>
      <c r="WSR94" s="612"/>
      <c r="WSS94" s="612"/>
      <c r="WST94" s="612"/>
      <c r="WSU94" s="612"/>
      <c r="WSV94" s="612"/>
      <c r="WSW94" s="612"/>
      <c r="WSX94" s="612"/>
      <c r="WSY94" s="612"/>
      <c r="WSZ94" s="612"/>
      <c r="WTA94" s="612"/>
      <c r="WTB94" s="612"/>
      <c r="WTC94" s="612"/>
      <c r="WTD94" s="612"/>
      <c r="WTE94" s="612"/>
      <c r="WTF94" s="612"/>
      <c r="WTG94" s="612"/>
      <c r="WTH94" s="612"/>
      <c r="WTI94" s="612"/>
      <c r="WTJ94" s="612"/>
      <c r="WTK94" s="612"/>
      <c r="WTL94" s="612"/>
      <c r="WTM94" s="612"/>
      <c r="WTN94" s="612"/>
      <c r="WTO94" s="612"/>
      <c r="WTP94" s="612"/>
      <c r="WTQ94" s="612"/>
      <c r="WTR94" s="612"/>
      <c r="WTS94" s="612"/>
      <c r="WTT94" s="612"/>
      <c r="WTU94" s="612"/>
      <c r="WTV94" s="612"/>
      <c r="WTW94" s="612"/>
      <c r="WTX94" s="612"/>
      <c r="WTY94" s="612"/>
      <c r="WTZ94" s="612"/>
      <c r="WUA94" s="612"/>
      <c r="WUB94" s="612"/>
      <c r="WUC94" s="612"/>
      <c r="WUD94" s="612"/>
      <c r="WUE94" s="612"/>
      <c r="WUF94" s="612"/>
      <c r="WUG94" s="612"/>
      <c r="WUH94" s="612"/>
      <c r="WUI94" s="612"/>
      <c r="WUJ94" s="612"/>
      <c r="WUK94" s="612"/>
      <c r="WUL94" s="612"/>
      <c r="WUM94" s="612"/>
      <c r="WUN94" s="612"/>
      <c r="WUO94" s="612"/>
      <c r="WUP94" s="612"/>
      <c r="WUQ94" s="612"/>
      <c r="WUR94" s="612"/>
      <c r="WUS94" s="612"/>
      <c r="WUT94" s="612"/>
      <c r="WUU94" s="612"/>
      <c r="WUV94" s="612"/>
      <c r="WUW94" s="612"/>
      <c r="WUX94" s="612"/>
      <c r="WUY94" s="612"/>
      <c r="WUZ94" s="612"/>
      <c r="WVA94" s="612"/>
      <c r="WVB94" s="612"/>
      <c r="WVC94" s="612"/>
      <c r="WVD94" s="612"/>
      <c r="WVE94" s="612"/>
      <c r="WVF94" s="612"/>
      <c r="WVG94" s="612"/>
      <c r="WVH94" s="612"/>
      <c r="WVI94" s="612"/>
      <c r="WVJ94" s="612"/>
      <c r="WVK94" s="612"/>
      <c r="WVL94" s="612"/>
      <c r="WVM94" s="612"/>
      <c r="WVN94" s="612"/>
      <c r="WVO94" s="612"/>
      <c r="WVP94" s="612"/>
      <c r="WVQ94" s="612"/>
      <c r="WVR94" s="612"/>
      <c r="WVS94" s="612"/>
      <c r="WVT94" s="612"/>
      <c r="WVU94" s="612"/>
      <c r="WVV94" s="612"/>
      <c r="WVW94" s="612"/>
      <c r="WVX94" s="612"/>
      <c r="WVY94" s="612"/>
      <c r="WVZ94" s="612"/>
      <c r="WWA94" s="612"/>
      <c r="WWB94" s="612"/>
      <c r="WWC94" s="612"/>
      <c r="WWD94" s="612"/>
      <c r="WWE94" s="612"/>
      <c r="WWF94" s="612"/>
      <c r="WWG94" s="612"/>
      <c r="WWH94" s="612"/>
      <c r="WWI94" s="612"/>
      <c r="WWJ94" s="612"/>
      <c r="WWK94" s="612"/>
      <c r="WWL94" s="612"/>
      <c r="WWM94" s="612"/>
      <c r="WWN94" s="612"/>
      <c r="WWO94" s="612"/>
      <c r="WWP94" s="612"/>
      <c r="WWQ94" s="612"/>
      <c r="WWR94" s="612"/>
      <c r="WWS94" s="612"/>
      <c r="WWT94" s="612"/>
      <c r="WWU94" s="612"/>
      <c r="WWV94" s="612"/>
      <c r="WWW94" s="612"/>
      <c r="WWX94" s="612"/>
      <c r="WWY94" s="612"/>
      <c r="WWZ94" s="612"/>
      <c r="WXA94" s="612"/>
      <c r="WXB94" s="612"/>
      <c r="WXC94" s="612"/>
      <c r="WXD94" s="612"/>
      <c r="WXE94" s="612"/>
      <c r="WXF94" s="612"/>
      <c r="WXG94" s="612"/>
      <c r="WXH94" s="612"/>
      <c r="WXI94" s="612"/>
      <c r="WXJ94" s="612"/>
      <c r="WXK94" s="612"/>
      <c r="WXL94" s="612"/>
      <c r="WXM94" s="612"/>
      <c r="WXN94" s="612"/>
      <c r="WXO94" s="612"/>
      <c r="WXP94" s="612"/>
      <c r="WXQ94" s="612"/>
      <c r="WXR94" s="612"/>
      <c r="WXS94" s="612"/>
      <c r="WXT94" s="612"/>
      <c r="WXU94" s="612"/>
      <c r="WXV94" s="612"/>
      <c r="WXW94" s="612"/>
      <c r="WXX94" s="612"/>
      <c r="WXY94" s="612"/>
      <c r="WXZ94" s="612"/>
      <c r="WYA94" s="612"/>
      <c r="WYB94" s="612"/>
      <c r="WYC94" s="612"/>
      <c r="WYD94" s="612"/>
      <c r="WYE94" s="612"/>
      <c r="WYF94" s="612"/>
      <c r="WYG94" s="612"/>
      <c r="WYH94" s="612"/>
      <c r="WYI94" s="612"/>
      <c r="WYJ94" s="612"/>
      <c r="WYK94" s="612"/>
      <c r="WYL94" s="612"/>
      <c r="WYM94" s="612"/>
      <c r="WYN94" s="612"/>
      <c r="WYO94" s="612"/>
      <c r="WYP94" s="612"/>
      <c r="WYQ94" s="612"/>
      <c r="WYR94" s="612"/>
      <c r="WYS94" s="612"/>
      <c r="WYT94" s="612"/>
      <c r="WYU94" s="612"/>
      <c r="WYV94" s="612"/>
      <c r="WYW94" s="612"/>
      <c r="WYX94" s="612"/>
      <c r="WYY94" s="612"/>
      <c r="WYZ94" s="612"/>
      <c r="WZA94" s="612"/>
      <c r="WZB94" s="612"/>
      <c r="WZC94" s="612"/>
      <c r="WZD94" s="612"/>
      <c r="WZE94" s="612"/>
      <c r="WZF94" s="612"/>
      <c r="WZG94" s="612"/>
      <c r="WZH94" s="612"/>
      <c r="WZI94" s="612"/>
      <c r="WZJ94" s="612"/>
      <c r="WZK94" s="612"/>
      <c r="WZL94" s="612"/>
      <c r="WZM94" s="612"/>
      <c r="WZN94" s="612"/>
      <c r="WZO94" s="612"/>
      <c r="WZP94" s="612"/>
      <c r="WZQ94" s="612"/>
      <c r="WZR94" s="612"/>
      <c r="WZS94" s="612"/>
      <c r="WZT94" s="612"/>
      <c r="WZU94" s="612"/>
      <c r="WZV94" s="612"/>
      <c r="WZW94" s="612"/>
      <c r="WZX94" s="612"/>
      <c r="WZY94" s="612"/>
      <c r="WZZ94" s="612"/>
      <c r="XAA94" s="612"/>
      <c r="XAB94" s="612"/>
      <c r="XAC94" s="612"/>
      <c r="XAD94" s="612"/>
      <c r="XAE94" s="612"/>
      <c r="XAF94" s="612"/>
      <c r="XAG94" s="612"/>
      <c r="XAH94" s="612"/>
      <c r="XAI94" s="612"/>
      <c r="XAJ94" s="612"/>
      <c r="XAK94" s="612"/>
      <c r="XAL94" s="612"/>
      <c r="XAM94" s="612"/>
      <c r="XAN94" s="612"/>
      <c r="XAO94" s="612"/>
      <c r="XAP94" s="612"/>
      <c r="XAQ94" s="612"/>
      <c r="XAR94" s="612"/>
      <c r="XAS94" s="612"/>
      <c r="XAT94" s="612"/>
      <c r="XAU94" s="612"/>
      <c r="XAV94" s="612"/>
      <c r="XAW94" s="612"/>
      <c r="XAX94" s="612"/>
      <c r="XAY94" s="612"/>
      <c r="XAZ94" s="612"/>
      <c r="XBA94" s="612"/>
      <c r="XBB94" s="612"/>
      <c r="XBC94" s="612"/>
      <c r="XBD94" s="612"/>
      <c r="XBE94" s="612"/>
      <c r="XBF94" s="612"/>
      <c r="XBG94" s="612"/>
      <c r="XBH94" s="612"/>
      <c r="XBI94" s="612"/>
      <c r="XBJ94" s="612"/>
      <c r="XBK94" s="612"/>
      <c r="XBL94" s="612"/>
      <c r="XBM94" s="612"/>
      <c r="XBN94" s="612"/>
      <c r="XBO94" s="612"/>
      <c r="XBP94" s="612"/>
      <c r="XBQ94" s="612"/>
      <c r="XBR94" s="612"/>
      <c r="XBS94" s="612"/>
      <c r="XBT94" s="612"/>
      <c r="XBU94" s="612"/>
      <c r="XBV94" s="612"/>
      <c r="XBW94" s="612"/>
      <c r="XBX94" s="612"/>
      <c r="XBY94" s="612"/>
      <c r="XBZ94" s="612"/>
      <c r="XCA94" s="612"/>
      <c r="XCB94" s="612"/>
      <c r="XCC94" s="612"/>
      <c r="XCD94" s="612"/>
      <c r="XCE94" s="612"/>
      <c r="XCF94" s="612"/>
      <c r="XCG94" s="612"/>
      <c r="XCH94" s="612"/>
      <c r="XCI94" s="612"/>
      <c r="XCJ94" s="612"/>
      <c r="XCK94" s="612"/>
      <c r="XCL94" s="612"/>
      <c r="XCM94" s="612"/>
      <c r="XCN94" s="612"/>
      <c r="XCO94" s="612"/>
      <c r="XCP94" s="612"/>
      <c r="XCQ94" s="612"/>
      <c r="XCR94" s="612"/>
      <c r="XCS94" s="612"/>
      <c r="XCT94" s="612"/>
      <c r="XCU94" s="612"/>
      <c r="XCV94" s="612"/>
      <c r="XCW94" s="612"/>
      <c r="XCX94" s="612"/>
      <c r="XCY94" s="612"/>
      <c r="XCZ94" s="612"/>
      <c r="XDA94" s="612"/>
      <c r="XDB94" s="612"/>
      <c r="XDC94" s="612"/>
      <c r="XDD94" s="612"/>
      <c r="XDE94" s="612"/>
      <c r="XDF94" s="612"/>
      <c r="XDG94" s="612"/>
      <c r="XDH94" s="612"/>
      <c r="XDI94" s="612"/>
      <c r="XDJ94" s="612"/>
      <c r="XDK94" s="612"/>
      <c r="XDL94" s="612"/>
      <c r="XDM94" s="612"/>
      <c r="XDN94" s="612"/>
      <c r="XDO94" s="612"/>
      <c r="XDP94" s="612"/>
      <c r="XDQ94" s="612"/>
      <c r="XDR94" s="612"/>
      <c r="XDS94" s="612"/>
      <c r="XDT94" s="612"/>
      <c r="XDU94" s="612"/>
      <c r="XDV94" s="612"/>
      <c r="XDW94" s="612"/>
      <c r="XDX94" s="612"/>
      <c r="XDY94" s="612"/>
      <c r="XDZ94" s="612"/>
      <c r="XEA94" s="612"/>
      <c r="XEB94" s="612"/>
      <c r="XEC94" s="612"/>
      <c r="XED94" s="612"/>
      <c r="XEE94" s="612"/>
      <c r="XEF94" s="612"/>
      <c r="XEG94" s="612"/>
      <c r="XEH94" s="612"/>
      <c r="XEI94" s="612"/>
      <c r="XEJ94" s="612"/>
      <c r="XEK94" s="612"/>
      <c r="XEL94" s="612"/>
      <c r="XEM94" s="612"/>
      <c r="XEN94" s="612"/>
      <c r="XEO94" s="612"/>
      <c r="XEP94" s="612"/>
      <c r="XEQ94" s="612"/>
      <c r="XER94" s="612"/>
      <c r="XES94" s="612"/>
      <c r="XET94" s="612"/>
      <c r="XEU94" s="612"/>
      <c r="XEV94" s="612"/>
      <c r="XEW94" s="612"/>
      <c r="XEX94" s="612"/>
      <c r="XEY94" s="612"/>
      <c r="XEZ94" s="612"/>
      <c r="XFA94" s="612"/>
      <c r="XFB94" s="612"/>
      <c r="XFC94" s="612"/>
      <c r="XFD94" s="612"/>
    </row>
    <row r="95" spans="1:16384" ht="9.9" customHeight="1">
      <c r="A95" s="466"/>
      <c r="B95" s="466"/>
      <c r="C95" s="466"/>
      <c r="D95" s="466"/>
      <c r="E95" s="466"/>
      <c r="F95" s="466"/>
      <c r="G95" s="466"/>
      <c r="H95" s="466"/>
      <c r="I95" s="466"/>
      <c r="J95" s="466"/>
      <c r="K95" s="466"/>
      <c r="L95" s="466"/>
      <c r="M95" s="466"/>
      <c r="N95" s="466"/>
      <c r="O95" s="466"/>
      <c r="P95" s="466"/>
      <c r="Q95" s="466"/>
      <c r="R95" s="466"/>
      <c r="S95" s="355"/>
    </row>
    <row r="96" spans="1:16384" ht="30.75" customHeight="1">
      <c r="A96" s="614" t="s">
        <v>281</v>
      </c>
      <c r="B96" s="614"/>
      <c r="C96" s="614"/>
      <c r="D96" s="614"/>
      <c r="E96" s="614"/>
      <c r="F96" s="614"/>
      <c r="G96" s="614"/>
      <c r="H96" s="614"/>
      <c r="I96" s="614"/>
      <c r="J96" s="614"/>
      <c r="K96" s="614"/>
      <c r="L96" s="614"/>
      <c r="M96" s="614"/>
      <c r="N96" s="614"/>
      <c r="O96" s="614"/>
      <c r="P96" s="614"/>
      <c r="Q96" s="614"/>
      <c r="R96" s="614"/>
      <c r="S96" s="614"/>
    </row>
    <row r="97" spans="1:19" ht="9.9" customHeight="1">
      <c r="A97" s="466"/>
      <c r="B97" s="466"/>
      <c r="C97" s="466"/>
      <c r="D97" s="466"/>
      <c r="E97" s="466"/>
      <c r="F97" s="466"/>
      <c r="G97" s="466"/>
      <c r="H97" s="466"/>
      <c r="I97" s="466"/>
      <c r="J97" s="466"/>
      <c r="K97" s="466"/>
      <c r="L97" s="466"/>
      <c r="M97" s="466"/>
      <c r="N97" s="466"/>
      <c r="O97" s="466"/>
      <c r="P97" s="466"/>
      <c r="Q97" s="466"/>
      <c r="R97" s="466"/>
      <c r="S97" s="355"/>
    </row>
    <row r="98" spans="1:19" ht="27.75" customHeight="1">
      <c r="A98" s="614" t="s">
        <v>282</v>
      </c>
      <c r="B98" s="614"/>
      <c r="C98" s="614"/>
      <c r="D98" s="614"/>
      <c r="E98" s="614"/>
      <c r="F98" s="614"/>
      <c r="G98" s="614"/>
      <c r="H98" s="614"/>
      <c r="I98" s="614"/>
      <c r="J98" s="614"/>
      <c r="K98" s="614"/>
      <c r="L98" s="614"/>
      <c r="M98" s="614"/>
      <c r="N98" s="614"/>
      <c r="O98" s="614"/>
      <c r="P98" s="614"/>
      <c r="Q98" s="614"/>
      <c r="R98" s="614"/>
      <c r="S98" s="614"/>
    </row>
    <row r="99" spans="1:19" ht="9.75" customHeight="1">
      <c r="A99" s="353"/>
      <c r="B99" s="353"/>
      <c r="C99" s="353"/>
      <c r="D99" s="353"/>
      <c r="E99" s="353"/>
      <c r="F99" s="353"/>
      <c r="G99" s="353"/>
      <c r="H99" s="353"/>
      <c r="I99" s="353"/>
      <c r="J99" s="353"/>
      <c r="K99" s="353"/>
      <c r="L99" s="353"/>
      <c r="M99" s="353"/>
      <c r="N99" s="353"/>
      <c r="O99" s="353"/>
      <c r="P99" s="353"/>
      <c r="Q99" s="353"/>
      <c r="R99" s="353"/>
      <c r="S99" s="352"/>
    </row>
    <row r="100" spans="1:19" ht="143.25" customHeight="1">
      <c r="A100" s="614" t="s">
        <v>283</v>
      </c>
      <c r="B100" s="614"/>
      <c r="C100" s="614"/>
      <c r="D100" s="614"/>
      <c r="E100" s="614"/>
      <c r="F100" s="614"/>
      <c r="G100" s="614"/>
      <c r="H100" s="614"/>
      <c r="I100" s="614"/>
      <c r="J100" s="614"/>
      <c r="K100" s="614"/>
      <c r="L100" s="614"/>
      <c r="M100" s="614"/>
      <c r="N100" s="614"/>
      <c r="O100" s="614"/>
      <c r="P100" s="614"/>
      <c r="Q100" s="614"/>
      <c r="R100" s="614"/>
      <c r="S100" s="614"/>
    </row>
    <row r="110" spans="1:19" ht="126" customHeight="1"/>
  </sheetData>
  <mergeCells count="905">
    <mergeCell ref="A8:S8"/>
    <mergeCell ref="A10:S10"/>
    <mergeCell ref="A12:S12"/>
    <mergeCell ref="A14:S14"/>
    <mergeCell ref="A16:S16"/>
    <mergeCell ref="A18:S18"/>
    <mergeCell ref="H33:L33"/>
    <mergeCell ref="B39:F39"/>
    <mergeCell ref="H39:L39"/>
    <mergeCell ref="B45:F45"/>
    <mergeCell ref="H45:L45"/>
    <mergeCell ref="A51:S51"/>
    <mergeCell ref="A20:S20"/>
    <mergeCell ref="A22:S22"/>
    <mergeCell ref="A24:S24"/>
    <mergeCell ref="A26:S26"/>
    <mergeCell ref="B27:F27"/>
    <mergeCell ref="H27:L27"/>
    <mergeCell ref="A65:S65"/>
    <mergeCell ref="A67:S67"/>
    <mergeCell ref="A69:S69"/>
    <mergeCell ref="A71:S71"/>
    <mergeCell ref="A73:S73"/>
    <mergeCell ref="A75:S75"/>
    <mergeCell ref="A53:S53"/>
    <mergeCell ref="A55:S55"/>
    <mergeCell ref="A57:S57"/>
    <mergeCell ref="A59:S59"/>
    <mergeCell ref="A61:S61"/>
    <mergeCell ref="A63:S63"/>
    <mergeCell ref="B88:F88"/>
    <mergeCell ref="H88:L88"/>
    <mergeCell ref="A92:S92"/>
    <mergeCell ref="A94:S94"/>
    <mergeCell ref="T94:AL94"/>
    <mergeCell ref="AM94:BE94"/>
    <mergeCell ref="A77:S77"/>
    <mergeCell ref="A79:S79"/>
    <mergeCell ref="A81:S81"/>
    <mergeCell ref="A83:S83"/>
    <mergeCell ref="A85:S85"/>
    <mergeCell ref="A87:S87"/>
    <mergeCell ref="FP94:GH94"/>
    <mergeCell ref="GI94:HA94"/>
    <mergeCell ref="HB94:HT94"/>
    <mergeCell ref="HU94:IM94"/>
    <mergeCell ref="IN94:JF94"/>
    <mergeCell ref="JG94:JY94"/>
    <mergeCell ref="BF94:BX94"/>
    <mergeCell ref="BY94:CQ94"/>
    <mergeCell ref="CR94:DJ94"/>
    <mergeCell ref="DK94:EC94"/>
    <mergeCell ref="ED94:EV94"/>
    <mergeCell ref="EW94:FO94"/>
    <mergeCell ref="OJ94:PB94"/>
    <mergeCell ref="PC94:PU94"/>
    <mergeCell ref="PV94:QN94"/>
    <mergeCell ref="QO94:RG94"/>
    <mergeCell ref="RH94:RZ94"/>
    <mergeCell ref="SA94:SS94"/>
    <mergeCell ref="JZ94:KR94"/>
    <mergeCell ref="KS94:LK94"/>
    <mergeCell ref="LL94:MD94"/>
    <mergeCell ref="ME94:MW94"/>
    <mergeCell ref="MX94:NP94"/>
    <mergeCell ref="NQ94:OI94"/>
    <mergeCell ref="XD94:XV94"/>
    <mergeCell ref="XW94:YO94"/>
    <mergeCell ref="YP94:ZH94"/>
    <mergeCell ref="ZI94:AAA94"/>
    <mergeCell ref="AAB94:AAT94"/>
    <mergeCell ref="AAU94:ABM94"/>
    <mergeCell ref="ST94:TL94"/>
    <mergeCell ref="TM94:UE94"/>
    <mergeCell ref="UF94:UX94"/>
    <mergeCell ref="UY94:VQ94"/>
    <mergeCell ref="VR94:WJ94"/>
    <mergeCell ref="WK94:XC94"/>
    <mergeCell ref="AFX94:AGP94"/>
    <mergeCell ref="AGQ94:AHI94"/>
    <mergeCell ref="AHJ94:AIB94"/>
    <mergeCell ref="AIC94:AIU94"/>
    <mergeCell ref="AIV94:AJN94"/>
    <mergeCell ref="AJO94:AKG94"/>
    <mergeCell ref="ABN94:ACF94"/>
    <mergeCell ref="ACG94:ACY94"/>
    <mergeCell ref="ACZ94:ADR94"/>
    <mergeCell ref="ADS94:AEK94"/>
    <mergeCell ref="AEL94:AFD94"/>
    <mergeCell ref="AFE94:AFW94"/>
    <mergeCell ref="AOR94:APJ94"/>
    <mergeCell ref="APK94:AQC94"/>
    <mergeCell ref="AQD94:AQV94"/>
    <mergeCell ref="AQW94:ARO94"/>
    <mergeCell ref="ARP94:ASH94"/>
    <mergeCell ref="ASI94:ATA94"/>
    <mergeCell ref="AKH94:AKZ94"/>
    <mergeCell ref="ALA94:ALS94"/>
    <mergeCell ref="ALT94:AML94"/>
    <mergeCell ref="AMM94:ANE94"/>
    <mergeCell ref="ANF94:ANX94"/>
    <mergeCell ref="ANY94:AOQ94"/>
    <mergeCell ref="AXL94:AYD94"/>
    <mergeCell ref="AYE94:AYW94"/>
    <mergeCell ref="AYX94:AZP94"/>
    <mergeCell ref="AZQ94:BAI94"/>
    <mergeCell ref="BAJ94:BBB94"/>
    <mergeCell ref="BBC94:BBU94"/>
    <mergeCell ref="ATB94:ATT94"/>
    <mergeCell ref="ATU94:AUM94"/>
    <mergeCell ref="AUN94:AVF94"/>
    <mergeCell ref="AVG94:AVY94"/>
    <mergeCell ref="AVZ94:AWR94"/>
    <mergeCell ref="AWS94:AXK94"/>
    <mergeCell ref="BGF94:BGX94"/>
    <mergeCell ref="BGY94:BHQ94"/>
    <mergeCell ref="BHR94:BIJ94"/>
    <mergeCell ref="BIK94:BJC94"/>
    <mergeCell ref="BJD94:BJV94"/>
    <mergeCell ref="BJW94:BKO94"/>
    <mergeCell ref="BBV94:BCN94"/>
    <mergeCell ref="BCO94:BDG94"/>
    <mergeCell ref="BDH94:BDZ94"/>
    <mergeCell ref="BEA94:BES94"/>
    <mergeCell ref="BET94:BFL94"/>
    <mergeCell ref="BFM94:BGE94"/>
    <mergeCell ref="BOZ94:BPR94"/>
    <mergeCell ref="BPS94:BQK94"/>
    <mergeCell ref="BQL94:BRD94"/>
    <mergeCell ref="BRE94:BRW94"/>
    <mergeCell ref="BRX94:BSP94"/>
    <mergeCell ref="BSQ94:BTI94"/>
    <mergeCell ref="BKP94:BLH94"/>
    <mergeCell ref="BLI94:BMA94"/>
    <mergeCell ref="BMB94:BMT94"/>
    <mergeCell ref="BMU94:BNM94"/>
    <mergeCell ref="BNN94:BOF94"/>
    <mergeCell ref="BOG94:BOY94"/>
    <mergeCell ref="BXT94:BYL94"/>
    <mergeCell ref="BYM94:BZE94"/>
    <mergeCell ref="BZF94:BZX94"/>
    <mergeCell ref="BZY94:CAQ94"/>
    <mergeCell ref="CAR94:CBJ94"/>
    <mergeCell ref="CBK94:CCC94"/>
    <mergeCell ref="BTJ94:BUB94"/>
    <mergeCell ref="BUC94:BUU94"/>
    <mergeCell ref="BUV94:BVN94"/>
    <mergeCell ref="BVO94:BWG94"/>
    <mergeCell ref="BWH94:BWZ94"/>
    <mergeCell ref="BXA94:BXS94"/>
    <mergeCell ref="CGN94:CHF94"/>
    <mergeCell ref="CHG94:CHY94"/>
    <mergeCell ref="CHZ94:CIR94"/>
    <mergeCell ref="CIS94:CJK94"/>
    <mergeCell ref="CJL94:CKD94"/>
    <mergeCell ref="CKE94:CKW94"/>
    <mergeCell ref="CCD94:CCV94"/>
    <mergeCell ref="CCW94:CDO94"/>
    <mergeCell ref="CDP94:CEH94"/>
    <mergeCell ref="CEI94:CFA94"/>
    <mergeCell ref="CFB94:CFT94"/>
    <mergeCell ref="CFU94:CGM94"/>
    <mergeCell ref="CPH94:CPZ94"/>
    <mergeCell ref="CQA94:CQS94"/>
    <mergeCell ref="CQT94:CRL94"/>
    <mergeCell ref="CRM94:CSE94"/>
    <mergeCell ref="CSF94:CSX94"/>
    <mergeCell ref="CSY94:CTQ94"/>
    <mergeCell ref="CKX94:CLP94"/>
    <mergeCell ref="CLQ94:CMI94"/>
    <mergeCell ref="CMJ94:CNB94"/>
    <mergeCell ref="CNC94:CNU94"/>
    <mergeCell ref="CNV94:CON94"/>
    <mergeCell ref="COO94:CPG94"/>
    <mergeCell ref="CYB94:CYT94"/>
    <mergeCell ref="CYU94:CZM94"/>
    <mergeCell ref="CZN94:DAF94"/>
    <mergeCell ref="DAG94:DAY94"/>
    <mergeCell ref="DAZ94:DBR94"/>
    <mergeCell ref="DBS94:DCK94"/>
    <mergeCell ref="CTR94:CUJ94"/>
    <mergeCell ref="CUK94:CVC94"/>
    <mergeCell ref="CVD94:CVV94"/>
    <mergeCell ref="CVW94:CWO94"/>
    <mergeCell ref="CWP94:CXH94"/>
    <mergeCell ref="CXI94:CYA94"/>
    <mergeCell ref="DGV94:DHN94"/>
    <mergeCell ref="DHO94:DIG94"/>
    <mergeCell ref="DIH94:DIZ94"/>
    <mergeCell ref="DJA94:DJS94"/>
    <mergeCell ref="DJT94:DKL94"/>
    <mergeCell ref="DKM94:DLE94"/>
    <mergeCell ref="DCL94:DDD94"/>
    <mergeCell ref="DDE94:DDW94"/>
    <mergeCell ref="DDX94:DEP94"/>
    <mergeCell ref="DEQ94:DFI94"/>
    <mergeCell ref="DFJ94:DGB94"/>
    <mergeCell ref="DGC94:DGU94"/>
    <mergeCell ref="DPP94:DQH94"/>
    <mergeCell ref="DQI94:DRA94"/>
    <mergeCell ref="DRB94:DRT94"/>
    <mergeCell ref="DRU94:DSM94"/>
    <mergeCell ref="DSN94:DTF94"/>
    <mergeCell ref="DTG94:DTY94"/>
    <mergeCell ref="DLF94:DLX94"/>
    <mergeCell ref="DLY94:DMQ94"/>
    <mergeCell ref="DMR94:DNJ94"/>
    <mergeCell ref="DNK94:DOC94"/>
    <mergeCell ref="DOD94:DOV94"/>
    <mergeCell ref="DOW94:DPO94"/>
    <mergeCell ref="DYJ94:DZB94"/>
    <mergeCell ref="DZC94:DZU94"/>
    <mergeCell ref="DZV94:EAN94"/>
    <mergeCell ref="EAO94:EBG94"/>
    <mergeCell ref="EBH94:EBZ94"/>
    <mergeCell ref="ECA94:ECS94"/>
    <mergeCell ref="DTZ94:DUR94"/>
    <mergeCell ref="DUS94:DVK94"/>
    <mergeCell ref="DVL94:DWD94"/>
    <mergeCell ref="DWE94:DWW94"/>
    <mergeCell ref="DWX94:DXP94"/>
    <mergeCell ref="DXQ94:DYI94"/>
    <mergeCell ref="EHD94:EHV94"/>
    <mergeCell ref="EHW94:EIO94"/>
    <mergeCell ref="EIP94:EJH94"/>
    <mergeCell ref="EJI94:EKA94"/>
    <mergeCell ref="EKB94:EKT94"/>
    <mergeCell ref="EKU94:ELM94"/>
    <mergeCell ref="ECT94:EDL94"/>
    <mergeCell ref="EDM94:EEE94"/>
    <mergeCell ref="EEF94:EEX94"/>
    <mergeCell ref="EEY94:EFQ94"/>
    <mergeCell ref="EFR94:EGJ94"/>
    <mergeCell ref="EGK94:EHC94"/>
    <mergeCell ref="EPX94:EQP94"/>
    <mergeCell ref="EQQ94:ERI94"/>
    <mergeCell ref="ERJ94:ESB94"/>
    <mergeCell ref="ESC94:ESU94"/>
    <mergeCell ref="ESV94:ETN94"/>
    <mergeCell ref="ETO94:EUG94"/>
    <mergeCell ref="ELN94:EMF94"/>
    <mergeCell ref="EMG94:EMY94"/>
    <mergeCell ref="EMZ94:ENR94"/>
    <mergeCell ref="ENS94:EOK94"/>
    <mergeCell ref="EOL94:EPD94"/>
    <mergeCell ref="EPE94:EPW94"/>
    <mergeCell ref="EYR94:EZJ94"/>
    <mergeCell ref="EZK94:FAC94"/>
    <mergeCell ref="FAD94:FAV94"/>
    <mergeCell ref="FAW94:FBO94"/>
    <mergeCell ref="FBP94:FCH94"/>
    <mergeCell ref="FCI94:FDA94"/>
    <mergeCell ref="EUH94:EUZ94"/>
    <mergeCell ref="EVA94:EVS94"/>
    <mergeCell ref="EVT94:EWL94"/>
    <mergeCell ref="EWM94:EXE94"/>
    <mergeCell ref="EXF94:EXX94"/>
    <mergeCell ref="EXY94:EYQ94"/>
    <mergeCell ref="FHL94:FID94"/>
    <mergeCell ref="FIE94:FIW94"/>
    <mergeCell ref="FIX94:FJP94"/>
    <mergeCell ref="FJQ94:FKI94"/>
    <mergeCell ref="FKJ94:FLB94"/>
    <mergeCell ref="FLC94:FLU94"/>
    <mergeCell ref="FDB94:FDT94"/>
    <mergeCell ref="FDU94:FEM94"/>
    <mergeCell ref="FEN94:FFF94"/>
    <mergeCell ref="FFG94:FFY94"/>
    <mergeCell ref="FFZ94:FGR94"/>
    <mergeCell ref="FGS94:FHK94"/>
    <mergeCell ref="FQF94:FQX94"/>
    <mergeCell ref="FQY94:FRQ94"/>
    <mergeCell ref="FRR94:FSJ94"/>
    <mergeCell ref="FSK94:FTC94"/>
    <mergeCell ref="FTD94:FTV94"/>
    <mergeCell ref="FTW94:FUO94"/>
    <mergeCell ref="FLV94:FMN94"/>
    <mergeCell ref="FMO94:FNG94"/>
    <mergeCell ref="FNH94:FNZ94"/>
    <mergeCell ref="FOA94:FOS94"/>
    <mergeCell ref="FOT94:FPL94"/>
    <mergeCell ref="FPM94:FQE94"/>
    <mergeCell ref="FYZ94:FZR94"/>
    <mergeCell ref="FZS94:GAK94"/>
    <mergeCell ref="GAL94:GBD94"/>
    <mergeCell ref="GBE94:GBW94"/>
    <mergeCell ref="GBX94:GCP94"/>
    <mergeCell ref="GCQ94:GDI94"/>
    <mergeCell ref="FUP94:FVH94"/>
    <mergeCell ref="FVI94:FWA94"/>
    <mergeCell ref="FWB94:FWT94"/>
    <mergeCell ref="FWU94:FXM94"/>
    <mergeCell ref="FXN94:FYF94"/>
    <mergeCell ref="FYG94:FYY94"/>
    <mergeCell ref="GHT94:GIL94"/>
    <mergeCell ref="GIM94:GJE94"/>
    <mergeCell ref="GJF94:GJX94"/>
    <mergeCell ref="GJY94:GKQ94"/>
    <mergeCell ref="GKR94:GLJ94"/>
    <mergeCell ref="GLK94:GMC94"/>
    <mergeCell ref="GDJ94:GEB94"/>
    <mergeCell ref="GEC94:GEU94"/>
    <mergeCell ref="GEV94:GFN94"/>
    <mergeCell ref="GFO94:GGG94"/>
    <mergeCell ref="GGH94:GGZ94"/>
    <mergeCell ref="GHA94:GHS94"/>
    <mergeCell ref="GQN94:GRF94"/>
    <mergeCell ref="GRG94:GRY94"/>
    <mergeCell ref="GRZ94:GSR94"/>
    <mergeCell ref="GSS94:GTK94"/>
    <mergeCell ref="GTL94:GUD94"/>
    <mergeCell ref="GUE94:GUW94"/>
    <mergeCell ref="GMD94:GMV94"/>
    <mergeCell ref="GMW94:GNO94"/>
    <mergeCell ref="GNP94:GOH94"/>
    <mergeCell ref="GOI94:GPA94"/>
    <mergeCell ref="GPB94:GPT94"/>
    <mergeCell ref="GPU94:GQM94"/>
    <mergeCell ref="GZH94:GZZ94"/>
    <mergeCell ref="HAA94:HAS94"/>
    <mergeCell ref="HAT94:HBL94"/>
    <mergeCell ref="HBM94:HCE94"/>
    <mergeCell ref="HCF94:HCX94"/>
    <mergeCell ref="HCY94:HDQ94"/>
    <mergeCell ref="GUX94:GVP94"/>
    <mergeCell ref="GVQ94:GWI94"/>
    <mergeCell ref="GWJ94:GXB94"/>
    <mergeCell ref="GXC94:GXU94"/>
    <mergeCell ref="GXV94:GYN94"/>
    <mergeCell ref="GYO94:GZG94"/>
    <mergeCell ref="HIB94:HIT94"/>
    <mergeCell ref="HIU94:HJM94"/>
    <mergeCell ref="HJN94:HKF94"/>
    <mergeCell ref="HKG94:HKY94"/>
    <mergeCell ref="HKZ94:HLR94"/>
    <mergeCell ref="HLS94:HMK94"/>
    <mergeCell ref="HDR94:HEJ94"/>
    <mergeCell ref="HEK94:HFC94"/>
    <mergeCell ref="HFD94:HFV94"/>
    <mergeCell ref="HFW94:HGO94"/>
    <mergeCell ref="HGP94:HHH94"/>
    <mergeCell ref="HHI94:HIA94"/>
    <mergeCell ref="HQV94:HRN94"/>
    <mergeCell ref="HRO94:HSG94"/>
    <mergeCell ref="HSH94:HSZ94"/>
    <mergeCell ref="HTA94:HTS94"/>
    <mergeCell ref="HTT94:HUL94"/>
    <mergeCell ref="HUM94:HVE94"/>
    <mergeCell ref="HML94:HND94"/>
    <mergeCell ref="HNE94:HNW94"/>
    <mergeCell ref="HNX94:HOP94"/>
    <mergeCell ref="HOQ94:HPI94"/>
    <mergeCell ref="HPJ94:HQB94"/>
    <mergeCell ref="HQC94:HQU94"/>
    <mergeCell ref="HZP94:IAH94"/>
    <mergeCell ref="IAI94:IBA94"/>
    <mergeCell ref="IBB94:IBT94"/>
    <mergeCell ref="IBU94:ICM94"/>
    <mergeCell ref="ICN94:IDF94"/>
    <mergeCell ref="IDG94:IDY94"/>
    <mergeCell ref="HVF94:HVX94"/>
    <mergeCell ref="HVY94:HWQ94"/>
    <mergeCell ref="HWR94:HXJ94"/>
    <mergeCell ref="HXK94:HYC94"/>
    <mergeCell ref="HYD94:HYV94"/>
    <mergeCell ref="HYW94:HZO94"/>
    <mergeCell ref="IIJ94:IJB94"/>
    <mergeCell ref="IJC94:IJU94"/>
    <mergeCell ref="IJV94:IKN94"/>
    <mergeCell ref="IKO94:ILG94"/>
    <mergeCell ref="ILH94:ILZ94"/>
    <mergeCell ref="IMA94:IMS94"/>
    <mergeCell ref="IDZ94:IER94"/>
    <mergeCell ref="IES94:IFK94"/>
    <mergeCell ref="IFL94:IGD94"/>
    <mergeCell ref="IGE94:IGW94"/>
    <mergeCell ref="IGX94:IHP94"/>
    <mergeCell ref="IHQ94:III94"/>
    <mergeCell ref="IRD94:IRV94"/>
    <mergeCell ref="IRW94:ISO94"/>
    <mergeCell ref="ISP94:ITH94"/>
    <mergeCell ref="ITI94:IUA94"/>
    <mergeCell ref="IUB94:IUT94"/>
    <mergeCell ref="IUU94:IVM94"/>
    <mergeCell ref="IMT94:INL94"/>
    <mergeCell ref="INM94:IOE94"/>
    <mergeCell ref="IOF94:IOX94"/>
    <mergeCell ref="IOY94:IPQ94"/>
    <mergeCell ref="IPR94:IQJ94"/>
    <mergeCell ref="IQK94:IRC94"/>
    <mergeCell ref="IZX94:JAP94"/>
    <mergeCell ref="JAQ94:JBI94"/>
    <mergeCell ref="JBJ94:JCB94"/>
    <mergeCell ref="JCC94:JCU94"/>
    <mergeCell ref="JCV94:JDN94"/>
    <mergeCell ref="JDO94:JEG94"/>
    <mergeCell ref="IVN94:IWF94"/>
    <mergeCell ref="IWG94:IWY94"/>
    <mergeCell ref="IWZ94:IXR94"/>
    <mergeCell ref="IXS94:IYK94"/>
    <mergeCell ref="IYL94:IZD94"/>
    <mergeCell ref="IZE94:IZW94"/>
    <mergeCell ref="JIR94:JJJ94"/>
    <mergeCell ref="JJK94:JKC94"/>
    <mergeCell ref="JKD94:JKV94"/>
    <mergeCell ref="JKW94:JLO94"/>
    <mergeCell ref="JLP94:JMH94"/>
    <mergeCell ref="JMI94:JNA94"/>
    <mergeCell ref="JEH94:JEZ94"/>
    <mergeCell ref="JFA94:JFS94"/>
    <mergeCell ref="JFT94:JGL94"/>
    <mergeCell ref="JGM94:JHE94"/>
    <mergeCell ref="JHF94:JHX94"/>
    <mergeCell ref="JHY94:JIQ94"/>
    <mergeCell ref="JRL94:JSD94"/>
    <mergeCell ref="JSE94:JSW94"/>
    <mergeCell ref="JSX94:JTP94"/>
    <mergeCell ref="JTQ94:JUI94"/>
    <mergeCell ref="JUJ94:JVB94"/>
    <mergeCell ref="JVC94:JVU94"/>
    <mergeCell ref="JNB94:JNT94"/>
    <mergeCell ref="JNU94:JOM94"/>
    <mergeCell ref="JON94:JPF94"/>
    <mergeCell ref="JPG94:JPY94"/>
    <mergeCell ref="JPZ94:JQR94"/>
    <mergeCell ref="JQS94:JRK94"/>
    <mergeCell ref="KAF94:KAX94"/>
    <mergeCell ref="KAY94:KBQ94"/>
    <mergeCell ref="KBR94:KCJ94"/>
    <mergeCell ref="KCK94:KDC94"/>
    <mergeCell ref="KDD94:KDV94"/>
    <mergeCell ref="KDW94:KEO94"/>
    <mergeCell ref="JVV94:JWN94"/>
    <mergeCell ref="JWO94:JXG94"/>
    <mergeCell ref="JXH94:JXZ94"/>
    <mergeCell ref="JYA94:JYS94"/>
    <mergeCell ref="JYT94:JZL94"/>
    <mergeCell ref="JZM94:KAE94"/>
    <mergeCell ref="KIZ94:KJR94"/>
    <mergeCell ref="KJS94:KKK94"/>
    <mergeCell ref="KKL94:KLD94"/>
    <mergeCell ref="KLE94:KLW94"/>
    <mergeCell ref="KLX94:KMP94"/>
    <mergeCell ref="KMQ94:KNI94"/>
    <mergeCell ref="KEP94:KFH94"/>
    <mergeCell ref="KFI94:KGA94"/>
    <mergeCell ref="KGB94:KGT94"/>
    <mergeCell ref="KGU94:KHM94"/>
    <mergeCell ref="KHN94:KIF94"/>
    <mergeCell ref="KIG94:KIY94"/>
    <mergeCell ref="KRT94:KSL94"/>
    <mergeCell ref="KSM94:KTE94"/>
    <mergeCell ref="KTF94:KTX94"/>
    <mergeCell ref="KTY94:KUQ94"/>
    <mergeCell ref="KUR94:KVJ94"/>
    <mergeCell ref="KVK94:KWC94"/>
    <mergeCell ref="KNJ94:KOB94"/>
    <mergeCell ref="KOC94:KOU94"/>
    <mergeCell ref="KOV94:KPN94"/>
    <mergeCell ref="KPO94:KQG94"/>
    <mergeCell ref="KQH94:KQZ94"/>
    <mergeCell ref="KRA94:KRS94"/>
    <mergeCell ref="LAN94:LBF94"/>
    <mergeCell ref="LBG94:LBY94"/>
    <mergeCell ref="LBZ94:LCR94"/>
    <mergeCell ref="LCS94:LDK94"/>
    <mergeCell ref="LDL94:LED94"/>
    <mergeCell ref="LEE94:LEW94"/>
    <mergeCell ref="KWD94:KWV94"/>
    <mergeCell ref="KWW94:KXO94"/>
    <mergeCell ref="KXP94:KYH94"/>
    <mergeCell ref="KYI94:KZA94"/>
    <mergeCell ref="KZB94:KZT94"/>
    <mergeCell ref="KZU94:LAM94"/>
    <mergeCell ref="LJH94:LJZ94"/>
    <mergeCell ref="LKA94:LKS94"/>
    <mergeCell ref="LKT94:LLL94"/>
    <mergeCell ref="LLM94:LME94"/>
    <mergeCell ref="LMF94:LMX94"/>
    <mergeCell ref="LMY94:LNQ94"/>
    <mergeCell ref="LEX94:LFP94"/>
    <mergeCell ref="LFQ94:LGI94"/>
    <mergeCell ref="LGJ94:LHB94"/>
    <mergeCell ref="LHC94:LHU94"/>
    <mergeCell ref="LHV94:LIN94"/>
    <mergeCell ref="LIO94:LJG94"/>
    <mergeCell ref="LSB94:LST94"/>
    <mergeCell ref="LSU94:LTM94"/>
    <mergeCell ref="LTN94:LUF94"/>
    <mergeCell ref="LUG94:LUY94"/>
    <mergeCell ref="LUZ94:LVR94"/>
    <mergeCell ref="LVS94:LWK94"/>
    <mergeCell ref="LNR94:LOJ94"/>
    <mergeCell ref="LOK94:LPC94"/>
    <mergeCell ref="LPD94:LPV94"/>
    <mergeCell ref="LPW94:LQO94"/>
    <mergeCell ref="LQP94:LRH94"/>
    <mergeCell ref="LRI94:LSA94"/>
    <mergeCell ref="MAV94:MBN94"/>
    <mergeCell ref="MBO94:MCG94"/>
    <mergeCell ref="MCH94:MCZ94"/>
    <mergeCell ref="MDA94:MDS94"/>
    <mergeCell ref="MDT94:MEL94"/>
    <mergeCell ref="MEM94:MFE94"/>
    <mergeCell ref="LWL94:LXD94"/>
    <mergeCell ref="LXE94:LXW94"/>
    <mergeCell ref="LXX94:LYP94"/>
    <mergeCell ref="LYQ94:LZI94"/>
    <mergeCell ref="LZJ94:MAB94"/>
    <mergeCell ref="MAC94:MAU94"/>
    <mergeCell ref="MJP94:MKH94"/>
    <mergeCell ref="MKI94:MLA94"/>
    <mergeCell ref="MLB94:MLT94"/>
    <mergeCell ref="MLU94:MMM94"/>
    <mergeCell ref="MMN94:MNF94"/>
    <mergeCell ref="MNG94:MNY94"/>
    <mergeCell ref="MFF94:MFX94"/>
    <mergeCell ref="MFY94:MGQ94"/>
    <mergeCell ref="MGR94:MHJ94"/>
    <mergeCell ref="MHK94:MIC94"/>
    <mergeCell ref="MID94:MIV94"/>
    <mergeCell ref="MIW94:MJO94"/>
    <mergeCell ref="MSJ94:MTB94"/>
    <mergeCell ref="MTC94:MTU94"/>
    <mergeCell ref="MTV94:MUN94"/>
    <mergeCell ref="MUO94:MVG94"/>
    <mergeCell ref="MVH94:MVZ94"/>
    <mergeCell ref="MWA94:MWS94"/>
    <mergeCell ref="MNZ94:MOR94"/>
    <mergeCell ref="MOS94:MPK94"/>
    <mergeCell ref="MPL94:MQD94"/>
    <mergeCell ref="MQE94:MQW94"/>
    <mergeCell ref="MQX94:MRP94"/>
    <mergeCell ref="MRQ94:MSI94"/>
    <mergeCell ref="NBD94:NBV94"/>
    <mergeCell ref="NBW94:NCO94"/>
    <mergeCell ref="NCP94:NDH94"/>
    <mergeCell ref="NDI94:NEA94"/>
    <mergeCell ref="NEB94:NET94"/>
    <mergeCell ref="NEU94:NFM94"/>
    <mergeCell ref="MWT94:MXL94"/>
    <mergeCell ref="MXM94:MYE94"/>
    <mergeCell ref="MYF94:MYX94"/>
    <mergeCell ref="MYY94:MZQ94"/>
    <mergeCell ref="MZR94:NAJ94"/>
    <mergeCell ref="NAK94:NBC94"/>
    <mergeCell ref="NJX94:NKP94"/>
    <mergeCell ref="NKQ94:NLI94"/>
    <mergeCell ref="NLJ94:NMB94"/>
    <mergeCell ref="NMC94:NMU94"/>
    <mergeCell ref="NMV94:NNN94"/>
    <mergeCell ref="NNO94:NOG94"/>
    <mergeCell ref="NFN94:NGF94"/>
    <mergeCell ref="NGG94:NGY94"/>
    <mergeCell ref="NGZ94:NHR94"/>
    <mergeCell ref="NHS94:NIK94"/>
    <mergeCell ref="NIL94:NJD94"/>
    <mergeCell ref="NJE94:NJW94"/>
    <mergeCell ref="NSR94:NTJ94"/>
    <mergeCell ref="NTK94:NUC94"/>
    <mergeCell ref="NUD94:NUV94"/>
    <mergeCell ref="NUW94:NVO94"/>
    <mergeCell ref="NVP94:NWH94"/>
    <mergeCell ref="NWI94:NXA94"/>
    <mergeCell ref="NOH94:NOZ94"/>
    <mergeCell ref="NPA94:NPS94"/>
    <mergeCell ref="NPT94:NQL94"/>
    <mergeCell ref="NQM94:NRE94"/>
    <mergeCell ref="NRF94:NRX94"/>
    <mergeCell ref="NRY94:NSQ94"/>
    <mergeCell ref="OBL94:OCD94"/>
    <mergeCell ref="OCE94:OCW94"/>
    <mergeCell ref="OCX94:ODP94"/>
    <mergeCell ref="ODQ94:OEI94"/>
    <mergeCell ref="OEJ94:OFB94"/>
    <mergeCell ref="OFC94:OFU94"/>
    <mergeCell ref="NXB94:NXT94"/>
    <mergeCell ref="NXU94:NYM94"/>
    <mergeCell ref="NYN94:NZF94"/>
    <mergeCell ref="NZG94:NZY94"/>
    <mergeCell ref="NZZ94:OAR94"/>
    <mergeCell ref="OAS94:OBK94"/>
    <mergeCell ref="OKF94:OKX94"/>
    <mergeCell ref="OKY94:OLQ94"/>
    <mergeCell ref="OLR94:OMJ94"/>
    <mergeCell ref="OMK94:ONC94"/>
    <mergeCell ref="OND94:ONV94"/>
    <mergeCell ref="ONW94:OOO94"/>
    <mergeCell ref="OFV94:OGN94"/>
    <mergeCell ref="OGO94:OHG94"/>
    <mergeCell ref="OHH94:OHZ94"/>
    <mergeCell ref="OIA94:OIS94"/>
    <mergeCell ref="OIT94:OJL94"/>
    <mergeCell ref="OJM94:OKE94"/>
    <mergeCell ref="OSZ94:OTR94"/>
    <mergeCell ref="OTS94:OUK94"/>
    <mergeCell ref="OUL94:OVD94"/>
    <mergeCell ref="OVE94:OVW94"/>
    <mergeCell ref="OVX94:OWP94"/>
    <mergeCell ref="OWQ94:OXI94"/>
    <mergeCell ref="OOP94:OPH94"/>
    <mergeCell ref="OPI94:OQA94"/>
    <mergeCell ref="OQB94:OQT94"/>
    <mergeCell ref="OQU94:ORM94"/>
    <mergeCell ref="ORN94:OSF94"/>
    <mergeCell ref="OSG94:OSY94"/>
    <mergeCell ref="PBT94:PCL94"/>
    <mergeCell ref="PCM94:PDE94"/>
    <mergeCell ref="PDF94:PDX94"/>
    <mergeCell ref="PDY94:PEQ94"/>
    <mergeCell ref="PER94:PFJ94"/>
    <mergeCell ref="PFK94:PGC94"/>
    <mergeCell ref="OXJ94:OYB94"/>
    <mergeCell ref="OYC94:OYU94"/>
    <mergeCell ref="OYV94:OZN94"/>
    <mergeCell ref="OZO94:PAG94"/>
    <mergeCell ref="PAH94:PAZ94"/>
    <mergeCell ref="PBA94:PBS94"/>
    <mergeCell ref="PKN94:PLF94"/>
    <mergeCell ref="PLG94:PLY94"/>
    <mergeCell ref="PLZ94:PMR94"/>
    <mergeCell ref="PMS94:PNK94"/>
    <mergeCell ref="PNL94:POD94"/>
    <mergeCell ref="POE94:POW94"/>
    <mergeCell ref="PGD94:PGV94"/>
    <mergeCell ref="PGW94:PHO94"/>
    <mergeCell ref="PHP94:PIH94"/>
    <mergeCell ref="PII94:PJA94"/>
    <mergeCell ref="PJB94:PJT94"/>
    <mergeCell ref="PJU94:PKM94"/>
    <mergeCell ref="PTH94:PTZ94"/>
    <mergeCell ref="PUA94:PUS94"/>
    <mergeCell ref="PUT94:PVL94"/>
    <mergeCell ref="PVM94:PWE94"/>
    <mergeCell ref="PWF94:PWX94"/>
    <mergeCell ref="PWY94:PXQ94"/>
    <mergeCell ref="POX94:PPP94"/>
    <mergeCell ref="PPQ94:PQI94"/>
    <mergeCell ref="PQJ94:PRB94"/>
    <mergeCell ref="PRC94:PRU94"/>
    <mergeCell ref="PRV94:PSN94"/>
    <mergeCell ref="PSO94:PTG94"/>
    <mergeCell ref="QCB94:QCT94"/>
    <mergeCell ref="QCU94:QDM94"/>
    <mergeCell ref="QDN94:QEF94"/>
    <mergeCell ref="QEG94:QEY94"/>
    <mergeCell ref="QEZ94:QFR94"/>
    <mergeCell ref="QFS94:QGK94"/>
    <mergeCell ref="PXR94:PYJ94"/>
    <mergeCell ref="PYK94:PZC94"/>
    <mergeCell ref="PZD94:PZV94"/>
    <mergeCell ref="PZW94:QAO94"/>
    <mergeCell ref="QAP94:QBH94"/>
    <mergeCell ref="QBI94:QCA94"/>
    <mergeCell ref="QKV94:QLN94"/>
    <mergeCell ref="QLO94:QMG94"/>
    <mergeCell ref="QMH94:QMZ94"/>
    <mergeCell ref="QNA94:QNS94"/>
    <mergeCell ref="QNT94:QOL94"/>
    <mergeCell ref="QOM94:QPE94"/>
    <mergeCell ref="QGL94:QHD94"/>
    <mergeCell ref="QHE94:QHW94"/>
    <mergeCell ref="QHX94:QIP94"/>
    <mergeCell ref="QIQ94:QJI94"/>
    <mergeCell ref="QJJ94:QKB94"/>
    <mergeCell ref="QKC94:QKU94"/>
    <mergeCell ref="QTP94:QUH94"/>
    <mergeCell ref="QUI94:QVA94"/>
    <mergeCell ref="QVB94:QVT94"/>
    <mergeCell ref="QVU94:QWM94"/>
    <mergeCell ref="QWN94:QXF94"/>
    <mergeCell ref="QXG94:QXY94"/>
    <mergeCell ref="QPF94:QPX94"/>
    <mergeCell ref="QPY94:QQQ94"/>
    <mergeCell ref="QQR94:QRJ94"/>
    <mergeCell ref="QRK94:QSC94"/>
    <mergeCell ref="QSD94:QSV94"/>
    <mergeCell ref="QSW94:QTO94"/>
    <mergeCell ref="RCJ94:RDB94"/>
    <mergeCell ref="RDC94:RDU94"/>
    <mergeCell ref="RDV94:REN94"/>
    <mergeCell ref="REO94:RFG94"/>
    <mergeCell ref="RFH94:RFZ94"/>
    <mergeCell ref="RGA94:RGS94"/>
    <mergeCell ref="QXZ94:QYR94"/>
    <mergeCell ref="QYS94:QZK94"/>
    <mergeCell ref="QZL94:RAD94"/>
    <mergeCell ref="RAE94:RAW94"/>
    <mergeCell ref="RAX94:RBP94"/>
    <mergeCell ref="RBQ94:RCI94"/>
    <mergeCell ref="RLD94:RLV94"/>
    <mergeCell ref="RLW94:RMO94"/>
    <mergeCell ref="RMP94:RNH94"/>
    <mergeCell ref="RNI94:ROA94"/>
    <mergeCell ref="ROB94:ROT94"/>
    <mergeCell ref="ROU94:RPM94"/>
    <mergeCell ref="RGT94:RHL94"/>
    <mergeCell ref="RHM94:RIE94"/>
    <mergeCell ref="RIF94:RIX94"/>
    <mergeCell ref="RIY94:RJQ94"/>
    <mergeCell ref="RJR94:RKJ94"/>
    <mergeCell ref="RKK94:RLC94"/>
    <mergeCell ref="RTX94:RUP94"/>
    <mergeCell ref="RUQ94:RVI94"/>
    <mergeCell ref="RVJ94:RWB94"/>
    <mergeCell ref="RWC94:RWU94"/>
    <mergeCell ref="RWV94:RXN94"/>
    <mergeCell ref="RXO94:RYG94"/>
    <mergeCell ref="RPN94:RQF94"/>
    <mergeCell ref="RQG94:RQY94"/>
    <mergeCell ref="RQZ94:RRR94"/>
    <mergeCell ref="RRS94:RSK94"/>
    <mergeCell ref="RSL94:RTD94"/>
    <mergeCell ref="RTE94:RTW94"/>
    <mergeCell ref="SCR94:SDJ94"/>
    <mergeCell ref="SDK94:SEC94"/>
    <mergeCell ref="SED94:SEV94"/>
    <mergeCell ref="SEW94:SFO94"/>
    <mergeCell ref="SFP94:SGH94"/>
    <mergeCell ref="SGI94:SHA94"/>
    <mergeCell ref="RYH94:RYZ94"/>
    <mergeCell ref="RZA94:RZS94"/>
    <mergeCell ref="RZT94:SAL94"/>
    <mergeCell ref="SAM94:SBE94"/>
    <mergeCell ref="SBF94:SBX94"/>
    <mergeCell ref="SBY94:SCQ94"/>
    <mergeCell ref="SLL94:SMD94"/>
    <mergeCell ref="SME94:SMW94"/>
    <mergeCell ref="SMX94:SNP94"/>
    <mergeCell ref="SNQ94:SOI94"/>
    <mergeCell ref="SOJ94:SPB94"/>
    <mergeCell ref="SPC94:SPU94"/>
    <mergeCell ref="SHB94:SHT94"/>
    <mergeCell ref="SHU94:SIM94"/>
    <mergeCell ref="SIN94:SJF94"/>
    <mergeCell ref="SJG94:SJY94"/>
    <mergeCell ref="SJZ94:SKR94"/>
    <mergeCell ref="SKS94:SLK94"/>
    <mergeCell ref="SUF94:SUX94"/>
    <mergeCell ref="SUY94:SVQ94"/>
    <mergeCell ref="SVR94:SWJ94"/>
    <mergeCell ref="SWK94:SXC94"/>
    <mergeCell ref="SXD94:SXV94"/>
    <mergeCell ref="SXW94:SYO94"/>
    <mergeCell ref="SPV94:SQN94"/>
    <mergeCell ref="SQO94:SRG94"/>
    <mergeCell ref="SRH94:SRZ94"/>
    <mergeCell ref="SSA94:SSS94"/>
    <mergeCell ref="SST94:STL94"/>
    <mergeCell ref="STM94:SUE94"/>
    <mergeCell ref="TCZ94:TDR94"/>
    <mergeCell ref="TDS94:TEK94"/>
    <mergeCell ref="TEL94:TFD94"/>
    <mergeCell ref="TFE94:TFW94"/>
    <mergeCell ref="TFX94:TGP94"/>
    <mergeCell ref="TGQ94:THI94"/>
    <mergeCell ref="SYP94:SZH94"/>
    <mergeCell ref="SZI94:TAA94"/>
    <mergeCell ref="TAB94:TAT94"/>
    <mergeCell ref="TAU94:TBM94"/>
    <mergeCell ref="TBN94:TCF94"/>
    <mergeCell ref="TCG94:TCY94"/>
    <mergeCell ref="TLT94:TML94"/>
    <mergeCell ref="TMM94:TNE94"/>
    <mergeCell ref="TNF94:TNX94"/>
    <mergeCell ref="TNY94:TOQ94"/>
    <mergeCell ref="TOR94:TPJ94"/>
    <mergeCell ref="TPK94:TQC94"/>
    <mergeCell ref="THJ94:TIB94"/>
    <mergeCell ref="TIC94:TIU94"/>
    <mergeCell ref="TIV94:TJN94"/>
    <mergeCell ref="TJO94:TKG94"/>
    <mergeCell ref="TKH94:TKZ94"/>
    <mergeCell ref="TLA94:TLS94"/>
    <mergeCell ref="TUN94:TVF94"/>
    <mergeCell ref="TVG94:TVY94"/>
    <mergeCell ref="TVZ94:TWR94"/>
    <mergeCell ref="TWS94:TXK94"/>
    <mergeCell ref="TXL94:TYD94"/>
    <mergeCell ref="TYE94:TYW94"/>
    <mergeCell ref="TQD94:TQV94"/>
    <mergeCell ref="TQW94:TRO94"/>
    <mergeCell ref="TRP94:TSH94"/>
    <mergeCell ref="TSI94:TTA94"/>
    <mergeCell ref="TTB94:TTT94"/>
    <mergeCell ref="TTU94:TUM94"/>
    <mergeCell ref="UDH94:UDZ94"/>
    <mergeCell ref="UEA94:UES94"/>
    <mergeCell ref="UET94:UFL94"/>
    <mergeCell ref="UFM94:UGE94"/>
    <mergeCell ref="UGF94:UGX94"/>
    <mergeCell ref="UGY94:UHQ94"/>
    <mergeCell ref="TYX94:TZP94"/>
    <mergeCell ref="TZQ94:UAI94"/>
    <mergeCell ref="UAJ94:UBB94"/>
    <mergeCell ref="UBC94:UBU94"/>
    <mergeCell ref="UBV94:UCN94"/>
    <mergeCell ref="UCO94:UDG94"/>
    <mergeCell ref="UMB94:UMT94"/>
    <mergeCell ref="UMU94:UNM94"/>
    <mergeCell ref="UNN94:UOF94"/>
    <mergeCell ref="UOG94:UOY94"/>
    <mergeCell ref="UOZ94:UPR94"/>
    <mergeCell ref="UPS94:UQK94"/>
    <mergeCell ref="UHR94:UIJ94"/>
    <mergeCell ref="UIK94:UJC94"/>
    <mergeCell ref="UJD94:UJV94"/>
    <mergeCell ref="UJW94:UKO94"/>
    <mergeCell ref="UKP94:ULH94"/>
    <mergeCell ref="ULI94:UMA94"/>
    <mergeCell ref="UUV94:UVN94"/>
    <mergeCell ref="UVO94:UWG94"/>
    <mergeCell ref="UWH94:UWZ94"/>
    <mergeCell ref="UXA94:UXS94"/>
    <mergeCell ref="UXT94:UYL94"/>
    <mergeCell ref="UYM94:UZE94"/>
    <mergeCell ref="UQL94:URD94"/>
    <mergeCell ref="URE94:URW94"/>
    <mergeCell ref="URX94:USP94"/>
    <mergeCell ref="USQ94:UTI94"/>
    <mergeCell ref="UTJ94:UUB94"/>
    <mergeCell ref="UUC94:UUU94"/>
    <mergeCell ref="VDP94:VEH94"/>
    <mergeCell ref="VEI94:VFA94"/>
    <mergeCell ref="VFB94:VFT94"/>
    <mergeCell ref="VFU94:VGM94"/>
    <mergeCell ref="VGN94:VHF94"/>
    <mergeCell ref="VHG94:VHY94"/>
    <mergeCell ref="UZF94:UZX94"/>
    <mergeCell ref="UZY94:VAQ94"/>
    <mergeCell ref="VAR94:VBJ94"/>
    <mergeCell ref="VBK94:VCC94"/>
    <mergeCell ref="VCD94:VCV94"/>
    <mergeCell ref="VCW94:VDO94"/>
    <mergeCell ref="VMJ94:VNB94"/>
    <mergeCell ref="VNC94:VNU94"/>
    <mergeCell ref="VNV94:VON94"/>
    <mergeCell ref="VOO94:VPG94"/>
    <mergeCell ref="VPH94:VPZ94"/>
    <mergeCell ref="VQA94:VQS94"/>
    <mergeCell ref="VHZ94:VIR94"/>
    <mergeCell ref="VIS94:VJK94"/>
    <mergeCell ref="VJL94:VKD94"/>
    <mergeCell ref="VKE94:VKW94"/>
    <mergeCell ref="VKX94:VLP94"/>
    <mergeCell ref="VLQ94:VMI94"/>
    <mergeCell ref="VVD94:VVV94"/>
    <mergeCell ref="VVW94:VWO94"/>
    <mergeCell ref="VWP94:VXH94"/>
    <mergeCell ref="VXI94:VYA94"/>
    <mergeCell ref="VYB94:VYT94"/>
    <mergeCell ref="VYU94:VZM94"/>
    <mergeCell ref="VQT94:VRL94"/>
    <mergeCell ref="VRM94:VSE94"/>
    <mergeCell ref="VSF94:VSX94"/>
    <mergeCell ref="VSY94:VTQ94"/>
    <mergeCell ref="VTR94:VUJ94"/>
    <mergeCell ref="VUK94:VVC94"/>
    <mergeCell ref="WDX94:WEP94"/>
    <mergeCell ref="WEQ94:WFI94"/>
    <mergeCell ref="WFJ94:WGB94"/>
    <mergeCell ref="WGC94:WGU94"/>
    <mergeCell ref="WGV94:WHN94"/>
    <mergeCell ref="WHO94:WIG94"/>
    <mergeCell ref="VZN94:WAF94"/>
    <mergeCell ref="WAG94:WAY94"/>
    <mergeCell ref="WAZ94:WBR94"/>
    <mergeCell ref="WBS94:WCK94"/>
    <mergeCell ref="WCL94:WDD94"/>
    <mergeCell ref="WDE94:WDW94"/>
    <mergeCell ref="WNK94:WOC94"/>
    <mergeCell ref="WOD94:WOV94"/>
    <mergeCell ref="WOW94:WPO94"/>
    <mergeCell ref="WPP94:WQH94"/>
    <mergeCell ref="WQI94:WRA94"/>
    <mergeCell ref="WIH94:WIZ94"/>
    <mergeCell ref="WJA94:WJS94"/>
    <mergeCell ref="WJT94:WKL94"/>
    <mergeCell ref="WKM94:WLE94"/>
    <mergeCell ref="WLF94:WLX94"/>
    <mergeCell ref="WLY94:WMQ94"/>
    <mergeCell ref="XEF94:XEX94"/>
    <mergeCell ref="XEY94:XFD94"/>
    <mergeCell ref="A96:S96"/>
    <mergeCell ref="A98:S98"/>
    <mergeCell ref="A100:S100"/>
    <mergeCell ref="WZV94:XAN94"/>
    <mergeCell ref="XAO94:XBG94"/>
    <mergeCell ref="XBH94:XBZ94"/>
    <mergeCell ref="XCA94:XCS94"/>
    <mergeCell ref="XCT94:XDL94"/>
    <mergeCell ref="XDM94:XEE94"/>
    <mergeCell ref="WVL94:WWD94"/>
    <mergeCell ref="WWE94:WWW94"/>
    <mergeCell ref="WWX94:WXP94"/>
    <mergeCell ref="WXQ94:WYI94"/>
    <mergeCell ref="WYJ94:WZB94"/>
    <mergeCell ref="WZC94:WZU94"/>
    <mergeCell ref="WRB94:WRT94"/>
    <mergeCell ref="WRU94:WSM94"/>
    <mergeCell ref="WSN94:WTF94"/>
    <mergeCell ref="WTG94:WTY94"/>
    <mergeCell ref="WTZ94:WUR94"/>
    <mergeCell ref="WUS94:WVK94"/>
    <mergeCell ref="WMR94:WNJ94"/>
  </mergeCells>
  <printOptions horizontalCentered="1"/>
  <pageMargins left="0.5" right="0.5" top="0.25" bottom="0.5" header="0.25" footer="0.25"/>
  <pageSetup scale="70" fitToHeight="0" orientation="landscape" r:id="rId1"/>
  <headerFooter alignWithMargins="0">
    <oddFooter>&amp;R&amp;P</oddFooter>
  </headerFooter>
  <rowBreaks count="2" manualBreakCount="2">
    <brk id="44" max="18" man="1"/>
    <brk id="80" max="1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7558519241921"/>
  </sheetPr>
  <dimension ref="A1:V69"/>
  <sheetViews>
    <sheetView workbookViewId="0"/>
  </sheetViews>
  <sheetFormatPr defaultColWidth="8.6640625" defaultRowHeight="14.4" outlineLevelCol="1"/>
  <cols>
    <col min="1" max="1" width="35.5546875" style="328" bestFit="1" customWidth="1"/>
    <col min="2" max="2" width="2.88671875" style="328" customWidth="1"/>
    <col min="3" max="3" width="22.44140625" style="328" customWidth="1" outlineLevel="1"/>
    <col min="4" max="4" width="18.88671875" style="328" customWidth="1" outlineLevel="1"/>
    <col min="5" max="5" width="18.5546875" style="328" customWidth="1" outlineLevel="1"/>
    <col min="6" max="6" width="19.33203125" style="328" customWidth="1"/>
    <col min="7" max="7" width="18.6640625" style="328" customWidth="1"/>
    <col min="8" max="10" width="18.109375" style="328" customWidth="1"/>
    <col min="11" max="11" width="1.5546875" style="328" customWidth="1"/>
    <col min="12" max="15" width="18.109375" style="328" bestFit="1" customWidth="1"/>
    <col min="16" max="16" width="20.109375" style="328" bestFit="1" customWidth="1"/>
    <col min="17" max="17" width="1.88671875" style="328" customWidth="1"/>
    <col min="18" max="21" width="18.109375" style="328" bestFit="1" customWidth="1"/>
    <col min="22" max="22" width="20.109375" style="328" bestFit="1" customWidth="1"/>
    <col min="23" max="16384" width="8.6640625" style="328"/>
  </cols>
  <sheetData>
    <row r="1" spans="1:22" ht="21">
      <c r="A1" s="327" t="s">
        <v>327</v>
      </c>
      <c r="B1" s="321"/>
      <c r="F1" s="619" t="s">
        <v>325</v>
      </c>
      <c r="G1" s="620"/>
      <c r="H1" s="620"/>
      <c r="I1" s="620"/>
      <c r="J1" s="621"/>
      <c r="L1" s="619" t="s">
        <v>225</v>
      </c>
      <c r="M1" s="620"/>
      <c r="N1" s="620"/>
      <c r="O1" s="620"/>
      <c r="P1" s="621"/>
      <c r="R1" s="619" t="s">
        <v>224</v>
      </c>
      <c r="S1" s="620"/>
      <c r="T1" s="620"/>
      <c r="U1" s="620"/>
      <c r="V1" s="621"/>
    </row>
    <row r="2" spans="1:22" ht="21">
      <c r="A2" s="327"/>
    </row>
    <row r="3" spans="1:22">
      <c r="F3" s="543" t="s">
        <v>285</v>
      </c>
      <c r="G3" s="543" t="s">
        <v>285</v>
      </c>
      <c r="H3" s="543" t="s">
        <v>285</v>
      </c>
      <c r="I3" s="543" t="s">
        <v>285</v>
      </c>
      <c r="J3" s="543" t="s">
        <v>285</v>
      </c>
      <c r="K3" s="329"/>
      <c r="L3" s="542" t="s">
        <v>286</v>
      </c>
      <c r="M3" s="542" t="s">
        <v>286</v>
      </c>
      <c r="N3" s="542" t="s">
        <v>286</v>
      </c>
      <c r="O3" s="542" t="s">
        <v>286</v>
      </c>
      <c r="P3" s="542" t="s">
        <v>286</v>
      </c>
      <c r="R3" s="542" t="s">
        <v>286</v>
      </c>
      <c r="S3" s="542" t="s">
        <v>286</v>
      </c>
      <c r="T3" s="542" t="s">
        <v>286</v>
      </c>
      <c r="U3" s="542" t="s">
        <v>286</v>
      </c>
      <c r="V3" s="542" t="s">
        <v>286</v>
      </c>
    </row>
    <row r="4" spans="1:22">
      <c r="F4" s="329" t="s">
        <v>287</v>
      </c>
      <c r="G4" s="329" t="s">
        <v>287</v>
      </c>
      <c r="H4" s="329" t="s">
        <v>287</v>
      </c>
      <c r="I4" s="329" t="s">
        <v>287</v>
      </c>
      <c r="J4" s="329" t="s">
        <v>287</v>
      </c>
      <c r="K4" s="329"/>
      <c r="L4" s="329" t="s">
        <v>287</v>
      </c>
      <c r="M4" s="329" t="s">
        <v>287</v>
      </c>
      <c r="N4" s="329" t="s">
        <v>287</v>
      </c>
      <c r="O4" s="329" t="s">
        <v>287</v>
      </c>
      <c r="P4" s="329" t="s">
        <v>287</v>
      </c>
      <c r="R4" s="329" t="s">
        <v>287</v>
      </c>
      <c r="S4" s="329" t="s">
        <v>287</v>
      </c>
      <c r="T4" s="329" t="s">
        <v>287</v>
      </c>
      <c r="U4" s="329" t="s">
        <v>287</v>
      </c>
      <c r="V4" s="329" t="s">
        <v>287</v>
      </c>
    </row>
    <row r="5" spans="1:22">
      <c r="F5" s="315" t="s">
        <v>288</v>
      </c>
      <c r="G5" s="315" t="s">
        <v>288</v>
      </c>
      <c r="H5" s="315" t="s">
        <v>288</v>
      </c>
      <c r="I5" s="315" t="s">
        <v>288</v>
      </c>
      <c r="J5" s="315" t="s">
        <v>288</v>
      </c>
      <c r="K5" s="315"/>
      <c r="L5" s="315" t="s">
        <v>288</v>
      </c>
      <c r="M5" s="315" t="s">
        <v>288</v>
      </c>
      <c r="N5" s="315" t="s">
        <v>288</v>
      </c>
      <c r="O5" s="315" t="s">
        <v>288</v>
      </c>
      <c r="P5" s="315" t="s">
        <v>288</v>
      </c>
      <c r="Q5" s="314"/>
      <c r="R5" s="315" t="s">
        <v>288</v>
      </c>
      <c r="S5" s="315" t="s">
        <v>288</v>
      </c>
      <c r="T5" s="315" t="s">
        <v>288</v>
      </c>
      <c r="U5" s="315" t="s">
        <v>288</v>
      </c>
      <c r="V5" s="315" t="s">
        <v>288</v>
      </c>
    </row>
    <row r="6" spans="1:22">
      <c r="F6" s="329" t="s">
        <v>289</v>
      </c>
      <c r="G6" s="329" t="s">
        <v>289</v>
      </c>
      <c r="H6" s="329" t="s">
        <v>289</v>
      </c>
      <c r="I6" s="329" t="s">
        <v>289</v>
      </c>
      <c r="J6" s="329" t="s">
        <v>289</v>
      </c>
      <c r="K6" s="329"/>
      <c r="L6" s="329" t="s">
        <v>289</v>
      </c>
      <c r="M6" s="329" t="s">
        <v>289</v>
      </c>
      <c r="N6" s="329" t="s">
        <v>289</v>
      </c>
      <c r="O6" s="329" t="s">
        <v>289</v>
      </c>
      <c r="P6" s="329" t="s">
        <v>289</v>
      </c>
      <c r="R6" s="329" t="s">
        <v>289</v>
      </c>
      <c r="S6" s="329" t="s">
        <v>289</v>
      </c>
      <c r="T6" s="329" t="s">
        <v>289</v>
      </c>
      <c r="U6" s="329" t="s">
        <v>289</v>
      </c>
      <c r="V6" s="329" t="s">
        <v>289</v>
      </c>
    </row>
    <row r="7" spans="1:22">
      <c r="F7" s="329" t="s">
        <v>290</v>
      </c>
      <c r="G7" s="329" t="s">
        <v>290</v>
      </c>
      <c r="H7" s="329" t="s">
        <v>290</v>
      </c>
      <c r="I7" s="329" t="s">
        <v>290</v>
      </c>
      <c r="J7" s="329" t="s">
        <v>290</v>
      </c>
      <c r="K7" s="329"/>
      <c r="L7" s="329" t="s">
        <v>290</v>
      </c>
      <c r="M7" s="329" t="s">
        <v>290</v>
      </c>
      <c r="N7" s="329" t="s">
        <v>290</v>
      </c>
      <c r="O7" s="329" t="s">
        <v>290</v>
      </c>
      <c r="P7" s="329" t="s">
        <v>290</v>
      </c>
      <c r="R7" s="329" t="s">
        <v>290</v>
      </c>
      <c r="S7" s="329" t="s">
        <v>290</v>
      </c>
      <c r="T7" s="329" t="s">
        <v>290</v>
      </c>
      <c r="U7" s="329" t="s">
        <v>290</v>
      </c>
      <c r="V7" s="329" t="s">
        <v>290</v>
      </c>
    </row>
    <row r="8" spans="1:22">
      <c r="F8" s="398" t="e">
        <f>#REF!</f>
        <v>#REF!</v>
      </c>
      <c r="G8" s="398" t="e">
        <f>F8</f>
        <v>#REF!</v>
      </c>
      <c r="H8" s="398" t="e">
        <f t="shared" ref="H8:J8" si="0">G8</f>
        <v>#REF!</v>
      </c>
      <c r="I8" s="398" t="e">
        <f t="shared" si="0"/>
        <v>#REF!</v>
      </c>
      <c r="J8" s="398" t="e">
        <f t="shared" si="0"/>
        <v>#REF!</v>
      </c>
      <c r="K8" s="329"/>
      <c r="L8" s="398" t="e">
        <f>#REF!</f>
        <v>#REF!</v>
      </c>
      <c r="M8" s="398" t="e">
        <f>L8</f>
        <v>#REF!</v>
      </c>
      <c r="N8" s="398" t="e">
        <f t="shared" ref="N8:P8" si="1">M8</f>
        <v>#REF!</v>
      </c>
      <c r="O8" s="398" t="e">
        <f t="shared" si="1"/>
        <v>#REF!</v>
      </c>
      <c r="P8" s="398" t="e">
        <f t="shared" si="1"/>
        <v>#REF!</v>
      </c>
      <c r="R8" s="398" t="e">
        <f>#REF!</f>
        <v>#REF!</v>
      </c>
      <c r="S8" s="398" t="e">
        <f>R8</f>
        <v>#REF!</v>
      </c>
      <c r="T8" s="398" t="e">
        <f t="shared" ref="T8:V8" si="2">S8</f>
        <v>#REF!</v>
      </c>
      <c r="U8" s="398" t="e">
        <f t="shared" si="2"/>
        <v>#REF!</v>
      </c>
      <c r="V8" s="398" t="e">
        <f t="shared" si="2"/>
        <v>#REF!</v>
      </c>
    </row>
    <row r="9" spans="1:22">
      <c r="F9" s="330" t="s">
        <v>291</v>
      </c>
      <c r="G9" s="330" t="s">
        <v>292</v>
      </c>
      <c r="H9" s="330" t="s">
        <v>293</v>
      </c>
      <c r="I9" s="330" t="s">
        <v>294</v>
      </c>
      <c r="J9" s="330" t="s">
        <v>294</v>
      </c>
      <c r="K9" s="329"/>
      <c r="L9" s="330" t="s">
        <v>291</v>
      </c>
      <c r="M9" s="330" t="s">
        <v>292</v>
      </c>
      <c r="N9" s="330" t="s">
        <v>293</v>
      </c>
      <c r="O9" s="330" t="s">
        <v>294</v>
      </c>
      <c r="P9" s="330" t="s">
        <v>294</v>
      </c>
      <c r="R9" s="330" t="s">
        <v>291</v>
      </c>
      <c r="S9" s="330" t="s">
        <v>292</v>
      </c>
      <c r="T9" s="330" t="s">
        <v>293</v>
      </c>
      <c r="U9" s="330" t="s">
        <v>294</v>
      </c>
      <c r="V9" s="330" t="s">
        <v>294</v>
      </c>
    </row>
    <row r="10" spans="1:22">
      <c r="F10" s="330" t="s">
        <v>295</v>
      </c>
      <c r="G10" s="330" t="s">
        <v>295</v>
      </c>
      <c r="H10" s="330" t="s">
        <v>295</v>
      </c>
      <c r="I10" s="330" t="s">
        <v>295</v>
      </c>
      <c r="J10" s="330" t="s">
        <v>296</v>
      </c>
      <c r="K10" s="329"/>
      <c r="L10" s="330" t="s">
        <v>295</v>
      </c>
      <c r="M10" s="330" t="s">
        <v>295</v>
      </c>
      <c r="N10" s="330" t="s">
        <v>295</v>
      </c>
      <c r="O10" s="330" t="s">
        <v>295</v>
      </c>
      <c r="P10" s="330" t="s">
        <v>296</v>
      </c>
      <c r="R10" s="330" t="s">
        <v>295</v>
      </c>
      <c r="S10" s="330" t="s">
        <v>295</v>
      </c>
      <c r="T10" s="330" t="s">
        <v>295</v>
      </c>
      <c r="U10" s="330" t="s">
        <v>295</v>
      </c>
      <c r="V10" s="330" t="s">
        <v>296</v>
      </c>
    </row>
    <row r="11" spans="1:22">
      <c r="F11" s="330" t="s">
        <v>218</v>
      </c>
      <c r="G11" s="330" t="s">
        <v>218</v>
      </c>
      <c r="H11" s="330" t="s">
        <v>218</v>
      </c>
      <c r="I11" s="330" t="s">
        <v>218</v>
      </c>
      <c r="J11" s="330" t="s">
        <v>218</v>
      </c>
      <c r="K11" s="329"/>
      <c r="L11" s="330" t="s">
        <v>218</v>
      </c>
      <c r="M11" s="330" t="s">
        <v>218</v>
      </c>
      <c r="N11" s="330" t="s">
        <v>218</v>
      </c>
      <c r="O11" s="330" t="s">
        <v>218</v>
      </c>
      <c r="P11" s="330" t="s">
        <v>218</v>
      </c>
      <c r="R11" s="330" t="s">
        <v>218</v>
      </c>
      <c r="S11" s="330" t="s">
        <v>218</v>
      </c>
      <c r="T11" s="330" t="s">
        <v>218</v>
      </c>
      <c r="U11" s="330" t="s">
        <v>218</v>
      </c>
      <c r="V11" s="330" t="s">
        <v>218</v>
      </c>
    </row>
    <row r="12" spans="1:22" ht="33.75" customHeight="1">
      <c r="A12" s="331" t="s">
        <v>328</v>
      </c>
      <c r="B12" s="332"/>
      <c r="C12" s="332"/>
      <c r="D12" s="332"/>
      <c r="E12" s="332"/>
      <c r="F12" s="332"/>
      <c r="G12" s="332"/>
      <c r="H12" s="332"/>
      <c r="I12" s="332"/>
      <c r="J12" s="332"/>
      <c r="K12" s="332"/>
      <c r="L12" s="332"/>
      <c r="M12" s="332"/>
      <c r="N12" s="332"/>
      <c r="O12" s="332"/>
      <c r="P12" s="332"/>
      <c r="Q12" s="332"/>
      <c r="R12" s="332"/>
      <c r="S12" s="332"/>
      <c r="T12" s="332"/>
      <c r="U12" s="332"/>
      <c r="V12" s="332"/>
    </row>
    <row r="13" spans="1:22">
      <c r="D13" s="333"/>
      <c r="E13" s="334"/>
      <c r="F13" s="324"/>
      <c r="G13" s="324"/>
      <c r="H13" s="324"/>
      <c r="I13" s="324"/>
      <c r="J13" s="324"/>
      <c r="K13" s="335"/>
      <c r="L13" s="324"/>
      <c r="M13" s="324"/>
      <c r="N13" s="324"/>
      <c r="O13" s="324"/>
      <c r="P13" s="324"/>
      <c r="Q13" s="335"/>
      <c r="R13" s="324"/>
      <c r="S13" s="324"/>
      <c r="T13" s="324"/>
      <c r="U13" s="324"/>
      <c r="V13" s="324"/>
    </row>
    <row r="14" spans="1:22">
      <c r="D14" s="333"/>
      <c r="E14" s="334"/>
      <c r="F14" s="324"/>
      <c r="G14" s="324"/>
      <c r="H14" s="324"/>
      <c r="I14" s="324"/>
      <c r="J14" s="324"/>
      <c r="K14" s="335"/>
      <c r="L14" s="324"/>
      <c r="M14" s="324"/>
      <c r="N14" s="324"/>
      <c r="O14" s="324"/>
      <c r="P14" s="324"/>
      <c r="Q14" s="335"/>
      <c r="R14" s="324"/>
      <c r="S14" s="324"/>
      <c r="T14" s="324"/>
      <c r="U14" s="324"/>
      <c r="V14" s="324"/>
    </row>
    <row r="15" spans="1:22">
      <c r="D15" s="333"/>
      <c r="E15" s="334"/>
      <c r="F15" s="324"/>
      <c r="G15" s="324"/>
      <c r="H15" s="324"/>
      <c r="I15" s="324"/>
      <c r="J15" s="324"/>
      <c r="K15" s="335"/>
      <c r="L15" s="324"/>
      <c r="M15" s="324"/>
      <c r="N15" s="324"/>
      <c r="O15" s="324"/>
      <c r="P15" s="324"/>
      <c r="Q15" s="335"/>
      <c r="R15" s="324"/>
      <c r="S15" s="324"/>
      <c r="T15" s="324"/>
      <c r="U15" s="324"/>
      <c r="V15" s="324"/>
    </row>
    <row r="16" spans="1:22">
      <c r="D16" s="333"/>
      <c r="E16" s="334"/>
      <c r="F16" s="324"/>
      <c r="G16" s="324"/>
      <c r="H16" s="324"/>
      <c r="I16" s="324"/>
      <c r="J16" s="324"/>
      <c r="K16" s="335"/>
      <c r="L16" s="324"/>
      <c r="M16" s="324"/>
      <c r="N16" s="324"/>
      <c r="O16" s="324"/>
      <c r="P16" s="324"/>
      <c r="Q16" s="335"/>
      <c r="R16" s="324"/>
      <c r="S16" s="324"/>
      <c r="T16" s="324"/>
      <c r="U16" s="324"/>
      <c r="V16" s="324"/>
    </row>
    <row r="17" spans="1:22">
      <c r="D17" s="333"/>
      <c r="E17" s="334"/>
      <c r="F17" s="324"/>
      <c r="G17" s="324"/>
      <c r="H17" s="324"/>
      <c r="I17" s="324"/>
      <c r="J17" s="324"/>
      <c r="K17" s="335"/>
      <c r="L17" s="324"/>
      <c r="M17" s="324"/>
      <c r="N17" s="324"/>
      <c r="O17" s="324"/>
      <c r="P17" s="324"/>
      <c r="Q17" s="335"/>
      <c r="R17" s="324"/>
      <c r="S17" s="324"/>
      <c r="T17" s="324"/>
      <c r="U17" s="324"/>
      <c r="V17" s="324"/>
    </row>
    <row r="18" spans="1:22">
      <c r="D18" s="333"/>
      <c r="E18" s="334"/>
      <c r="F18" s="324"/>
      <c r="G18" s="324"/>
      <c r="H18" s="324"/>
      <c r="I18" s="324"/>
      <c r="J18" s="324"/>
      <c r="K18" s="335"/>
      <c r="L18" s="324"/>
      <c r="M18" s="324"/>
      <c r="N18" s="324"/>
      <c r="O18" s="324"/>
      <c r="P18" s="324"/>
      <c r="Q18" s="335"/>
      <c r="R18" s="324"/>
      <c r="S18" s="324"/>
      <c r="T18" s="324"/>
      <c r="U18" s="324"/>
      <c r="V18" s="324"/>
    </row>
    <row r="19" spans="1:22">
      <c r="D19" s="333"/>
      <c r="F19" s="335"/>
      <c r="G19" s="335"/>
      <c r="H19" s="335"/>
      <c r="I19" s="335"/>
      <c r="J19" s="335"/>
      <c r="K19" s="335"/>
      <c r="L19" s="335"/>
      <c r="M19" s="335"/>
      <c r="N19" s="335"/>
      <c r="O19" s="335"/>
      <c r="P19" s="335"/>
      <c r="Q19" s="335"/>
      <c r="R19" s="335"/>
      <c r="S19" s="335"/>
      <c r="T19" s="335"/>
      <c r="U19" s="335"/>
      <c r="V19" s="335"/>
    </row>
    <row r="20" spans="1:22" s="339" customFormat="1">
      <c r="A20" s="336" t="s">
        <v>299</v>
      </c>
      <c r="B20" s="336"/>
      <c r="C20" s="337" t="s">
        <v>329</v>
      </c>
      <c r="D20" s="337" t="s">
        <v>300</v>
      </c>
      <c r="E20" s="336" t="s">
        <v>298</v>
      </c>
      <c r="F20" s="338">
        <v>3693</v>
      </c>
      <c r="G20" s="338">
        <v>3818</v>
      </c>
      <c r="H20" s="338">
        <v>3834</v>
      </c>
      <c r="I20" s="338">
        <v>3927</v>
      </c>
      <c r="J20" s="338">
        <v>15272</v>
      </c>
      <c r="K20" s="338"/>
      <c r="L20" s="338">
        <v>4130</v>
      </c>
      <c r="M20" s="338">
        <v>4239</v>
      </c>
      <c r="N20" s="338">
        <v>4459</v>
      </c>
      <c r="O20" s="338">
        <v>4689</v>
      </c>
      <c r="P20" s="338">
        <v>17517</v>
      </c>
      <c r="Q20" s="338"/>
      <c r="R20" s="338">
        <v>4901</v>
      </c>
      <c r="S20" s="338">
        <v>5122</v>
      </c>
      <c r="T20" s="338">
        <v>5105</v>
      </c>
      <c r="U20" s="338">
        <v>5158</v>
      </c>
      <c r="V20" s="338">
        <v>20286</v>
      </c>
    </row>
    <row r="21" spans="1:22" s="339" customFormat="1" ht="32.25" customHeight="1">
      <c r="D21" s="340"/>
      <c r="F21" s="341"/>
      <c r="G21" s="342"/>
      <c r="H21" s="342"/>
      <c r="I21" s="342"/>
      <c r="J21" s="342"/>
      <c r="K21" s="342"/>
      <c r="L21" s="342"/>
      <c r="M21" s="342"/>
      <c r="N21" s="342"/>
      <c r="O21" s="343"/>
      <c r="P21" s="343"/>
      <c r="Q21" s="342"/>
      <c r="R21" s="342"/>
      <c r="S21" s="342"/>
      <c r="T21" s="342"/>
      <c r="U21" s="343"/>
      <c r="V21" s="343"/>
    </row>
    <row r="22" spans="1:22" ht="33.75" customHeight="1">
      <c r="A22" s="331" t="s">
        <v>330</v>
      </c>
      <c r="B22" s="332"/>
      <c r="C22" s="332"/>
      <c r="D22" s="332"/>
      <c r="E22" s="332"/>
      <c r="F22" s="332"/>
      <c r="G22" s="332"/>
      <c r="H22" s="332"/>
      <c r="I22" s="332"/>
      <c r="J22" s="332"/>
      <c r="K22" s="332"/>
      <c r="L22" s="332"/>
      <c r="M22" s="332"/>
      <c r="N22" s="332"/>
      <c r="O22" s="332"/>
      <c r="P22" s="332"/>
      <c r="Q22" s="332"/>
      <c r="R22" s="332"/>
      <c r="S22" s="332"/>
      <c r="T22" s="332"/>
      <c r="U22" s="332"/>
      <c r="V22" s="332"/>
    </row>
    <row r="23" spans="1:22">
      <c r="D23" s="333"/>
      <c r="E23" s="334"/>
      <c r="F23" s="324"/>
      <c r="G23" s="324"/>
      <c r="H23" s="324"/>
      <c r="I23" s="324"/>
      <c r="J23" s="324"/>
      <c r="K23" s="335"/>
      <c r="L23" s="324"/>
      <c r="M23" s="324"/>
      <c r="N23" s="324"/>
      <c r="O23" s="324"/>
      <c r="P23" s="324"/>
      <c r="Q23" s="335"/>
      <c r="R23" s="324"/>
      <c r="S23" s="324"/>
      <c r="T23" s="324"/>
      <c r="U23" s="324"/>
      <c r="V23" s="324"/>
    </row>
    <row r="24" spans="1:22">
      <c r="D24" s="333"/>
      <c r="E24" s="334"/>
      <c r="F24" s="324"/>
      <c r="G24" s="324"/>
      <c r="H24" s="324"/>
      <c r="I24" s="324"/>
      <c r="J24" s="324"/>
      <c r="K24" s="335"/>
      <c r="L24" s="324"/>
      <c r="M24" s="324"/>
      <c r="N24" s="324"/>
      <c r="O24" s="324"/>
      <c r="P24" s="324"/>
      <c r="Q24" s="335"/>
      <c r="R24" s="324"/>
      <c r="S24" s="324"/>
      <c r="T24" s="324"/>
      <c r="U24" s="324"/>
      <c r="V24" s="324"/>
    </row>
    <row r="25" spans="1:22">
      <c r="F25" s="335"/>
      <c r="G25" s="335"/>
      <c r="H25" s="335"/>
      <c r="I25" s="335"/>
      <c r="J25" s="335"/>
      <c r="K25" s="335"/>
      <c r="L25" s="335"/>
      <c r="M25" s="335"/>
      <c r="N25" s="335"/>
      <c r="O25" s="335"/>
      <c r="P25" s="335"/>
      <c r="Q25" s="335"/>
      <c r="R25" s="335"/>
      <c r="S25" s="335"/>
      <c r="T25" s="335"/>
      <c r="U25" s="335"/>
      <c r="V25" s="335"/>
    </row>
    <row r="26" spans="1:22" s="339" customFormat="1">
      <c r="A26" s="336" t="s">
        <v>27</v>
      </c>
      <c r="B26" s="336"/>
      <c r="C26" s="337" t="s">
        <v>329</v>
      </c>
      <c r="D26" s="337" t="s">
        <v>300</v>
      </c>
      <c r="E26" s="336" t="s">
        <v>331</v>
      </c>
      <c r="F26" s="338">
        <v>0</v>
      </c>
      <c r="G26" s="338">
        <v>0</v>
      </c>
      <c r="H26" s="338">
        <v>0</v>
      </c>
      <c r="I26" s="338">
        <v>0</v>
      </c>
      <c r="J26" s="338">
        <v>0</v>
      </c>
      <c r="K26" s="338"/>
      <c r="L26" s="338">
        <v>0</v>
      </c>
      <c r="M26" s="338">
        <v>0</v>
      </c>
      <c r="N26" s="338">
        <v>0</v>
      </c>
      <c r="O26" s="338">
        <v>0</v>
      </c>
      <c r="P26" s="338">
        <v>0</v>
      </c>
      <c r="Q26" s="338"/>
      <c r="R26" s="338">
        <v>0</v>
      </c>
      <c r="S26" s="338">
        <v>0</v>
      </c>
      <c r="T26" s="338">
        <v>0</v>
      </c>
      <c r="U26" s="338">
        <v>0</v>
      </c>
      <c r="V26" s="338">
        <v>0</v>
      </c>
    </row>
    <row r="27" spans="1:22">
      <c r="F27" s="335"/>
      <c r="G27" s="335"/>
      <c r="H27" s="335"/>
      <c r="I27" s="335"/>
      <c r="J27" s="335"/>
      <c r="K27" s="335"/>
      <c r="L27" s="335"/>
      <c r="M27" s="335"/>
      <c r="N27" s="335"/>
      <c r="O27" s="335"/>
      <c r="P27" s="335"/>
      <c r="Q27" s="335"/>
      <c r="R27" s="335"/>
      <c r="S27" s="335"/>
      <c r="T27" s="335"/>
      <c r="U27" s="335"/>
      <c r="V27" s="335"/>
    </row>
    <row r="28" spans="1:22">
      <c r="D28" s="333"/>
      <c r="E28" s="334"/>
      <c r="F28" s="324"/>
      <c r="G28" s="324"/>
      <c r="H28" s="324"/>
      <c r="I28" s="324"/>
      <c r="J28" s="324"/>
      <c r="K28" s="335"/>
      <c r="L28" s="324"/>
      <c r="M28" s="324"/>
      <c r="N28" s="324"/>
      <c r="O28" s="324"/>
      <c r="P28" s="324"/>
      <c r="Q28" s="335"/>
      <c r="R28" s="324"/>
      <c r="S28" s="324"/>
      <c r="T28" s="324"/>
      <c r="U28" s="324"/>
      <c r="V28" s="324"/>
    </row>
    <row r="29" spans="1:22">
      <c r="D29" s="333"/>
      <c r="E29" s="334"/>
      <c r="F29" s="324"/>
      <c r="G29" s="324"/>
      <c r="H29" s="324"/>
      <c r="I29" s="324"/>
      <c r="J29" s="324"/>
      <c r="K29" s="335"/>
      <c r="L29" s="324"/>
      <c r="M29" s="324"/>
      <c r="N29" s="324"/>
      <c r="O29" s="324"/>
      <c r="P29" s="324"/>
      <c r="Q29" s="335"/>
      <c r="R29" s="324"/>
      <c r="S29" s="324"/>
      <c r="T29" s="324"/>
      <c r="U29" s="324"/>
      <c r="V29" s="324"/>
    </row>
    <row r="30" spans="1:22">
      <c r="D30" s="333"/>
      <c r="E30" s="334"/>
      <c r="F30" s="324"/>
      <c r="G30" s="324"/>
      <c r="H30" s="324"/>
      <c r="I30" s="324"/>
      <c r="J30" s="324"/>
      <c r="K30" s="335"/>
      <c r="L30" s="324"/>
      <c r="M30" s="324"/>
      <c r="N30" s="324"/>
      <c r="O30" s="324"/>
      <c r="P30" s="324"/>
      <c r="Q30" s="335"/>
      <c r="R30" s="324"/>
      <c r="S30" s="324"/>
      <c r="T30" s="324"/>
      <c r="U30" s="324"/>
      <c r="V30" s="324"/>
    </row>
    <row r="31" spans="1:22">
      <c r="F31" s="335"/>
      <c r="G31" s="335"/>
      <c r="H31" s="335"/>
      <c r="I31" s="335"/>
      <c r="J31" s="335"/>
      <c r="K31" s="335"/>
      <c r="L31" s="335"/>
      <c r="M31" s="335"/>
      <c r="N31" s="335"/>
      <c r="O31" s="335"/>
      <c r="P31" s="335"/>
      <c r="Q31" s="335"/>
      <c r="R31" s="335"/>
      <c r="S31" s="335"/>
      <c r="T31" s="335"/>
      <c r="U31" s="335"/>
      <c r="V31" s="335"/>
    </row>
    <row r="32" spans="1:22" s="339" customFormat="1">
      <c r="A32" s="336" t="s">
        <v>28</v>
      </c>
      <c r="B32" s="336"/>
      <c r="C32" s="337" t="s">
        <v>329</v>
      </c>
      <c r="D32" s="337" t="s">
        <v>300</v>
      </c>
      <c r="E32" s="336" t="s">
        <v>332</v>
      </c>
      <c r="F32" s="338">
        <v>0</v>
      </c>
      <c r="G32" s="338">
        <v>0</v>
      </c>
      <c r="H32" s="338">
        <v>0</v>
      </c>
      <c r="I32" s="338">
        <v>0</v>
      </c>
      <c r="J32" s="338">
        <v>0</v>
      </c>
      <c r="K32" s="338"/>
      <c r="L32" s="338">
        <v>0</v>
      </c>
      <c r="M32" s="338">
        <v>0</v>
      </c>
      <c r="N32" s="338">
        <v>0</v>
      </c>
      <c r="O32" s="338">
        <v>0</v>
      </c>
      <c r="P32" s="338">
        <v>0</v>
      </c>
      <c r="Q32" s="338"/>
      <c r="R32" s="338">
        <v>0</v>
      </c>
      <c r="S32" s="338">
        <v>0</v>
      </c>
      <c r="T32" s="338">
        <v>0</v>
      </c>
      <c r="U32" s="338">
        <v>0</v>
      </c>
      <c r="V32" s="338">
        <v>0</v>
      </c>
    </row>
    <row r="33" spans="1:22">
      <c r="F33" s="335"/>
      <c r="G33" s="335"/>
      <c r="H33" s="335"/>
      <c r="I33" s="335"/>
      <c r="J33" s="335"/>
      <c r="K33" s="335"/>
      <c r="L33" s="335"/>
      <c r="M33" s="335"/>
      <c r="N33" s="335"/>
      <c r="O33" s="335"/>
      <c r="P33" s="335"/>
      <c r="Q33" s="335"/>
      <c r="R33" s="335"/>
      <c r="S33" s="335"/>
      <c r="T33" s="335"/>
      <c r="U33" s="335"/>
      <c r="V33" s="335"/>
    </row>
    <row r="34" spans="1:22">
      <c r="D34" s="333"/>
      <c r="E34" s="334"/>
      <c r="F34" s="324"/>
      <c r="G34" s="324"/>
      <c r="H34" s="324"/>
      <c r="I34" s="324"/>
      <c r="J34" s="324"/>
      <c r="K34" s="335"/>
      <c r="L34" s="324"/>
      <c r="M34" s="324"/>
      <c r="N34" s="324"/>
      <c r="O34" s="324"/>
      <c r="P34" s="324"/>
      <c r="Q34" s="335"/>
      <c r="R34" s="324"/>
      <c r="S34" s="324"/>
      <c r="T34" s="324"/>
      <c r="U34" s="324"/>
      <c r="V34" s="324"/>
    </row>
    <row r="35" spans="1:22">
      <c r="D35" s="333"/>
      <c r="E35" s="334"/>
      <c r="F35" s="324"/>
      <c r="G35" s="324"/>
      <c r="H35" s="324"/>
      <c r="I35" s="324"/>
      <c r="J35" s="324"/>
      <c r="K35" s="335"/>
      <c r="L35" s="324"/>
      <c r="M35" s="324"/>
      <c r="N35" s="324"/>
      <c r="O35" s="324"/>
      <c r="P35" s="324"/>
      <c r="Q35" s="335"/>
      <c r="R35" s="324"/>
      <c r="S35" s="324"/>
      <c r="T35" s="324"/>
      <c r="U35" s="324"/>
      <c r="V35" s="324"/>
    </row>
    <row r="36" spans="1:22">
      <c r="D36" s="333"/>
      <c r="E36" s="334"/>
      <c r="F36" s="324"/>
      <c r="G36" s="324"/>
      <c r="H36" s="324"/>
      <c r="I36" s="324"/>
      <c r="J36" s="324"/>
      <c r="K36" s="335"/>
      <c r="L36" s="324"/>
      <c r="M36" s="324"/>
      <c r="N36" s="324"/>
      <c r="O36" s="324"/>
      <c r="P36" s="324"/>
      <c r="Q36" s="335"/>
      <c r="R36" s="324"/>
      <c r="S36" s="324"/>
      <c r="T36" s="324"/>
      <c r="U36" s="324"/>
      <c r="V36" s="324"/>
    </row>
    <row r="37" spans="1:22">
      <c r="F37" s="335"/>
      <c r="G37" s="335"/>
      <c r="H37" s="335"/>
      <c r="I37" s="335"/>
      <c r="J37" s="335"/>
      <c r="K37" s="335"/>
      <c r="L37" s="335"/>
      <c r="M37" s="335"/>
      <c r="N37" s="335"/>
      <c r="O37" s="335"/>
      <c r="P37" s="335"/>
      <c r="Q37" s="335"/>
      <c r="R37" s="335"/>
      <c r="S37" s="335"/>
      <c r="T37" s="335"/>
      <c r="U37" s="335"/>
      <c r="V37" s="335"/>
    </row>
    <row r="38" spans="1:22" s="339" customFormat="1">
      <c r="A38" s="336" t="s">
        <v>29</v>
      </c>
      <c r="B38" s="336"/>
      <c r="C38" s="337" t="s">
        <v>329</v>
      </c>
      <c r="D38" s="337" t="s">
        <v>300</v>
      </c>
      <c r="E38" s="336" t="s">
        <v>333</v>
      </c>
      <c r="F38" s="338">
        <v>354</v>
      </c>
      <c r="G38" s="338">
        <v>176</v>
      </c>
      <c r="H38" s="338">
        <v>192</v>
      </c>
      <c r="I38" s="338">
        <v>80</v>
      </c>
      <c r="J38" s="338">
        <v>802</v>
      </c>
      <c r="K38" s="338"/>
      <c r="L38" s="338">
        <v>111</v>
      </c>
      <c r="M38" s="338">
        <v>245</v>
      </c>
      <c r="N38" s="338">
        <v>310</v>
      </c>
      <c r="O38" s="338">
        <v>168</v>
      </c>
      <c r="P38" s="338">
        <v>834</v>
      </c>
      <c r="Q38" s="338"/>
      <c r="R38" s="338">
        <v>261</v>
      </c>
      <c r="S38" s="338">
        <v>172</v>
      </c>
      <c r="T38" s="338">
        <v>168</v>
      </c>
      <c r="U38" s="338">
        <v>71</v>
      </c>
      <c r="V38" s="338">
        <v>672</v>
      </c>
    </row>
    <row r="39" spans="1:22">
      <c r="F39" s="335"/>
      <c r="G39" s="335"/>
      <c r="H39" s="335"/>
      <c r="I39" s="335"/>
      <c r="J39" s="335"/>
      <c r="K39" s="335"/>
      <c r="L39" s="335"/>
      <c r="M39" s="335"/>
      <c r="N39" s="335"/>
      <c r="O39" s="335"/>
      <c r="P39" s="335"/>
      <c r="Q39" s="335"/>
      <c r="R39" s="335"/>
      <c r="S39" s="335"/>
      <c r="T39" s="335"/>
      <c r="U39" s="335"/>
      <c r="V39" s="335"/>
    </row>
    <row r="40" spans="1:22" s="339" customFormat="1">
      <c r="A40" s="336" t="s">
        <v>13</v>
      </c>
      <c r="B40" s="336"/>
      <c r="C40" s="337" t="s">
        <v>329</v>
      </c>
      <c r="D40" s="337" t="s">
        <v>300</v>
      </c>
      <c r="E40" s="336" t="s">
        <v>334</v>
      </c>
      <c r="F40" s="338">
        <v>338</v>
      </c>
      <c r="G40" s="338">
        <v>423</v>
      </c>
      <c r="H40" s="338">
        <v>552</v>
      </c>
      <c r="I40" s="338">
        <v>457</v>
      </c>
      <c r="J40" s="338">
        <v>1770</v>
      </c>
      <c r="K40" s="338"/>
      <c r="L40" s="338">
        <v>-99</v>
      </c>
      <c r="M40" s="338">
        <v>-600</v>
      </c>
      <c r="N40" s="338">
        <v>-409</v>
      </c>
      <c r="O40" s="338">
        <v>-193</v>
      </c>
      <c r="P40" s="338">
        <v>-1301</v>
      </c>
      <c r="Q40" s="338"/>
      <c r="R40" s="338">
        <v>-295</v>
      </c>
      <c r="S40" s="338">
        <v>-12</v>
      </c>
      <c r="T40" s="338">
        <v>189</v>
      </c>
      <c r="U40" s="338">
        <v>366</v>
      </c>
      <c r="V40" s="338">
        <v>248</v>
      </c>
    </row>
    <row r="41" spans="1:22">
      <c r="F41" s="335"/>
      <c r="G41" s="335"/>
      <c r="H41" s="335"/>
      <c r="I41" s="335"/>
      <c r="J41" s="335"/>
      <c r="K41" s="335"/>
      <c r="L41" s="335"/>
      <c r="M41" s="335"/>
      <c r="N41" s="335"/>
      <c r="O41" s="335"/>
      <c r="P41" s="335"/>
      <c r="Q41" s="335"/>
      <c r="R41" s="335"/>
      <c r="S41" s="335"/>
      <c r="T41" s="335"/>
      <c r="U41" s="335"/>
      <c r="V41" s="335"/>
    </row>
    <row r="42" spans="1:22" s="339" customFormat="1">
      <c r="A42" s="336" t="s">
        <v>301</v>
      </c>
      <c r="B42" s="336"/>
      <c r="C42" s="337" t="s">
        <v>329</v>
      </c>
      <c r="D42" s="337" t="s">
        <v>300</v>
      </c>
      <c r="E42" s="336" t="s">
        <v>335</v>
      </c>
      <c r="F42" s="338">
        <v>-300</v>
      </c>
      <c r="G42" s="338">
        <v>-284</v>
      </c>
      <c r="H42" s="338">
        <v>-236</v>
      </c>
      <c r="I42" s="338">
        <v>-312</v>
      </c>
      <c r="J42" s="338">
        <v>-1132</v>
      </c>
      <c r="K42" s="338"/>
      <c r="L42" s="338">
        <v>-361</v>
      </c>
      <c r="M42" s="338">
        <v>-376</v>
      </c>
      <c r="N42" s="338">
        <v>-51</v>
      </c>
      <c r="O42" s="338">
        <v>-251</v>
      </c>
      <c r="P42" s="338">
        <v>-1039</v>
      </c>
      <c r="Q42" s="338"/>
      <c r="R42" s="338">
        <v>-324</v>
      </c>
      <c r="S42" s="338">
        <v>-312</v>
      </c>
      <c r="T42" s="338">
        <v>-363</v>
      </c>
      <c r="U42" s="338">
        <v>-319</v>
      </c>
      <c r="V42" s="338">
        <v>-1318</v>
      </c>
    </row>
    <row r="43" spans="1:22">
      <c r="F43" s="335"/>
      <c r="G43" s="335"/>
      <c r="H43" s="335"/>
      <c r="I43" s="335"/>
      <c r="J43" s="335"/>
      <c r="K43" s="335"/>
      <c r="L43" s="335"/>
      <c r="M43" s="335"/>
      <c r="N43" s="335"/>
      <c r="O43" s="335"/>
      <c r="P43" s="335"/>
      <c r="Q43" s="335"/>
      <c r="R43" s="335"/>
      <c r="S43" s="335"/>
      <c r="T43" s="335"/>
      <c r="U43" s="335"/>
      <c r="V43" s="335"/>
    </row>
    <row r="44" spans="1:22">
      <c r="A44" s="344" t="s">
        <v>53</v>
      </c>
      <c r="F44" s="335">
        <f>F47-F26-F32-F38-F40-F42</f>
        <v>1428</v>
      </c>
      <c r="G44" s="335">
        <f>G47-G26-G32-G38-G40-G42</f>
        <v>1476</v>
      </c>
      <c r="H44" s="335">
        <f>H47-H26-H32-H38-H40-H42</f>
        <v>1027</v>
      </c>
      <c r="I44" s="335">
        <f>I47-I26-I32-I38-I40-I42</f>
        <v>1211</v>
      </c>
      <c r="J44" s="335">
        <f>J47-J26-J32-J38-J40-J42</f>
        <v>5142</v>
      </c>
      <c r="K44" s="335"/>
      <c r="L44" s="335">
        <f>L47-L26-L32-L38-L40-L42</f>
        <v>1472</v>
      </c>
      <c r="M44" s="335">
        <f>M47-M26-M32-M38-M40-M42</f>
        <v>1532</v>
      </c>
      <c r="N44" s="335">
        <f>N47-N26-N32-N38-N40-N42</f>
        <v>477</v>
      </c>
      <c r="O44" s="335">
        <f>O47-O26-O32-O38-O40-O42</f>
        <v>1073</v>
      </c>
      <c r="P44" s="335">
        <f>P47-P26-P32-P38-P40-P42</f>
        <v>4554</v>
      </c>
      <c r="Q44" s="335"/>
      <c r="R44" s="335">
        <f>R47-R26-R32-R38-R40-R42</f>
        <v>1265</v>
      </c>
      <c r="S44" s="335">
        <f>S47-S26-S32-S38-S40-S42</f>
        <v>1120</v>
      </c>
      <c r="T44" s="335">
        <f>T47-T26-T32-T38-T40-T42</f>
        <v>764</v>
      </c>
      <c r="U44" s="335">
        <f>U47-U26-U32-U38-U40-U42</f>
        <v>457</v>
      </c>
      <c r="V44" s="335">
        <f>V47-V26-V32-V38-V40-V42</f>
        <v>3606</v>
      </c>
    </row>
    <row r="45" spans="1:22" s="339" customFormat="1">
      <c r="A45" s="336" t="s">
        <v>302</v>
      </c>
      <c r="B45" s="336"/>
      <c r="C45" s="336"/>
      <c r="D45" s="337"/>
      <c r="E45" s="336"/>
      <c r="F45" s="338">
        <f>F42+F44</f>
        <v>1128</v>
      </c>
      <c r="G45" s="338">
        <f>G42+G44</f>
        <v>1192</v>
      </c>
      <c r="H45" s="338">
        <f>H42+H44</f>
        <v>791</v>
      </c>
      <c r="I45" s="338">
        <f>I42+I44</f>
        <v>899</v>
      </c>
      <c r="J45" s="338">
        <f>J42+J44</f>
        <v>4010</v>
      </c>
      <c r="K45" s="338"/>
      <c r="L45" s="338">
        <f>L42+L44</f>
        <v>1111</v>
      </c>
      <c r="M45" s="338">
        <f>M42+M44</f>
        <v>1156</v>
      </c>
      <c r="N45" s="338">
        <f>N42+N44</f>
        <v>426</v>
      </c>
      <c r="O45" s="338">
        <f>O42+O44</f>
        <v>822</v>
      </c>
      <c r="P45" s="338">
        <f>P42+P44</f>
        <v>3515</v>
      </c>
      <c r="Q45" s="338"/>
      <c r="R45" s="338">
        <f>R42+R44</f>
        <v>941</v>
      </c>
      <c r="S45" s="338">
        <f>S42+S44</f>
        <v>808</v>
      </c>
      <c r="T45" s="338">
        <f>T42+T44</f>
        <v>401</v>
      </c>
      <c r="U45" s="338">
        <f>U42+U44</f>
        <v>138</v>
      </c>
      <c r="V45" s="338">
        <f>V42+V44</f>
        <v>2288</v>
      </c>
    </row>
    <row r="46" spans="1:22">
      <c r="F46" s="335"/>
      <c r="G46" s="335"/>
      <c r="H46" s="335"/>
      <c r="I46" s="335"/>
      <c r="J46" s="335"/>
      <c r="K46" s="335"/>
      <c r="L46" s="335"/>
      <c r="M46" s="335"/>
      <c r="N46" s="335"/>
      <c r="O46" s="335"/>
      <c r="P46" s="335"/>
      <c r="Q46" s="335"/>
      <c r="R46" s="335"/>
      <c r="S46" s="335"/>
      <c r="T46" s="335"/>
      <c r="U46" s="335"/>
      <c r="V46" s="335"/>
    </row>
    <row r="47" spans="1:22" s="339" customFormat="1">
      <c r="A47" s="336" t="s">
        <v>303</v>
      </c>
      <c r="B47" s="336"/>
      <c r="C47" s="337" t="s">
        <v>329</v>
      </c>
      <c r="D47" s="337" t="s">
        <v>300</v>
      </c>
      <c r="E47" s="336" t="s">
        <v>304</v>
      </c>
      <c r="F47" s="338">
        <v>1820</v>
      </c>
      <c r="G47" s="338">
        <v>1791</v>
      </c>
      <c r="H47" s="338">
        <v>1535</v>
      </c>
      <c r="I47" s="338">
        <v>1436</v>
      </c>
      <c r="J47" s="338">
        <v>6582</v>
      </c>
      <c r="K47" s="338"/>
      <c r="L47" s="338">
        <v>1123</v>
      </c>
      <c r="M47" s="338">
        <v>801</v>
      </c>
      <c r="N47" s="338">
        <v>327</v>
      </c>
      <c r="O47" s="338">
        <v>797</v>
      </c>
      <c r="P47" s="338">
        <v>3048</v>
      </c>
      <c r="Q47" s="338"/>
      <c r="R47" s="338">
        <v>907</v>
      </c>
      <c r="S47" s="338">
        <v>968</v>
      </c>
      <c r="T47" s="338">
        <v>758</v>
      </c>
      <c r="U47" s="338">
        <v>575</v>
      </c>
      <c r="V47" s="338">
        <v>3208</v>
      </c>
    </row>
    <row r="48" spans="1:22" s="339" customFormat="1">
      <c r="C48" s="340"/>
      <c r="D48" s="340"/>
      <c r="F48" s="342"/>
      <c r="G48" s="342"/>
      <c r="H48" s="342"/>
      <c r="I48" s="342"/>
      <c r="J48" s="342"/>
      <c r="K48" s="342"/>
      <c r="L48" s="342"/>
      <c r="M48" s="342"/>
      <c r="N48" s="342"/>
      <c r="O48" s="342"/>
      <c r="P48" s="342"/>
      <c r="Q48" s="342"/>
      <c r="R48" s="342"/>
      <c r="S48" s="342"/>
      <c r="T48" s="342"/>
      <c r="U48" s="342"/>
      <c r="V48" s="342"/>
    </row>
    <row r="49" spans="1:22" ht="33.75" customHeight="1">
      <c r="A49" s="331" t="s">
        <v>336</v>
      </c>
      <c r="B49" s="332"/>
      <c r="C49" s="332"/>
      <c r="D49" s="332"/>
      <c r="E49" s="332"/>
      <c r="F49" s="332"/>
      <c r="G49" s="332"/>
      <c r="H49" s="332"/>
      <c r="I49" s="332"/>
      <c r="J49" s="332"/>
      <c r="K49" s="332"/>
      <c r="L49" s="332"/>
      <c r="M49" s="332"/>
      <c r="N49" s="332"/>
      <c r="O49" s="332"/>
      <c r="P49" s="332"/>
      <c r="Q49" s="332"/>
      <c r="R49" s="332"/>
      <c r="S49" s="332"/>
      <c r="T49" s="332"/>
      <c r="U49" s="332"/>
      <c r="V49" s="332"/>
    </row>
    <row r="50" spans="1:22" s="339" customFormat="1">
      <c r="C50" s="340"/>
      <c r="D50" s="340"/>
      <c r="F50" s="342"/>
      <c r="G50" s="342"/>
      <c r="H50" s="342"/>
      <c r="I50" s="342"/>
      <c r="J50" s="342"/>
      <c r="K50" s="342"/>
      <c r="L50" s="342"/>
      <c r="M50" s="342"/>
      <c r="N50" s="342"/>
      <c r="O50" s="342"/>
      <c r="P50" s="342"/>
      <c r="Q50" s="342"/>
      <c r="R50" s="342"/>
      <c r="S50" s="342"/>
      <c r="T50" s="342"/>
      <c r="U50" s="342"/>
      <c r="V50" s="342"/>
    </row>
    <row r="51" spans="1:22" s="339" customFormat="1">
      <c r="A51" s="336" t="s">
        <v>308</v>
      </c>
      <c r="B51" s="336"/>
      <c r="C51" s="337" t="s">
        <v>329</v>
      </c>
      <c r="D51" s="337" t="s">
        <v>300</v>
      </c>
      <c r="E51" s="336" t="s">
        <v>337</v>
      </c>
      <c r="F51" s="338">
        <v>-78</v>
      </c>
      <c r="G51" s="338">
        <v>99</v>
      </c>
      <c r="H51" s="338">
        <v>255</v>
      </c>
      <c r="I51" s="338">
        <v>124</v>
      </c>
      <c r="J51" s="338">
        <v>400</v>
      </c>
      <c r="K51" s="338"/>
      <c r="L51" s="338">
        <v>-167</v>
      </c>
      <c r="M51" s="338">
        <v>29</v>
      </c>
      <c r="N51" s="338">
        <v>-235</v>
      </c>
      <c r="O51" s="338">
        <v>-707</v>
      </c>
      <c r="P51" s="338">
        <v>-1080</v>
      </c>
      <c r="Q51" s="338"/>
      <c r="R51" s="338">
        <v>-450</v>
      </c>
      <c r="S51" s="338">
        <v>-266</v>
      </c>
      <c r="T51" s="338">
        <v>88</v>
      </c>
      <c r="U51" s="338">
        <v>-392</v>
      </c>
      <c r="V51" s="338">
        <v>-1020</v>
      </c>
    </row>
    <row r="52" spans="1:22" s="339" customFormat="1">
      <c r="D52" s="340"/>
      <c r="F52" s="342"/>
      <c r="G52" s="342"/>
      <c r="H52" s="342"/>
      <c r="I52" s="342"/>
      <c r="J52" s="342"/>
      <c r="K52" s="342"/>
      <c r="L52" s="342"/>
      <c r="M52" s="342"/>
      <c r="N52" s="342"/>
      <c r="O52" s="342"/>
      <c r="P52" s="342"/>
      <c r="Q52" s="342"/>
      <c r="R52" s="342"/>
      <c r="S52" s="342"/>
      <c r="T52" s="342"/>
      <c r="U52" s="342"/>
      <c r="V52" s="342"/>
    </row>
    <row r="53" spans="1:22" s="339" customFormat="1" ht="32.25" customHeight="1">
      <c r="D53" s="340"/>
      <c r="F53" s="342"/>
      <c r="G53" s="342"/>
      <c r="H53" s="342"/>
      <c r="I53" s="342"/>
      <c r="J53" s="342"/>
      <c r="K53" s="342"/>
      <c r="L53" s="342"/>
      <c r="M53" s="342"/>
      <c r="N53" s="342"/>
      <c r="O53" s="342"/>
      <c r="P53" s="342"/>
      <c r="Q53" s="342"/>
      <c r="R53" s="342"/>
      <c r="S53" s="342"/>
      <c r="T53" s="342"/>
      <c r="U53" s="342"/>
      <c r="V53" s="342"/>
    </row>
    <row r="54" spans="1:22" ht="33.75" customHeight="1">
      <c r="A54" s="331" t="s">
        <v>338</v>
      </c>
      <c r="B54" s="332"/>
      <c r="C54" s="332"/>
      <c r="D54" s="332"/>
      <c r="E54" s="332"/>
      <c r="F54" s="332"/>
      <c r="G54" s="332"/>
      <c r="H54" s="332"/>
      <c r="I54" s="332"/>
      <c r="J54" s="332"/>
      <c r="K54" s="332"/>
      <c r="L54" s="332"/>
      <c r="M54" s="332"/>
      <c r="N54" s="332"/>
      <c r="O54" s="332"/>
      <c r="P54" s="332"/>
      <c r="Q54" s="332"/>
      <c r="R54" s="332"/>
      <c r="S54" s="332"/>
      <c r="T54" s="332"/>
      <c r="U54" s="332"/>
      <c r="V54" s="332"/>
    </row>
    <row r="55" spans="1:22">
      <c r="A55" s="344" t="s">
        <v>309</v>
      </c>
      <c r="C55" s="390" t="s">
        <v>329</v>
      </c>
      <c r="D55" s="333" t="s">
        <v>300</v>
      </c>
      <c r="E55" s="345" t="s">
        <v>310</v>
      </c>
      <c r="F55" s="324">
        <v>-287</v>
      </c>
      <c r="G55" s="324">
        <v>-324</v>
      </c>
      <c r="H55" s="324">
        <v>-284</v>
      </c>
      <c r="I55" s="324">
        <v>-287</v>
      </c>
      <c r="J55" s="324">
        <v>-1182</v>
      </c>
      <c r="K55" s="335"/>
      <c r="L55" s="324">
        <v>-270</v>
      </c>
      <c r="M55" s="324">
        <v>-432</v>
      </c>
      <c r="N55" s="324">
        <v>-476</v>
      </c>
      <c r="O55" s="324">
        <v>-965</v>
      </c>
      <c r="P55" s="324">
        <v>-2143</v>
      </c>
      <c r="Q55" s="335"/>
      <c r="R55" s="324">
        <v>-307</v>
      </c>
      <c r="S55" s="324">
        <v>-338</v>
      </c>
      <c r="T55" s="324">
        <v>-351</v>
      </c>
      <c r="U55" s="324">
        <v>-379</v>
      </c>
      <c r="V55" s="324">
        <v>-1375</v>
      </c>
    </row>
    <row r="56" spans="1:22">
      <c r="A56" s="344" t="s">
        <v>311</v>
      </c>
      <c r="C56" s="390" t="s">
        <v>329</v>
      </c>
      <c r="D56" s="333" t="s">
        <v>300</v>
      </c>
      <c r="E56" s="345" t="s">
        <v>312</v>
      </c>
      <c r="F56" s="324">
        <v>16</v>
      </c>
      <c r="G56" s="324">
        <v>15</v>
      </c>
      <c r="H56" s="324">
        <v>15</v>
      </c>
      <c r="I56" s="324">
        <v>15</v>
      </c>
      <c r="J56" s="324">
        <v>61</v>
      </c>
      <c r="K56" s="335"/>
      <c r="L56" s="324">
        <v>24</v>
      </c>
      <c r="M56" s="324">
        <v>8</v>
      </c>
      <c r="N56" s="324">
        <v>12</v>
      </c>
      <c r="O56" s="324">
        <v>10</v>
      </c>
      <c r="P56" s="324">
        <v>54</v>
      </c>
      <c r="Q56" s="335"/>
      <c r="R56" s="324">
        <v>10</v>
      </c>
      <c r="S56" s="324">
        <v>12</v>
      </c>
      <c r="T56" s="324">
        <v>13</v>
      </c>
      <c r="U56" s="324">
        <v>17</v>
      </c>
      <c r="V56" s="324">
        <v>52</v>
      </c>
    </row>
    <row r="57" spans="1:22">
      <c r="A57" s="344" t="s">
        <v>45</v>
      </c>
      <c r="C57" s="390" t="s">
        <v>329</v>
      </c>
      <c r="D57" s="333" t="s">
        <v>300</v>
      </c>
      <c r="E57" s="346" t="s">
        <v>313</v>
      </c>
      <c r="F57" s="324">
        <v>-1</v>
      </c>
      <c r="G57" s="324">
        <v>-4</v>
      </c>
      <c r="H57" s="324">
        <v>7</v>
      </c>
      <c r="I57" s="324">
        <v>11</v>
      </c>
      <c r="J57" s="324">
        <v>13</v>
      </c>
      <c r="K57" s="335"/>
      <c r="L57" s="324">
        <v>8</v>
      </c>
      <c r="M57" s="324">
        <v>14</v>
      </c>
      <c r="N57" s="324">
        <v>11</v>
      </c>
      <c r="O57" s="324">
        <v>128</v>
      </c>
      <c r="P57" s="324">
        <v>161</v>
      </c>
      <c r="Q57" s="335"/>
      <c r="R57" s="324">
        <v>26</v>
      </c>
      <c r="S57" s="324">
        <v>23</v>
      </c>
      <c r="T57" s="324">
        <v>7</v>
      </c>
      <c r="U57" s="324">
        <v>9</v>
      </c>
      <c r="V57" s="324">
        <v>65</v>
      </c>
    </row>
    <row r="58" spans="1:22">
      <c r="A58" s="344" t="s">
        <v>53</v>
      </c>
      <c r="F58" s="335">
        <f>F59-F55-F56-F57</f>
        <v>0</v>
      </c>
      <c r="G58" s="335">
        <f>G59-G55-G56-G57</f>
        <v>0</v>
      </c>
      <c r="H58" s="335">
        <f>H59-H55-H56-H57</f>
        <v>0</v>
      </c>
      <c r="I58" s="335">
        <f>I59-I55-I56-I57</f>
        <v>0</v>
      </c>
      <c r="J58" s="335">
        <f>J59-J55-J56-J57</f>
        <v>0</v>
      </c>
      <c r="K58" s="335"/>
      <c r="L58" s="335">
        <f>L59-L55-L56-L57</f>
        <v>1</v>
      </c>
      <c r="M58" s="335">
        <f>M59-M55-M56-M57</f>
        <v>-2</v>
      </c>
      <c r="N58" s="335">
        <f>N59-N55-N56-N57</f>
        <v>1</v>
      </c>
      <c r="O58" s="335">
        <f>O59-O55-O56-O57</f>
        <v>0</v>
      </c>
      <c r="P58" s="335">
        <f>P59-P55-P56-P57</f>
        <v>0</v>
      </c>
      <c r="Q58" s="335"/>
      <c r="R58" s="335">
        <f>R59-R55-R56-R57</f>
        <v>-1</v>
      </c>
      <c r="S58" s="335">
        <f>S59-S55-S56-S57</f>
        <v>1</v>
      </c>
      <c r="T58" s="335">
        <f>T59-T55-T56-T57</f>
        <v>0</v>
      </c>
      <c r="U58" s="335">
        <f>U59-U55-U56-U57</f>
        <v>0</v>
      </c>
      <c r="V58" s="335">
        <f>V59-V55-V56-V57</f>
        <v>0</v>
      </c>
    </row>
    <row r="59" spans="1:22" s="339" customFormat="1">
      <c r="A59" s="336" t="s">
        <v>314</v>
      </c>
      <c r="B59" s="336"/>
      <c r="C59" s="337" t="s">
        <v>329</v>
      </c>
      <c r="D59" s="337" t="s">
        <v>300</v>
      </c>
      <c r="E59" s="336" t="s">
        <v>315</v>
      </c>
      <c r="F59" s="338">
        <v>-272</v>
      </c>
      <c r="G59" s="338">
        <v>-313</v>
      </c>
      <c r="H59" s="338">
        <v>-262</v>
      </c>
      <c r="I59" s="338">
        <v>-261</v>
      </c>
      <c r="J59" s="338">
        <v>-1108</v>
      </c>
      <c r="K59" s="338"/>
      <c r="L59" s="338">
        <v>-237</v>
      </c>
      <c r="M59" s="338">
        <v>-412</v>
      </c>
      <c r="N59" s="338">
        <v>-452</v>
      </c>
      <c r="O59" s="338">
        <v>-827</v>
      </c>
      <c r="P59" s="338">
        <v>-1928</v>
      </c>
      <c r="Q59" s="338"/>
      <c r="R59" s="338">
        <v>-272</v>
      </c>
      <c r="S59" s="338">
        <v>-302</v>
      </c>
      <c r="T59" s="338">
        <v>-331</v>
      </c>
      <c r="U59" s="338">
        <v>-353</v>
      </c>
      <c r="V59" s="338">
        <v>-1258</v>
      </c>
    </row>
    <row r="60" spans="1:22" s="339" customFormat="1">
      <c r="A60" s="336" t="s">
        <v>316</v>
      </c>
      <c r="B60" s="336"/>
      <c r="C60" s="337" t="s">
        <v>329</v>
      </c>
      <c r="D60" s="337" t="s">
        <v>300</v>
      </c>
      <c r="E60" s="336" t="s">
        <v>317</v>
      </c>
      <c r="F60" s="338">
        <v>7</v>
      </c>
      <c r="G60" s="338">
        <v>-17</v>
      </c>
      <c r="H60" s="338">
        <v>-23</v>
      </c>
      <c r="I60" s="338">
        <v>10</v>
      </c>
      <c r="J60" s="338">
        <v>-23</v>
      </c>
      <c r="K60" s="338"/>
      <c r="L60" s="338">
        <v>-3</v>
      </c>
      <c r="M60" s="338">
        <v>-16</v>
      </c>
      <c r="N60" s="338">
        <v>-28</v>
      </c>
      <c r="O60" s="338">
        <v>-28</v>
      </c>
      <c r="P60" s="338">
        <v>-75</v>
      </c>
      <c r="Q60" s="338"/>
      <c r="R60" s="338">
        <v>-45</v>
      </c>
      <c r="S60" s="338">
        <v>5</v>
      </c>
      <c r="T60" s="338">
        <v>-34</v>
      </c>
      <c r="U60" s="338">
        <v>-19</v>
      </c>
      <c r="V60" s="338">
        <v>-93</v>
      </c>
    </row>
    <row r="61" spans="1:22">
      <c r="A61" s="344"/>
      <c r="D61" s="333"/>
      <c r="F61" s="335"/>
      <c r="G61" s="335"/>
      <c r="H61" s="335"/>
      <c r="I61" s="335"/>
      <c r="J61" s="335"/>
      <c r="K61" s="335"/>
      <c r="L61" s="335"/>
      <c r="M61" s="335"/>
      <c r="N61" s="335"/>
      <c r="O61" s="335"/>
      <c r="P61" s="335"/>
      <c r="Q61" s="335"/>
      <c r="R61" s="335"/>
      <c r="S61" s="335"/>
      <c r="T61" s="335"/>
      <c r="U61" s="335"/>
      <c r="V61" s="335"/>
    </row>
    <row r="62" spans="1:22">
      <c r="A62" s="396" t="s">
        <v>318</v>
      </c>
      <c r="C62" s="390" t="s">
        <v>329</v>
      </c>
      <c r="D62" s="333" t="s">
        <v>300</v>
      </c>
      <c r="E62" s="397" t="s">
        <v>319</v>
      </c>
      <c r="F62" s="324">
        <v>0</v>
      </c>
      <c r="G62" s="324">
        <v>0</v>
      </c>
      <c r="H62" s="324">
        <v>0</v>
      </c>
      <c r="I62" s="324">
        <v>0</v>
      </c>
      <c r="J62" s="324">
        <v>0</v>
      </c>
      <c r="K62" s="335"/>
      <c r="L62" s="324">
        <v>0</v>
      </c>
      <c r="M62" s="324">
        <v>0</v>
      </c>
      <c r="N62" s="324">
        <v>0</v>
      </c>
      <c r="O62" s="324">
        <v>0</v>
      </c>
      <c r="P62" s="324">
        <v>0</v>
      </c>
      <c r="Q62" s="335"/>
      <c r="R62" s="324">
        <v>0</v>
      </c>
      <c r="S62" s="324">
        <v>0</v>
      </c>
      <c r="T62" s="324">
        <v>0</v>
      </c>
      <c r="U62" s="324">
        <v>0</v>
      </c>
      <c r="V62" s="324">
        <v>0</v>
      </c>
    </row>
    <row r="63" spans="1:22">
      <c r="A63" s="325" t="s">
        <v>45</v>
      </c>
      <c r="D63" s="333"/>
      <c r="F63" s="317">
        <f>F64-F62</f>
        <v>0</v>
      </c>
      <c r="G63" s="317">
        <f t="shared" ref="G63:J63" si="3">G64-G62</f>
        <v>0</v>
      </c>
      <c r="H63" s="317">
        <f t="shared" si="3"/>
        <v>0</v>
      </c>
      <c r="I63" s="317">
        <f t="shared" si="3"/>
        <v>0</v>
      </c>
      <c r="J63" s="317">
        <f t="shared" si="3"/>
        <v>0</v>
      </c>
      <c r="K63" s="317"/>
      <c r="L63" s="317">
        <f>L64-L62</f>
        <v>0</v>
      </c>
      <c r="M63" s="317">
        <f t="shared" ref="M63:P63" si="4">M64-M62</f>
        <v>-4</v>
      </c>
      <c r="N63" s="317">
        <f t="shared" si="4"/>
        <v>-7</v>
      </c>
      <c r="O63" s="317">
        <f t="shared" si="4"/>
        <v>-9</v>
      </c>
      <c r="P63" s="317">
        <f t="shared" si="4"/>
        <v>-20</v>
      </c>
      <c r="Q63" s="317"/>
      <c r="R63" s="317">
        <f>R64-R62</f>
        <v>-12</v>
      </c>
      <c r="S63" s="317">
        <f t="shared" ref="S63:V63" si="5">S64-S62</f>
        <v>-20</v>
      </c>
      <c r="T63" s="317">
        <f t="shared" si="5"/>
        <v>-39</v>
      </c>
      <c r="U63" s="317">
        <f t="shared" si="5"/>
        <v>-169</v>
      </c>
      <c r="V63" s="317">
        <f t="shared" si="5"/>
        <v>-240</v>
      </c>
    </row>
    <row r="64" spans="1:22" s="339" customFormat="1">
      <c r="A64" s="336" t="s">
        <v>320</v>
      </c>
      <c r="B64" s="336"/>
      <c r="C64" s="337" t="s">
        <v>329</v>
      </c>
      <c r="D64" s="337" t="s">
        <v>300</v>
      </c>
      <c r="E64" s="336" t="s">
        <v>321</v>
      </c>
      <c r="F64" s="338">
        <v>0</v>
      </c>
      <c r="G64" s="338">
        <v>0</v>
      </c>
      <c r="H64" s="338">
        <v>0</v>
      </c>
      <c r="I64" s="338">
        <v>0</v>
      </c>
      <c r="J64" s="338">
        <v>0</v>
      </c>
      <c r="K64" s="338"/>
      <c r="L64" s="338">
        <v>0</v>
      </c>
      <c r="M64" s="338">
        <v>-4</v>
      </c>
      <c r="N64" s="338">
        <v>-7</v>
      </c>
      <c r="O64" s="338">
        <v>-9</v>
      </c>
      <c r="P64" s="338">
        <v>-20</v>
      </c>
      <c r="Q64" s="338"/>
      <c r="R64" s="338">
        <v>-12</v>
      </c>
      <c r="S64" s="338">
        <v>-20</v>
      </c>
      <c r="T64" s="338">
        <v>-39</v>
      </c>
      <c r="U64" s="338">
        <v>-169</v>
      </c>
      <c r="V64" s="338">
        <v>-240</v>
      </c>
    </row>
    <row r="65" spans="1:22">
      <c r="A65" s="344"/>
      <c r="D65" s="333"/>
      <c r="F65" s="335"/>
      <c r="G65" s="335"/>
      <c r="H65" s="335"/>
      <c r="I65" s="335"/>
      <c r="J65" s="335"/>
      <c r="K65" s="335"/>
      <c r="L65" s="335"/>
      <c r="M65" s="335"/>
      <c r="N65" s="335"/>
      <c r="O65" s="335"/>
      <c r="P65" s="335"/>
      <c r="Q65" s="335"/>
      <c r="R65" s="335"/>
      <c r="S65" s="335"/>
      <c r="T65" s="335"/>
      <c r="U65" s="335"/>
      <c r="V65" s="335"/>
    </row>
    <row r="66" spans="1:22">
      <c r="A66" s="344" t="s">
        <v>53</v>
      </c>
      <c r="F66" s="335">
        <f>F67-F59-F60-F64</f>
        <v>12</v>
      </c>
      <c r="G66" s="335">
        <f>G67-G59-G60-G64</f>
        <v>-22</v>
      </c>
      <c r="H66" s="335">
        <f>H67-H59-H60-H64</f>
        <v>1</v>
      </c>
      <c r="I66" s="335">
        <f>I67-I59-I60-I64</f>
        <v>11</v>
      </c>
      <c r="J66" s="335">
        <f>J67-J59-J60-J64</f>
        <v>2</v>
      </c>
      <c r="K66" s="335"/>
      <c r="L66" s="335">
        <f>L67-L59-L60-L64</f>
        <v>6</v>
      </c>
      <c r="M66" s="335">
        <f>M67-M59-M60-M64</f>
        <v>10</v>
      </c>
      <c r="N66" s="335">
        <f>N67-N59-N60-N64</f>
        <v>12</v>
      </c>
      <c r="O66" s="335">
        <f>O67-O59-O60-O64</f>
        <v>3</v>
      </c>
      <c r="P66" s="335">
        <f>P67-P59-P60-P64</f>
        <v>31</v>
      </c>
      <c r="Q66" s="335"/>
      <c r="R66" s="335">
        <f>R67-R59-R60-R64</f>
        <v>10</v>
      </c>
      <c r="S66" s="335">
        <f>S67-S59-S60-S64</f>
        <v>0</v>
      </c>
      <c r="T66" s="335">
        <f>T67-T59-T60-T64</f>
        <v>-97</v>
      </c>
      <c r="U66" s="335">
        <f>U67-U59-U60-U64</f>
        <v>21</v>
      </c>
      <c r="V66" s="335">
        <f>V67-V59-V60-V64</f>
        <v>-66</v>
      </c>
    </row>
    <row r="67" spans="1:22" s="339" customFormat="1">
      <c r="A67" s="336" t="s">
        <v>322</v>
      </c>
      <c r="B67" s="336"/>
      <c r="C67" s="336"/>
      <c r="D67" s="337"/>
      <c r="E67" s="336"/>
      <c r="F67" s="338">
        <f>F69-F20-F47-F51</f>
        <v>-253</v>
      </c>
      <c r="G67" s="338">
        <f>G69-G20-G47-G51</f>
        <v>-352</v>
      </c>
      <c r="H67" s="338">
        <f>H69-H20-H47-H51</f>
        <v>-284</v>
      </c>
      <c r="I67" s="338">
        <f>I69-I20-I47-I51</f>
        <v>-240</v>
      </c>
      <c r="J67" s="338">
        <f>J69-J20-J47-J51</f>
        <v>-1129</v>
      </c>
      <c r="K67" s="338" t="e">
        <f>K69-K20-K47-#REF!</f>
        <v>#REF!</v>
      </c>
      <c r="L67" s="338">
        <f>L69-L20-L47-L51</f>
        <v>-234</v>
      </c>
      <c r="M67" s="338">
        <f>M69-M20-M47-M51</f>
        <v>-422</v>
      </c>
      <c r="N67" s="338">
        <f>N69-N20-N47-N51</f>
        <v>-475</v>
      </c>
      <c r="O67" s="338">
        <f>O69-O20-O47-O51</f>
        <v>-861</v>
      </c>
      <c r="P67" s="338">
        <f>P69-P20-P47-P51</f>
        <v>-1992</v>
      </c>
      <c r="Q67" s="338" t="e">
        <f>Q69-Q20-Q47-#REF!</f>
        <v>#REF!</v>
      </c>
      <c r="R67" s="338">
        <f>R69-R20-R47-R51</f>
        <v>-319</v>
      </c>
      <c r="S67" s="338">
        <f>S69-S20-S47-S51</f>
        <v>-317</v>
      </c>
      <c r="T67" s="338">
        <f>T69-T20-T47-T51</f>
        <v>-501</v>
      </c>
      <c r="U67" s="338">
        <f>U69-U20-U47-U51</f>
        <v>-520</v>
      </c>
      <c r="V67" s="338">
        <f>V69-V20-V47-V51</f>
        <v>-1657</v>
      </c>
    </row>
    <row r="68" spans="1:22" ht="31.5" customHeight="1">
      <c r="F68" s="335"/>
      <c r="G68" s="335"/>
      <c r="H68" s="335"/>
      <c r="I68" s="335"/>
      <c r="J68" s="335"/>
      <c r="K68" s="335"/>
      <c r="L68" s="335"/>
      <c r="M68" s="335"/>
      <c r="N68" s="335"/>
      <c r="O68" s="335"/>
      <c r="P68" s="335"/>
      <c r="Q68" s="335"/>
      <c r="R68" s="335"/>
      <c r="S68" s="335"/>
      <c r="T68" s="335"/>
      <c r="U68" s="335"/>
      <c r="V68" s="335"/>
    </row>
    <row r="69" spans="1:22" s="339" customFormat="1">
      <c r="A69" s="336" t="s">
        <v>323</v>
      </c>
      <c r="B69" s="336"/>
      <c r="C69" s="337" t="s">
        <v>329</v>
      </c>
      <c r="D69" s="337" t="s">
        <v>300</v>
      </c>
      <c r="E69" s="318" t="s">
        <v>324</v>
      </c>
      <c r="F69" s="338">
        <v>5182</v>
      </c>
      <c r="G69" s="338">
        <v>5356</v>
      </c>
      <c r="H69" s="338">
        <v>5340</v>
      </c>
      <c r="I69" s="338">
        <v>5247</v>
      </c>
      <c r="J69" s="338">
        <v>21125</v>
      </c>
      <c r="K69" s="338"/>
      <c r="L69" s="338">
        <v>4852</v>
      </c>
      <c r="M69" s="338">
        <v>4647</v>
      </c>
      <c r="N69" s="338">
        <v>4076</v>
      </c>
      <c r="O69" s="338">
        <v>3918</v>
      </c>
      <c r="P69" s="338">
        <v>17493</v>
      </c>
      <c r="Q69" s="338"/>
      <c r="R69" s="338">
        <v>5039</v>
      </c>
      <c r="S69" s="338">
        <v>5507</v>
      </c>
      <c r="T69" s="338">
        <v>5450</v>
      </c>
      <c r="U69" s="338">
        <v>4821</v>
      </c>
      <c r="V69" s="338">
        <v>20817</v>
      </c>
    </row>
  </sheetData>
  <mergeCells count="3">
    <mergeCell ref="F1:J1"/>
    <mergeCell ref="L1:P1"/>
    <mergeCell ref="R1:V1"/>
  </mergeCells>
  <pageMargins left="0.45" right="0.2" top="0.5" bottom="0.5" header="0.3" footer="0.3"/>
  <pageSetup scale="46" orientation="landscape" r:id="rId1"/>
  <customProperties>
    <customPr name="SheetOption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sheetPr>
  <dimension ref="A1:CM30"/>
  <sheetViews>
    <sheetView topLeftCell="F1" workbookViewId="0">
      <selection activeCell="L25" sqref="L25"/>
    </sheetView>
  </sheetViews>
  <sheetFormatPr defaultColWidth="9.109375" defaultRowHeight="14.4" outlineLevelRow="1" outlineLevelCol="2"/>
  <cols>
    <col min="1" max="1" width="29.6640625" style="36" bestFit="1" customWidth="1"/>
    <col min="2" max="2" width="18.6640625" style="36" customWidth="1" outlineLevel="2"/>
    <col min="3" max="3" width="18.6640625" style="36" customWidth="1"/>
    <col min="4" max="4" width="20.33203125" style="54" bestFit="1" customWidth="1" outlineLevel="1"/>
    <col min="5" max="9" width="17.5546875" style="36" bestFit="1" customWidth="1"/>
    <col min="10" max="10" width="2.6640625" style="36" customWidth="1"/>
    <col min="11" max="11" width="17.5546875" style="36" bestFit="1" customWidth="1" collapsed="1"/>
    <col min="12" max="15" width="17.5546875" style="36" bestFit="1" customWidth="1"/>
    <col min="16" max="16" width="2.5546875" style="36" customWidth="1"/>
    <col min="17" max="17" width="17.5546875" style="36" bestFit="1" customWidth="1" collapsed="1"/>
    <col min="18" max="21" width="17.5546875" style="36" bestFit="1" customWidth="1"/>
    <col min="22" max="22" width="2.6640625" style="36" customWidth="1"/>
    <col min="23" max="25" width="17.5546875" style="36" bestFit="1" customWidth="1"/>
    <col min="26" max="26" width="2.6640625" style="36" customWidth="1"/>
    <col min="27" max="29" width="17.5546875" style="36" bestFit="1" customWidth="1"/>
    <col min="30" max="30" width="2.5546875" style="36" customWidth="1"/>
    <col min="31" max="31" width="13.6640625" style="36" customWidth="1"/>
    <col min="32" max="32" width="13.109375" style="36" bestFit="1" customWidth="1"/>
    <col min="33" max="33" width="14.5546875" style="36" bestFit="1" customWidth="1"/>
    <col min="34" max="34" width="14.88671875" style="36" bestFit="1" customWidth="1"/>
    <col min="35" max="35" width="13.33203125" style="36" bestFit="1" customWidth="1"/>
    <col min="36" max="36" width="12" style="36" bestFit="1" customWidth="1"/>
    <col min="37" max="38" width="11.5546875" style="36" bestFit="1" customWidth="1"/>
    <col min="39" max="39" width="17.6640625" style="36" bestFit="1" customWidth="1"/>
    <col min="40" max="40" width="15.33203125" style="36" bestFit="1" customWidth="1"/>
    <col min="41" max="41" width="15.109375" style="36" bestFit="1" customWidth="1"/>
    <col min="42" max="42" width="15.6640625" style="36" bestFit="1" customWidth="1"/>
    <col min="43" max="43" width="14.44140625" style="36" bestFit="1" customWidth="1"/>
    <col min="44" max="44" width="16.109375" style="36" bestFit="1" customWidth="1"/>
    <col min="45" max="45" width="18.5546875" style="36" bestFit="1" customWidth="1"/>
    <col min="46" max="46" width="14" style="36" bestFit="1" customWidth="1"/>
    <col min="47" max="47" width="12" style="36" bestFit="1" customWidth="1"/>
    <col min="48" max="48" width="14.33203125" style="36" bestFit="1" customWidth="1"/>
    <col min="49" max="49" width="11.33203125" style="36" bestFit="1" customWidth="1"/>
    <col min="50" max="50" width="15.44140625" style="36" bestFit="1" customWidth="1"/>
    <col min="51" max="51" width="20" style="36" bestFit="1" customWidth="1"/>
    <col min="52" max="52" width="17.88671875" style="36" bestFit="1" customWidth="1"/>
    <col min="53" max="53" width="11.44140625" style="36" bestFit="1" customWidth="1"/>
    <col min="54" max="54" width="15.5546875" style="36" bestFit="1" customWidth="1"/>
    <col min="55" max="55" width="23.44140625" style="36" bestFit="1" customWidth="1"/>
    <col min="56" max="56" width="17.88671875" style="36" bestFit="1" customWidth="1"/>
    <col min="57" max="57" width="15.88671875" style="36" bestFit="1" customWidth="1"/>
    <col min="58" max="58" width="15.44140625" style="36" bestFit="1" customWidth="1"/>
    <col min="59" max="59" width="15.6640625" style="36" bestFit="1" customWidth="1"/>
    <col min="60" max="60" width="18.33203125" style="36" bestFit="1" customWidth="1"/>
    <col min="61" max="61" width="12" style="36" bestFit="1" customWidth="1"/>
    <col min="62" max="62" width="13.109375" style="36" bestFit="1" customWidth="1"/>
    <col min="63" max="63" width="14.5546875" style="36" bestFit="1" customWidth="1"/>
    <col min="64" max="64" width="14.88671875" style="36" bestFit="1" customWidth="1"/>
    <col min="65" max="65" width="13.33203125" style="36" bestFit="1" customWidth="1"/>
    <col min="66" max="66" width="12" style="36" bestFit="1" customWidth="1"/>
    <col min="67" max="68" width="11.5546875" style="36" bestFit="1" customWidth="1"/>
    <col min="69" max="69" width="17.6640625" style="36" bestFit="1" customWidth="1"/>
    <col min="70" max="70" width="15.33203125" style="36" bestFit="1" customWidth="1"/>
    <col min="71" max="71" width="15.109375" style="36" bestFit="1" customWidth="1"/>
    <col min="72" max="72" width="15.6640625" style="36" bestFit="1" customWidth="1"/>
    <col min="73" max="73" width="14.44140625" style="36" bestFit="1" customWidth="1"/>
    <col min="74" max="74" width="16.109375" style="36" bestFit="1" customWidth="1"/>
    <col min="75" max="75" width="18.5546875" style="36" bestFit="1" customWidth="1"/>
    <col min="76" max="76" width="14" style="36" bestFit="1" customWidth="1"/>
    <col min="77" max="77" width="12" style="36" bestFit="1" customWidth="1"/>
    <col min="78" max="78" width="14.33203125" style="36" bestFit="1" customWidth="1"/>
    <col min="79" max="79" width="11.33203125" style="36" bestFit="1" customWidth="1"/>
    <col min="80" max="80" width="15.44140625" style="36" bestFit="1" customWidth="1"/>
    <col min="81" max="81" width="20" style="36" bestFit="1" customWidth="1"/>
    <col min="82" max="82" width="17.88671875" style="36" bestFit="1" customWidth="1"/>
    <col min="83" max="83" width="11.44140625" style="36" bestFit="1" customWidth="1"/>
    <col min="84" max="84" width="15.5546875" style="36" bestFit="1" customWidth="1"/>
    <col min="85" max="85" width="23.44140625" style="36" bestFit="1" customWidth="1"/>
    <col min="86" max="86" width="17.88671875" style="36" bestFit="1" customWidth="1"/>
    <col min="87" max="87" width="15.88671875" style="36" bestFit="1" customWidth="1"/>
    <col min="88" max="88" width="15.44140625" style="36" bestFit="1" customWidth="1"/>
    <col min="89" max="89" width="15.6640625" style="36" bestFit="1" customWidth="1"/>
    <col min="90" max="90" width="18.33203125" style="36" bestFit="1" customWidth="1"/>
    <col min="91" max="91" width="12" style="36" bestFit="1" customWidth="1"/>
    <col min="92" max="16384" width="9.109375" style="36"/>
  </cols>
  <sheetData>
    <row r="1" spans="1:91" ht="15" thickBot="1">
      <c r="A1" s="37"/>
      <c r="B1" s="35"/>
      <c r="C1" s="35"/>
      <c r="D1" s="129" t="s">
        <v>350</v>
      </c>
      <c r="E1" s="622" t="s">
        <v>224</v>
      </c>
      <c r="F1" s="623"/>
      <c r="G1" s="623"/>
      <c r="H1" s="623"/>
      <c r="I1" s="624"/>
      <c r="K1" s="622" t="s">
        <v>225</v>
      </c>
      <c r="L1" s="623"/>
      <c r="M1" s="623"/>
      <c r="N1" s="623"/>
      <c r="O1" s="624"/>
      <c r="P1" s="166"/>
      <c r="Q1" s="622" t="s">
        <v>225</v>
      </c>
      <c r="R1" s="623"/>
      <c r="S1" s="623"/>
      <c r="T1" s="623"/>
      <c r="U1" s="624"/>
      <c r="W1" s="622" t="s">
        <v>351</v>
      </c>
      <c r="X1" s="623"/>
      <c r="Y1" s="624"/>
      <c r="AA1" s="622" t="s">
        <v>352</v>
      </c>
      <c r="AB1" s="623"/>
      <c r="AC1" s="624"/>
    </row>
    <row r="2" spans="1:91" ht="15" thickBot="1">
      <c r="A2" s="129" t="s">
        <v>353</v>
      </c>
      <c r="B2" s="38"/>
      <c r="C2" s="38"/>
      <c r="D2" s="461"/>
      <c r="E2" s="503"/>
      <c r="F2" s="503"/>
      <c r="G2" s="503"/>
      <c r="H2" s="503"/>
      <c r="I2" s="503"/>
      <c r="J2" s="452"/>
      <c r="K2" s="503"/>
      <c r="L2" s="503"/>
      <c r="M2" s="503"/>
      <c r="N2" s="503"/>
      <c r="O2" s="503"/>
      <c r="P2" s="461"/>
      <c r="Q2" s="503"/>
      <c r="R2" s="503"/>
      <c r="S2" s="503"/>
      <c r="T2" s="503"/>
      <c r="U2" s="503"/>
      <c r="V2" s="452"/>
      <c r="W2" s="503"/>
      <c r="X2" s="503"/>
      <c r="Y2" s="503"/>
      <c r="Z2" s="452"/>
      <c r="AA2" s="503"/>
      <c r="AB2" s="503"/>
      <c r="AC2" s="503"/>
    </row>
    <row r="3" spans="1:91" ht="15" thickBot="1">
      <c r="A3" s="129" t="s">
        <v>354</v>
      </c>
      <c r="B3" s="38"/>
      <c r="C3" s="38"/>
      <c r="D3" s="461"/>
      <c r="E3" s="40" t="s">
        <v>355</v>
      </c>
      <c r="F3" s="40" t="s">
        <v>355</v>
      </c>
      <c r="G3" s="40" t="s">
        <v>355</v>
      </c>
      <c r="H3" s="40" t="s">
        <v>355</v>
      </c>
      <c r="I3" s="40" t="s">
        <v>355</v>
      </c>
      <c r="J3" s="452"/>
      <c r="K3" s="40" t="s">
        <v>355</v>
      </c>
      <c r="L3" s="40" t="s">
        <v>355</v>
      </c>
      <c r="M3" s="40" t="s">
        <v>355</v>
      </c>
      <c r="N3" s="40" t="s">
        <v>355</v>
      </c>
      <c r="O3" s="40" t="s">
        <v>355</v>
      </c>
      <c r="P3" s="461"/>
      <c r="Q3" s="40" t="s">
        <v>355</v>
      </c>
      <c r="R3" s="40" t="s">
        <v>355</v>
      </c>
      <c r="S3" s="40" t="s">
        <v>355</v>
      </c>
      <c r="T3" s="40" t="s">
        <v>355</v>
      </c>
      <c r="U3" s="40" t="s">
        <v>355</v>
      </c>
      <c r="V3" s="452"/>
      <c r="W3" s="40" t="s">
        <v>355</v>
      </c>
      <c r="X3" s="40" t="s">
        <v>355</v>
      </c>
      <c r="Y3" s="40" t="s">
        <v>355</v>
      </c>
      <c r="Z3" s="452"/>
      <c r="AA3" s="461" t="s">
        <v>355</v>
      </c>
      <c r="AB3" s="461" t="s">
        <v>355</v>
      </c>
      <c r="AC3" s="461" t="s">
        <v>355</v>
      </c>
    </row>
    <row r="4" spans="1:91" ht="15" outlineLevel="1" thickBot="1">
      <c r="A4" s="129" t="s">
        <v>356</v>
      </c>
      <c r="B4" s="40"/>
      <c r="C4" s="40"/>
      <c r="D4" s="461"/>
      <c r="E4" s="40" t="s">
        <v>357</v>
      </c>
      <c r="F4" s="40" t="s">
        <v>357</v>
      </c>
      <c r="G4" s="40" t="s">
        <v>357</v>
      </c>
      <c r="H4" s="40" t="s">
        <v>357</v>
      </c>
      <c r="I4" s="40" t="s">
        <v>357</v>
      </c>
      <c r="J4" s="452"/>
      <c r="K4" s="40" t="s">
        <v>357</v>
      </c>
      <c r="L4" s="40" t="s">
        <v>357</v>
      </c>
      <c r="M4" s="40" t="s">
        <v>357</v>
      </c>
      <c r="N4" s="40" t="s">
        <v>357</v>
      </c>
      <c r="O4" s="40" t="s">
        <v>357</v>
      </c>
      <c r="P4" s="461"/>
      <c r="Q4" s="40" t="s">
        <v>357</v>
      </c>
      <c r="R4" s="40" t="s">
        <v>357</v>
      </c>
      <c r="S4" s="40" t="s">
        <v>357</v>
      </c>
      <c r="T4" s="40" t="s">
        <v>357</v>
      </c>
      <c r="U4" s="40" t="s">
        <v>357</v>
      </c>
      <c r="V4" s="452"/>
      <c r="W4" s="40" t="s">
        <v>357</v>
      </c>
      <c r="X4" s="40" t="s">
        <v>357</v>
      </c>
      <c r="Y4" s="40" t="s">
        <v>357</v>
      </c>
      <c r="Z4" s="452"/>
      <c r="AA4" s="40" t="s">
        <v>357</v>
      </c>
      <c r="AB4" s="40" t="s">
        <v>357</v>
      </c>
      <c r="AC4" s="40" t="s">
        <v>357</v>
      </c>
    </row>
    <row r="5" spans="1:91" ht="15" outlineLevel="1" thickBot="1">
      <c r="A5" s="129" t="s">
        <v>229</v>
      </c>
      <c r="B5" s="40"/>
      <c r="C5" s="40"/>
      <c r="D5" s="461"/>
      <c r="E5" s="68" t="s">
        <v>358</v>
      </c>
      <c r="F5" s="68" t="s">
        <v>358</v>
      </c>
      <c r="G5" s="68" t="s">
        <v>358</v>
      </c>
      <c r="H5" s="68" t="s">
        <v>358</v>
      </c>
      <c r="I5" s="68" t="s">
        <v>358</v>
      </c>
      <c r="J5" s="452"/>
      <c r="K5" s="68" t="s">
        <v>359</v>
      </c>
      <c r="L5" s="68" t="s">
        <v>359</v>
      </c>
      <c r="M5" s="68" t="s">
        <v>359</v>
      </c>
      <c r="N5" s="68" t="s">
        <v>359</v>
      </c>
      <c r="O5" s="68" t="s">
        <v>359</v>
      </c>
      <c r="P5" s="461"/>
      <c r="Q5" s="68" t="s">
        <v>360</v>
      </c>
      <c r="R5" s="68" t="s">
        <v>360</v>
      </c>
      <c r="S5" s="68" t="s">
        <v>360</v>
      </c>
      <c r="T5" s="68" t="s">
        <v>360</v>
      </c>
      <c r="U5" s="68" t="s">
        <v>360</v>
      </c>
      <c r="V5" s="452"/>
      <c r="W5" s="461" t="str">
        <f>E5</f>
        <v>FY19</v>
      </c>
      <c r="X5" s="461" t="str">
        <f>K5</f>
        <v>FY20</v>
      </c>
      <c r="Y5" s="461" t="str">
        <f>Q5</f>
        <v>FY21</v>
      </c>
      <c r="Z5" s="452"/>
      <c r="AA5" s="461" t="str">
        <f>W5</f>
        <v>FY19</v>
      </c>
      <c r="AB5" s="461" t="str">
        <f>X5</f>
        <v>FY20</v>
      </c>
      <c r="AC5" s="461" t="str">
        <f>Y5</f>
        <v>FY21</v>
      </c>
    </row>
    <row r="6" spans="1:91" ht="15" outlineLevel="1" thickBot="1">
      <c r="A6" s="129" t="s">
        <v>361</v>
      </c>
      <c r="B6" s="40"/>
      <c r="C6" s="40"/>
      <c r="D6" s="461"/>
      <c r="E6" s="40" t="s">
        <v>214</v>
      </c>
      <c r="F6" s="40" t="s">
        <v>216</v>
      </c>
      <c r="G6" s="40" t="s">
        <v>219</v>
      </c>
      <c r="H6" s="40" t="s">
        <v>221</v>
      </c>
      <c r="I6" s="40" t="s">
        <v>362</v>
      </c>
      <c r="J6" s="452"/>
      <c r="K6" s="40" t="s">
        <v>214</v>
      </c>
      <c r="L6" s="40" t="s">
        <v>216</v>
      </c>
      <c r="M6" s="40" t="s">
        <v>219</v>
      </c>
      <c r="N6" s="40" t="s">
        <v>221</v>
      </c>
      <c r="O6" s="40" t="s">
        <v>362</v>
      </c>
      <c r="P6" s="461"/>
      <c r="Q6" s="40" t="s">
        <v>214</v>
      </c>
      <c r="R6" s="40" t="s">
        <v>216</v>
      </c>
      <c r="S6" s="40" t="s">
        <v>219</v>
      </c>
      <c r="T6" s="40" t="s">
        <v>221</v>
      </c>
      <c r="U6" s="40" t="s">
        <v>362</v>
      </c>
      <c r="V6" s="452"/>
      <c r="W6" s="89" t="e">
        <f>#REF!</f>
        <v>#REF!</v>
      </c>
      <c r="X6" s="89" t="e">
        <f>W6</f>
        <v>#REF!</v>
      </c>
      <c r="Y6" s="89" t="e">
        <f>X6</f>
        <v>#REF!</v>
      </c>
      <c r="Z6" s="452"/>
      <c r="AA6" s="461" t="s">
        <v>362</v>
      </c>
      <c r="AB6" s="461" t="str">
        <f>AA6</f>
        <v>YearTotal</v>
      </c>
      <c r="AC6" s="461" t="str">
        <f>AB6</f>
        <v>YearTotal</v>
      </c>
      <c r="AD6" s="41"/>
    </row>
    <row r="7" spans="1:91" ht="15" thickBot="1">
      <c r="A7" s="129" t="s">
        <v>363</v>
      </c>
      <c r="B7" s="40"/>
      <c r="C7" s="40"/>
      <c r="D7" s="461"/>
      <c r="E7" s="68" t="s">
        <v>364</v>
      </c>
      <c r="F7" s="68" t="s">
        <v>364</v>
      </c>
      <c r="G7" s="68" t="s">
        <v>364</v>
      </c>
      <c r="H7" s="68" t="s">
        <v>364</v>
      </c>
      <c r="I7" s="40" t="s">
        <v>296</v>
      </c>
      <c r="J7" s="452"/>
      <c r="K7" s="68" t="s">
        <v>364</v>
      </c>
      <c r="L7" s="68" t="s">
        <v>364</v>
      </c>
      <c r="M7" s="68" t="s">
        <v>364</v>
      </c>
      <c r="N7" s="68" t="s">
        <v>364</v>
      </c>
      <c r="O7" s="40" t="s">
        <v>296</v>
      </c>
      <c r="P7" s="461"/>
      <c r="Q7" s="68" t="s">
        <v>364</v>
      </c>
      <c r="R7" s="68" t="s">
        <v>364</v>
      </c>
      <c r="S7" s="68" t="s">
        <v>364</v>
      </c>
      <c r="T7" s="68" t="s">
        <v>364</v>
      </c>
      <c r="U7" s="40" t="s">
        <v>296</v>
      </c>
      <c r="V7" s="452"/>
      <c r="W7" s="455" t="str">
        <f>E7</f>
        <v>Q_T_D</v>
      </c>
      <c r="X7" s="455" t="str">
        <f>K7</f>
        <v>Q_T_D</v>
      </c>
      <c r="Y7" s="455" t="str">
        <f>Q7</f>
        <v>Q_T_D</v>
      </c>
      <c r="Z7" s="452"/>
      <c r="AA7" s="453" t="s">
        <v>296</v>
      </c>
      <c r="AB7" s="453" t="s">
        <v>296</v>
      </c>
      <c r="AC7" s="453" t="s">
        <v>296</v>
      </c>
      <c r="AD7" s="41"/>
    </row>
    <row r="8" spans="1:91" ht="15" thickBot="1">
      <c r="A8" s="129" t="s">
        <v>365</v>
      </c>
      <c r="B8" s="39"/>
      <c r="C8" s="39"/>
      <c r="D8" s="462"/>
      <c r="E8" s="68" t="s">
        <v>341</v>
      </c>
      <c r="F8" s="68" t="s">
        <v>341</v>
      </c>
      <c r="G8" s="68" t="s">
        <v>341</v>
      </c>
      <c r="H8" s="68" t="s">
        <v>341</v>
      </c>
      <c r="I8" s="68" t="s">
        <v>341</v>
      </c>
      <c r="J8" s="452"/>
      <c r="K8" s="68" t="s">
        <v>341</v>
      </c>
      <c r="L8" s="68" t="s">
        <v>341</v>
      </c>
      <c r="M8" s="68" t="s">
        <v>341</v>
      </c>
      <c r="N8" s="68" t="s">
        <v>341</v>
      </c>
      <c r="O8" s="68" t="s">
        <v>341</v>
      </c>
      <c r="P8" s="461"/>
      <c r="Q8" s="68" t="s">
        <v>341</v>
      </c>
      <c r="R8" s="68" t="s">
        <v>341</v>
      </c>
      <c r="S8" s="68" t="s">
        <v>341</v>
      </c>
      <c r="T8" s="68" t="s">
        <v>341</v>
      </c>
      <c r="U8" s="68" t="s">
        <v>341</v>
      </c>
      <c r="V8" s="452"/>
      <c r="W8" s="68" t="s">
        <v>341</v>
      </c>
      <c r="X8" s="68" t="s">
        <v>341</v>
      </c>
      <c r="Y8" s="68" t="s">
        <v>341</v>
      </c>
      <c r="Z8" s="452"/>
      <c r="AA8" s="453" t="s">
        <v>341</v>
      </c>
      <c r="AB8" s="453" t="str">
        <f>AA8</f>
        <v>ACTUAL</v>
      </c>
      <c r="AC8" s="453" t="str">
        <f>AB8</f>
        <v>ACTUAL</v>
      </c>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row>
    <row r="9" spans="1:91" ht="15" thickBot="1">
      <c r="A9" s="129" t="s">
        <v>228</v>
      </c>
      <c r="B9" s="39"/>
      <c r="C9" s="39"/>
      <c r="D9" s="462"/>
      <c r="E9" s="68" t="s">
        <v>366</v>
      </c>
      <c r="F9" s="68" t="s">
        <v>366</v>
      </c>
      <c r="G9" s="68" t="s">
        <v>366</v>
      </c>
      <c r="H9" s="68" t="s">
        <v>366</v>
      </c>
      <c r="I9" s="68" t="s">
        <v>366</v>
      </c>
      <c r="J9" s="452"/>
      <c r="K9" s="68" t="s">
        <v>366</v>
      </c>
      <c r="L9" s="68" t="s">
        <v>366</v>
      </c>
      <c r="M9" s="68" t="s">
        <v>366</v>
      </c>
      <c r="N9" s="68" t="s">
        <v>366</v>
      </c>
      <c r="O9" s="68" t="s">
        <v>366</v>
      </c>
      <c r="P9" s="461"/>
      <c r="Q9" s="68" t="s">
        <v>366</v>
      </c>
      <c r="R9" s="68" t="s">
        <v>366</v>
      </c>
      <c r="S9" s="68" t="s">
        <v>366</v>
      </c>
      <c r="T9" s="68" t="s">
        <v>366</v>
      </c>
      <c r="U9" s="68" t="s">
        <v>366</v>
      </c>
      <c r="V9" s="452"/>
      <c r="W9" s="455" t="str">
        <f>E9</f>
        <v>Final</v>
      </c>
      <c r="X9" s="455" t="str">
        <f>K9</f>
        <v>Final</v>
      </c>
      <c r="Y9" s="455" t="str">
        <f>Q9</f>
        <v>Final</v>
      </c>
      <c r="Z9" s="452"/>
      <c r="AA9" s="455" t="str">
        <f>W9</f>
        <v>Final</v>
      </c>
      <c r="AB9" s="455" t="str">
        <f>X9</f>
        <v>Final</v>
      </c>
      <c r="AC9" s="455" t="str">
        <f>Y9</f>
        <v>Final</v>
      </c>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row>
    <row r="10" spans="1:91">
      <c r="A10" s="72"/>
      <c r="B10" s="72"/>
      <c r="C10" s="72"/>
      <c r="D10" s="462"/>
      <c r="E10" s="463"/>
      <c r="F10" s="463"/>
      <c r="G10" s="463"/>
      <c r="H10" s="463"/>
      <c r="I10" s="463"/>
      <c r="J10" s="452"/>
      <c r="K10" s="463"/>
      <c r="L10" s="463"/>
      <c r="M10" s="463"/>
      <c r="N10" s="463"/>
      <c r="O10" s="463"/>
      <c r="P10" s="463"/>
      <c r="Q10" s="463"/>
      <c r="R10" s="463"/>
      <c r="S10" s="463"/>
      <c r="T10" s="463"/>
      <c r="U10" s="463"/>
      <c r="V10" s="452"/>
      <c r="W10" s="454"/>
      <c r="X10" s="454"/>
      <c r="Y10" s="454"/>
      <c r="Z10" s="452"/>
      <c r="AA10" s="454"/>
      <c r="AB10" s="454"/>
      <c r="AC10" s="454"/>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row>
    <row r="11" spans="1:91">
      <c r="D11" s="455"/>
      <c r="E11" s="456"/>
      <c r="F11" s="457"/>
      <c r="G11" s="457"/>
      <c r="H11" s="457"/>
      <c r="I11" s="457"/>
      <c r="J11" s="456"/>
      <c r="K11" s="456"/>
      <c r="L11" s="456"/>
      <c r="M11" s="456"/>
      <c r="N11" s="456"/>
      <c r="O11" s="456"/>
      <c r="P11" s="456"/>
      <c r="Q11" s="456"/>
      <c r="R11" s="456"/>
      <c r="S11" s="456"/>
      <c r="T11" s="456"/>
      <c r="U11" s="456"/>
      <c r="V11" s="456"/>
      <c r="W11" s="457"/>
      <c r="X11" s="456"/>
      <c r="Y11" s="456"/>
      <c r="Z11" s="456"/>
      <c r="AA11" s="457"/>
      <c r="AB11" s="456"/>
      <c r="AC11" s="456"/>
    </row>
    <row r="12" spans="1:91" s="130" customFormat="1">
      <c r="A12" s="131" t="s">
        <v>367</v>
      </c>
      <c r="B12" s="504" t="s">
        <v>368</v>
      </c>
      <c r="C12" s="395" t="s">
        <v>300</v>
      </c>
      <c r="D12" s="503" t="s">
        <v>369</v>
      </c>
      <c r="E12" s="509">
        <v>868697700</v>
      </c>
      <c r="F12" s="509">
        <v>954139183</v>
      </c>
      <c r="G12" s="171">
        <v>954814249</v>
      </c>
      <c r="H12" s="509">
        <v>957296172</v>
      </c>
      <c r="I12" s="509">
        <v>957296172</v>
      </c>
      <c r="J12" s="510"/>
      <c r="K12" s="509">
        <v>976541072</v>
      </c>
      <c r="L12" s="509">
        <v>1051176228</v>
      </c>
      <c r="M12" s="509">
        <v>1058034746.87</v>
      </c>
      <c r="N12" s="509">
        <v>1054336972.3</v>
      </c>
      <c r="O12" s="509">
        <v>1054336972.3</v>
      </c>
      <c r="P12" s="509"/>
      <c r="Q12" s="509">
        <v>1079707065.99</v>
      </c>
      <c r="R12" s="509">
        <v>0</v>
      </c>
      <c r="S12" s="509">
        <v>0</v>
      </c>
      <c r="T12" s="509">
        <v>0</v>
      </c>
      <c r="U12" s="509">
        <v>0</v>
      </c>
      <c r="V12" s="510"/>
      <c r="W12" s="509">
        <v>868697700</v>
      </c>
      <c r="X12" s="509">
        <v>976541072</v>
      </c>
      <c r="Y12" s="509">
        <v>1079707065.99</v>
      </c>
      <c r="Z12" s="510"/>
      <c r="AA12" s="509">
        <v>957296172</v>
      </c>
      <c r="AB12" s="509">
        <v>1054336972.3</v>
      </c>
      <c r="AC12" s="509">
        <v>0</v>
      </c>
      <c r="AD12" s="4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row>
    <row r="13" spans="1:91" s="134" customFormat="1">
      <c r="A13" s="133" t="s">
        <v>370</v>
      </c>
      <c r="B13" s="505" t="s">
        <v>371</v>
      </c>
      <c r="C13" s="395" t="s">
        <v>300</v>
      </c>
      <c r="D13" s="503" t="s">
        <v>369</v>
      </c>
      <c r="E13" s="465">
        <v>0.18910900262715355</v>
      </c>
      <c r="F13" s="465">
        <v>0.20708794657639143</v>
      </c>
      <c r="G13" s="465">
        <v>0.20671521241805882</v>
      </c>
      <c r="H13" s="465">
        <v>0.20707599913785521</v>
      </c>
      <c r="I13" s="465">
        <v>0.20707599913785521</v>
      </c>
      <c r="J13" s="459"/>
      <c r="K13" s="465">
        <v>0.21149522604899154</v>
      </c>
      <c r="L13" s="465">
        <v>0.22814537981292546</v>
      </c>
      <c r="M13" s="465">
        <v>0.22863985589566799</v>
      </c>
      <c r="N13" s="465">
        <v>0.22699620341219415</v>
      </c>
      <c r="O13" s="465">
        <v>0.22699620341219415</v>
      </c>
      <c r="P13" s="465"/>
      <c r="Q13" s="465">
        <v>0.23145379306750233</v>
      </c>
      <c r="R13" s="465">
        <v>0</v>
      </c>
      <c r="S13" s="465">
        <v>0</v>
      </c>
      <c r="T13" s="465">
        <v>0</v>
      </c>
      <c r="U13" s="465">
        <v>0</v>
      </c>
      <c r="V13" s="459"/>
      <c r="W13" s="465">
        <v>0.18910900262715355</v>
      </c>
      <c r="X13" s="465">
        <v>0.21149522604899154</v>
      </c>
      <c r="Y13" s="465">
        <v>0.23145379306750233</v>
      </c>
      <c r="Z13" s="459"/>
      <c r="AA13" s="465">
        <v>0.20707599913785521</v>
      </c>
      <c r="AB13" s="465">
        <v>0.22699620341219415</v>
      </c>
      <c r="AC13" s="465">
        <v>0</v>
      </c>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row>
    <row r="14" spans="1:91" s="130" customFormat="1">
      <c r="A14" s="131" t="s">
        <v>372</v>
      </c>
      <c r="B14" s="504" t="s">
        <v>373</v>
      </c>
      <c r="C14" s="395" t="s">
        <v>300</v>
      </c>
      <c r="D14" s="503" t="s">
        <v>369</v>
      </c>
      <c r="E14" s="464">
        <v>868697700</v>
      </c>
      <c r="F14" s="464">
        <v>1822836883</v>
      </c>
      <c r="G14" s="464">
        <v>2777651132</v>
      </c>
      <c r="H14" s="464">
        <v>3734947304</v>
      </c>
      <c r="I14" s="464">
        <v>3734947304</v>
      </c>
      <c r="J14" s="458"/>
      <c r="K14" s="464">
        <v>976541072</v>
      </c>
      <c r="L14" s="464">
        <v>2027717300</v>
      </c>
      <c r="M14" s="464">
        <v>3085752046.8699999</v>
      </c>
      <c r="N14" s="464">
        <v>4140089019.1700001</v>
      </c>
      <c r="O14" s="464">
        <v>4140089019.1700001</v>
      </c>
      <c r="P14" s="464"/>
      <c r="Q14" s="464">
        <v>1079707065.99</v>
      </c>
      <c r="R14" s="464">
        <v>0</v>
      </c>
      <c r="S14" s="464">
        <v>0</v>
      </c>
      <c r="T14" s="464">
        <v>0</v>
      </c>
      <c r="U14" s="464">
        <v>0</v>
      </c>
      <c r="V14" s="458"/>
      <c r="W14" s="464">
        <v>868697700</v>
      </c>
      <c r="X14" s="464">
        <v>976541072</v>
      </c>
      <c r="Y14" s="464">
        <v>1079707065.99</v>
      </c>
      <c r="Z14" s="458"/>
      <c r="AA14" s="464">
        <v>3734947304</v>
      </c>
      <c r="AB14" s="464">
        <v>4140089019.1700001</v>
      </c>
      <c r="AC14" s="464">
        <v>0</v>
      </c>
      <c r="AD14" s="4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row>
    <row r="15" spans="1:91" s="134" customFormat="1">
      <c r="A15" s="133" t="s">
        <v>374</v>
      </c>
      <c r="B15" s="505" t="s">
        <v>375</v>
      </c>
      <c r="C15" s="395" t="s">
        <v>300</v>
      </c>
      <c r="D15" s="503" t="s">
        <v>369</v>
      </c>
      <c r="E15" s="465">
        <v>0.18910900262715355</v>
      </c>
      <c r="F15" s="465">
        <v>0.39625749425816348</v>
      </c>
      <c r="G15" s="465">
        <v>0.60309889667478522</v>
      </c>
      <c r="H15" s="465">
        <v>0.8101972989626226</v>
      </c>
      <c r="I15" s="465">
        <v>0.8101972989626226</v>
      </c>
      <c r="J15" s="459"/>
      <c r="K15" s="465">
        <v>0.21149522604899154</v>
      </c>
      <c r="L15" s="465">
        <v>0.43972456456442655</v>
      </c>
      <c r="M15" s="465">
        <v>0.66841999772057825</v>
      </c>
      <c r="N15" s="465">
        <v>0.89539199464644748</v>
      </c>
      <c r="O15" s="465">
        <v>0.89539199464644748</v>
      </c>
      <c r="P15" s="465"/>
      <c r="Q15" s="465">
        <v>0.23145379306750233</v>
      </c>
      <c r="R15" s="465">
        <v>0</v>
      </c>
      <c r="S15" s="465">
        <v>0</v>
      </c>
      <c r="T15" s="465">
        <v>0</v>
      </c>
      <c r="U15" s="465">
        <v>0</v>
      </c>
      <c r="V15" s="459"/>
      <c r="W15" s="465">
        <v>0.18910900262715355</v>
      </c>
      <c r="X15" s="465">
        <v>0.21149522604899154</v>
      </c>
      <c r="Y15" s="465">
        <v>0.23145379306750233</v>
      </c>
      <c r="Z15" s="459"/>
      <c r="AA15" s="465">
        <v>0.8101972989626226</v>
      </c>
      <c r="AB15" s="465">
        <v>0.89539199464644748</v>
      </c>
      <c r="AC15" s="465">
        <v>0</v>
      </c>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row>
    <row r="16" spans="1:91" s="136" customFormat="1">
      <c r="A16" s="135"/>
      <c r="B16" s="460"/>
      <c r="C16" s="130"/>
      <c r="D16" s="503"/>
      <c r="E16" s="456"/>
      <c r="F16" s="457"/>
      <c r="G16" s="457"/>
      <c r="H16" s="457"/>
      <c r="I16" s="457"/>
      <c r="J16" s="456"/>
      <c r="K16" s="456"/>
      <c r="L16" s="456"/>
      <c r="M16" s="456"/>
      <c r="N16" s="456"/>
      <c r="O16" s="456"/>
      <c r="P16" s="456"/>
      <c r="Q16" s="456"/>
      <c r="R16" s="456"/>
      <c r="S16" s="456"/>
      <c r="T16" s="456"/>
      <c r="U16" s="456"/>
      <c r="V16" s="456"/>
      <c r="W16" s="457"/>
      <c r="X16" s="456"/>
      <c r="Y16" s="456"/>
      <c r="Z16" s="456"/>
      <c r="AA16" s="457"/>
      <c r="AB16" s="456"/>
      <c r="AC16" s="456"/>
    </row>
    <row r="17" spans="1:89" s="130" customFormat="1">
      <c r="A17" s="131" t="s">
        <v>376</v>
      </c>
      <c r="B17" s="504" t="s">
        <v>377</v>
      </c>
      <c r="C17" s="395" t="s">
        <v>300</v>
      </c>
      <c r="D17" s="503" t="s">
        <v>369</v>
      </c>
      <c r="E17" s="464">
        <v>0</v>
      </c>
      <c r="F17" s="464">
        <v>0</v>
      </c>
      <c r="G17" s="464">
        <v>0</v>
      </c>
      <c r="H17" s="464">
        <v>0</v>
      </c>
      <c r="I17" s="464">
        <v>0</v>
      </c>
      <c r="J17" s="458"/>
      <c r="K17" s="464">
        <v>0</v>
      </c>
      <c r="L17" s="464">
        <v>0</v>
      </c>
      <c r="M17" s="464">
        <v>0</v>
      </c>
      <c r="N17" s="464">
        <v>0</v>
      </c>
      <c r="O17" s="464">
        <v>0</v>
      </c>
      <c r="P17" s="464"/>
      <c r="Q17" s="464">
        <v>0</v>
      </c>
      <c r="R17" s="464">
        <v>0</v>
      </c>
      <c r="S17" s="464">
        <v>0</v>
      </c>
      <c r="T17" s="464">
        <v>0</v>
      </c>
      <c r="U17" s="464">
        <v>0</v>
      </c>
      <c r="V17" s="458"/>
      <c r="W17" s="464">
        <v>0</v>
      </c>
      <c r="X17" s="464">
        <v>0</v>
      </c>
      <c r="Y17" s="464">
        <v>0</v>
      </c>
      <c r="Z17" s="458"/>
      <c r="AA17" s="464">
        <v>0</v>
      </c>
      <c r="AB17" s="464">
        <v>0</v>
      </c>
      <c r="AC17" s="464">
        <v>0</v>
      </c>
      <c r="AD17" s="4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c r="CF17" s="131"/>
      <c r="CG17" s="131"/>
      <c r="CH17" s="131"/>
      <c r="CI17" s="131"/>
      <c r="CJ17" s="131"/>
      <c r="CK17" s="131"/>
    </row>
    <row r="18" spans="1:89" s="130" customFormat="1">
      <c r="A18" s="131" t="s">
        <v>378</v>
      </c>
      <c r="B18" s="504" t="s">
        <v>379</v>
      </c>
      <c r="C18" s="395" t="s">
        <v>300</v>
      </c>
      <c r="D18" s="503" t="s">
        <v>369</v>
      </c>
      <c r="E18" s="464">
        <v>0</v>
      </c>
      <c r="F18" s="464">
        <v>0</v>
      </c>
      <c r="G18" s="464">
        <v>0</v>
      </c>
      <c r="H18" s="464">
        <v>0</v>
      </c>
      <c r="I18" s="464">
        <v>0</v>
      </c>
      <c r="J18" s="458"/>
      <c r="K18" s="464">
        <v>0</v>
      </c>
      <c r="L18" s="464">
        <v>0</v>
      </c>
      <c r="M18" s="464">
        <v>0</v>
      </c>
      <c r="N18" s="464">
        <v>0</v>
      </c>
      <c r="O18" s="464">
        <v>0</v>
      </c>
      <c r="P18" s="464"/>
      <c r="Q18" s="464">
        <v>0</v>
      </c>
      <c r="R18" s="464">
        <v>0</v>
      </c>
      <c r="S18" s="464">
        <v>0</v>
      </c>
      <c r="T18" s="464">
        <v>0</v>
      </c>
      <c r="U18" s="464">
        <v>0</v>
      </c>
      <c r="V18" s="458"/>
      <c r="W18" s="464">
        <v>0</v>
      </c>
      <c r="X18" s="464">
        <v>0</v>
      </c>
      <c r="Y18" s="464">
        <v>0</v>
      </c>
      <c r="Z18" s="458"/>
      <c r="AA18" s="464">
        <v>0</v>
      </c>
      <c r="AB18" s="464">
        <v>0</v>
      </c>
      <c r="AC18" s="464">
        <v>0</v>
      </c>
      <c r="AD18" s="4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row>
    <row r="19" spans="1:89" s="130" customFormat="1">
      <c r="A19" s="131" t="s">
        <v>380</v>
      </c>
      <c r="B19" s="504" t="s">
        <v>381</v>
      </c>
      <c r="C19" s="395" t="s">
        <v>300</v>
      </c>
      <c r="D19" s="503" t="s">
        <v>369</v>
      </c>
      <c r="E19" s="464">
        <v>0</v>
      </c>
      <c r="F19" s="464">
        <v>0</v>
      </c>
      <c r="G19" s="464">
        <v>0</v>
      </c>
      <c r="H19" s="464">
        <v>0</v>
      </c>
      <c r="I19" s="464">
        <v>0</v>
      </c>
      <c r="J19" s="458"/>
      <c r="K19" s="464">
        <v>0</v>
      </c>
      <c r="L19" s="464">
        <v>0</v>
      </c>
      <c r="M19" s="464">
        <v>0</v>
      </c>
      <c r="N19" s="464">
        <v>0</v>
      </c>
      <c r="O19" s="464">
        <v>0</v>
      </c>
      <c r="P19" s="464"/>
      <c r="Q19" s="464">
        <v>0</v>
      </c>
      <c r="R19" s="464">
        <v>0</v>
      </c>
      <c r="S19" s="464">
        <v>0</v>
      </c>
      <c r="T19" s="464">
        <v>0</v>
      </c>
      <c r="U19" s="464">
        <v>0</v>
      </c>
      <c r="V19" s="458"/>
      <c r="W19" s="464">
        <v>0</v>
      </c>
      <c r="X19" s="464">
        <v>0</v>
      </c>
      <c r="Y19" s="464">
        <v>0</v>
      </c>
      <c r="Z19" s="458"/>
      <c r="AA19" s="464">
        <v>0</v>
      </c>
      <c r="AB19" s="464">
        <v>0</v>
      </c>
      <c r="AC19" s="464">
        <v>0</v>
      </c>
      <c r="AD19" s="4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131"/>
      <c r="CK19" s="131"/>
    </row>
    <row r="20" spans="1:89" s="130" customFormat="1">
      <c r="A20" s="131" t="s">
        <v>382</v>
      </c>
      <c r="B20" s="504" t="s">
        <v>383</v>
      </c>
      <c r="C20" s="395" t="s">
        <v>300</v>
      </c>
      <c r="D20" s="503" t="s">
        <v>369</v>
      </c>
      <c r="E20" s="464">
        <v>0</v>
      </c>
      <c r="F20" s="464">
        <v>0</v>
      </c>
      <c r="G20" s="464">
        <v>0</v>
      </c>
      <c r="H20" s="464">
        <v>0</v>
      </c>
      <c r="I20" s="464">
        <v>0</v>
      </c>
      <c r="J20" s="458"/>
      <c r="K20" s="464">
        <v>0</v>
      </c>
      <c r="L20" s="464">
        <v>0</v>
      </c>
      <c r="M20" s="464">
        <v>0</v>
      </c>
      <c r="N20" s="464">
        <v>0</v>
      </c>
      <c r="O20" s="464">
        <v>0</v>
      </c>
      <c r="P20" s="464"/>
      <c r="Q20" s="464">
        <v>0</v>
      </c>
      <c r="R20" s="464">
        <v>0</v>
      </c>
      <c r="S20" s="464">
        <v>0</v>
      </c>
      <c r="T20" s="464">
        <v>0</v>
      </c>
      <c r="U20" s="464">
        <v>0</v>
      </c>
      <c r="V20" s="458"/>
      <c r="W20" s="464">
        <v>0</v>
      </c>
      <c r="X20" s="464">
        <v>0</v>
      </c>
      <c r="Y20" s="464">
        <v>0</v>
      </c>
      <c r="Z20" s="458"/>
      <c r="AA20" s="464">
        <v>0</v>
      </c>
      <c r="AB20" s="464">
        <v>0</v>
      </c>
      <c r="AC20" s="464">
        <v>0</v>
      </c>
      <c r="AD20" s="41"/>
      <c r="AE20" s="131"/>
      <c r="AF20" s="131"/>
      <c r="AG20" s="131"/>
      <c r="AH20" s="131"/>
      <c r="AI20" s="131"/>
      <c r="AJ20" s="131"/>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1"/>
      <c r="CD20" s="131"/>
      <c r="CE20" s="131"/>
      <c r="CF20" s="131"/>
      <c r="CG20" s="131"/>
      <c r="CH20" s="131"/>
      <c r="CI20" s="131"/>
      <c r="CJ20" s="131"/>
      <c r="CK20" s="131"/>
    </row>
    <row r="21" spans="1:89">
      <c r="E21" s="132"/>
      <c r="F21" s="132"/>
      <c r="G21" s="132"/>
      <c r="H21" s="132"/>
      <c r="I21" s="132"/>
      <c r="J21" s="132"/>
      <c r="K21" s="132"/>
      <c r="L21" s="132"/>
      <c r="M21" s="132"/>
      <c r="N21" s="132"/>
      <c r="O21" s="132"/>
      <c r="P21" s="132"/>
      <c r="Q21" s="132"/>
      <c r="R21" s="132"/>
      <c r="S21" s="132"/>
      <c r="T21" s="132"/>
      <c r="U21" s="132"/>
      <c r="V21" s="132"/>
      <c r="W21" s="164"/>
      <c r="X21" s="164"/>
      <c r="Y21" s="164"/>
      <c r="Z21" s="132"/>
      <c r="AA21" s="132"/>
      <c r="AB21" s="132"/>
      <c r="AC21" s="132"/>
    </row>
    <row r="22" spans="1:89">
      <c r="W22" s="102">
        <f>W12+W17</f>
        <v>868697700</v>
      </c>
      <c r="X22" s="102">
        <f>X12+X17</f>
        <v>976541072</v>
      </c>
      <c r="Y22" s="102">
        <f>Y12+Y17</f>
        <v>1079707065.99</v>
      </c>
      <c r="AA22" s="102">
        <f>AA14+AA19</f>
        <v>3734947304</v>
      </c>
      <c r="AB22" s="102">
        <f>AB14+AB19</f>
        <v>4140089019.1700001</v>
      </c>
      <c r="AC22" s="102">
        <f>AC14+AC19</f>
        <v>0</v>
      </c>
    </row>
    <row r="23" spans="1:89">
      <c r="W23" s="544">
        <f>(W22-X22)/X22</f>
        <v>-0.1104340361016582</v>
      </c>
      <c r="X23" s="102"/>
      <c r="Y23" s="102"/>
      <c r="AA23" s="544">
        <f>(AA22-AB22)/AB22</f>
        <v>-9.7858213505569114E-2</v>
      </c>
      <c r="AB23" s="102"/>
      <c r="AC23" s="102"/>
    </row>
    <row r="24" spans="1:89">
      <c r="D24" s="36"/>
      <c r="AB24" s="102">
        <f>AA22-AB22</f>
        <v>-405141715.17000008</v>
      </c>
    </row>
    <row r="25" spans="1:89">
      <c r="D25" s="36"/>
    </row>
    <row r="30" spans="1:89">
      <c r="D30" s="36"/>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row>
  </sheetData>
  <customSheetViews>
    <customSheetView guid="{7DB216E5-3E9A-45C8-95BA-08FAF5984042}">
      <pageMargins left="0" right="0" top="0" bottom="0" header="0" footer="0"/>
      <pageSetup scale="33" orientation="landscape" r:id="rId1"/>
    </customSheetView>
  </customSheetViews>
  <mergeCells count="5">
    <mergeCell ref="E1:I1"/>
    <mergeCell ref="K1:O1"/>
    <mergeCell ref="W1:Y1"/>
    <mergeCell ref="AA1:AC1"/>
    <mergeCell ref="Q1:U1"/>
  </mergeCells>
  <pageMargins left="0.7" right="0.7" top="0.75" bottom="0.75" header="0.3" footer="0.3"/>
  <pageSetup scale="33" orientation="landscape" r:id="rId2"/>
  <customProperties>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6C4C1-C855-4D1E-8E24-A36C6AC3A712}">
  <dimension ref="A1:G11"/>
  <sheetViews>
    <sheetView workbookViewId="0">
      <selection activeCell="K41" sqref="K41"/>
    </sheetView>
  </sheetViews>
  <sheetFormatPr defaultRowHeight="12.6" customHeight="1"/>
  <sheetData>
    <row r="1" spans="1:7" ht="12.6" customHeight="1">
      <c r="A1" s="498"/>
      <c r="B1" s="498"/>
      <c r="C1" s="498"/>
      <c r="D1" s="499" t="s">
        <v>286</v>
      </c>
      <c r="E1" s="498"/>
      <c r="F1" s="498"/>
      <c r="G1" s="498"/>
    </row>
    <row r="2" spans="1:7" ht="12.6" customHeight="1">
      <c r="A2" s="498"/>
      <c r="B2" s="498"/>
      <c r="C2" s="498"/>
      <c r="D2" s="499" t="s">
        <v>287</v>
      </c>
      <c r="E2" s="498"/>
      <c r="F2" s="498"/>
      <c r="G2" s="498"/>
    </row>
    <row r="3" spans="1:7" ht="12.6" customHeight="1">
      <c r="A3" s="498"/>
      <c r="B3" s="498"/>
      <c r="C3" s="498"/>
      <c r="D3" s="499" t="s">
        <v>340</v>
      </c>
      <c r="E3" s="498"/>
      <c r="F3" s="498"/>
      <c r="G3" s="498"/>
    </row>
    <row r="4" spans="1:7" ht="12.6" customHeight="1">
      <c r="A4" s="498"/>
      <c r="B4" s="498"/>
      <c r="C4" s="498"/>
      <c r="D4" s="499" t="s">
        <v>289</v>
      </c>
      <c r="E4" s="498"/>
      <c r="F4" s="498"/>
      <c r="G4" s="498"/>
    </row>
    <row r="5" spans="1:7" ht="12.6" customHeight="1">
      <c r="A5" s="498"/>
      <c r="B5" s="498"/>
      <c r="C5" s="498"/>
      <c r="D5" s="499" t="s">
        <v>290</v>
      </c>
      <c r="E5" s="498"/>
      <c r="F5" s="498"/>
      <c r="G5" s="498"/>
    </row>
    <row r="6" spans="1:7" ht="12.6" customHeight="1">
      <c r="A6" s="498"/>
      <c r="B6" s="498"/>
      <c r="C6" s="498"/>
      <c r="D6" s="499" t="s">
        <v>384</v>
      </c>
      <c r="E6" s="499" t="s">
        <v>385</v>
      </c>
      <c r="F6" s="499" t="s">
        <v>386</v>
      </c>
      <c r="G6" s="498"/>
    </row>
    <row r="7" spans="1:7" ht="12.6" customHeight="1">
      <c r="A7" s="498"/>
      <c r="B7" s="498"/>
      <c r="C7" s="498"/>
      <c r="D7" s="499" t="s">
        <v>291</v>
      </c>
      <c r="E7" s="499" t="s">
        <v>292</v>
      </c>
      <c r="F7" s="499" t="s">
        <v>293</v>
      </c>
      <c r="G7" s="499" t="s">
        <v>294</v>
      </c>
    </row>
    <row r="8" spans="1:7" ht="12.6" customHeight="1">
      <c r="A8" s="498"/>
      <c r="B8" s="498"/>
      <c r="C8" s="498"/>
      <c r="D8" s="499" t="s">
        <v>295</v>
      </c>
      <c r="E8" s="499" t="s">
        <v>296</v>
      </c>
      <c r="F8" s="498"/>
      <c r="G8" s="498"/>
    </row>
    <row r="9" spans="1:7" ht="12.6" customHeight="1">
      <c r="A9" s="498"/>
      <c r="B9" s="498"/>
      <c r="C9" s="498"/>
      <c r="D9" s="499" t="s">
        <v>341</v>
      </c>
      <c r="E9" s="498"/>
      <c r="F9" s="498"/>
      <c r="G9" s="498"/>
    </row>
    <row r="10" spans="1:7" ht="12.6" customHeight="1">
      <c r="A10" s="500" t="s">
        <v>342</v>
      </c>
      <c r="B10" s="500" t="s">
        <v>300</v>
      </c>
      <c r="C10" s="500" t="s">
        <v>343</v>
      </c>
      <c r="D10" s="498"/>
      <c r="E10" s="498"/>
      <c r="F10" s="498"/>
      <c r="G10" s="498"/>
    </row>
    <row r="11" spans="1:7" ht="12.6" customHeight="1">
      <c r="A11" s="501" t="s">
        <v>297</v>
      </c>
      <c r="B11" s="498"/>
      <c r="C11" s="498"/>
      <c r="D11" s="498"/>
      <c r="E11" s="498"/>
      <c r="F11" s="498"/>
      <c r="G11" s="498"/>
    </row>
  </sheetData>
  <pageMargins left="0.7" right="0.7" top="0.75" bottom="0.75" header="0.3" footer="0.3"/>
  <pageSetup orientation="portrait" r:id="rId1"/>
  <customProperties>
    <customPr name="CellIDs" r:id="rId2"/>
    <customPr name="ConnName" r:id="rId3"/>
    <customPr name="ConnPOV" r:id="rId4"/>
    <customPr name="HyperionXML" r:id="rId5"/>
    <customPr name="NameConnectionMap" r:id="rId6"/>
    <customPr name="POVPosition" r:id="rId7"/>
    <customPr name="SheetHasParityContent" r:id="rId8"/>
    <customPr name="SheetOptions" r:id="rId9"/>
    <customPr name="ShowPOV" r:id="rId10"/>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8"/>
  <sheetViews>
    <sheetView workbookViewId="0">
      <selection activeCell="E6" sqref="E6"/>
    </sheetView>
  </sheetViews>
  <sheetFormatPr defaultRowHeight="13.2"/>
  <cols>
    <col min="3" max="3" width="9.5546875" bestFit="1" customWidth="1"/>
    <col min="6" max="6" width="12.6640625" bestFit="1" customWidth="1"/>
  </cols>
  <sheetData>
    <row r="1" spans="1:6" ht="14.4">
      <c r="F1" s="284" t="s">
        <v>344</v>
      </c>
    </row>
    <row r="2" spans="1:6" ht="14.4">
      <c r="F2" s="209"/>
    </row>
    <row r="3" spans="1:6" ht="14.4">
      <c r="F3" s="209" t="s">
        <v>345</v>
      </c>
    </row>
    <row r="4" spans="1:6" ht="14.4">
      <c r="F4" s="480" t="s">
        <v>226</v>
      </c>
    </row>
    <row r="5" spans="1:6" ht="14.4">
      <c r="F5" s="284" t="s">
        <v>221</v>
      </c>
    </row>
    <row r="6" spans="1:6" ht="14.4">
      <c r="A6" s="395" t="s">
        <v>387</v>
      </c>
      <c r="C6" s="209" t="s">
        <v>348</v>
      </c>
      <c r="D6" s="209" t="s">
        <v>347</v>
      </c>
      <c r="E6" s="209" t="s">
        <v>346</v>
      </c>
      <c r="F6" s="171">
        <v>1375309</v>
      </c>
    </row>
    <row r="7" spans="1:6" ht="14.4">
      <c r="C7" s="75" t="s">
        <v>388</v>
      </c>
      <c r="D7" s="209" t="s">
        <v>347</v>
      </c>
      <c r="E7" s="209" t="s">
        <v>346</v>
      </c>
      <c r="F7" s="171">
        <v>1375309</v>
      </c>
    </row>
    <row r="8" spans="1:6" ht="14.4">
      <c r="A8" t="s">
        <v>389</v>
      </c>
      <c r="C8" s="75" t="s">
        <v>390</v>
      </c>
      <c r="D8" s="209" t="s">
        <v>347</v>
      </c>
      <c r="E8" s="209" t="s">
        <v>346</v>
      </c>
      <c r="F8" s="171">
        <v>1040729</v>
      </c>
    </row>
  </sheetData>
  <pageMargins left="0.7" right="0.7" top="0.75" bottom="0.75" header="0.3" footer="0.3"/>
  <pageSetup orientation="portrait" horizontalDpi="300" verticalDpi="300"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29"/>
  <sheetViews>
    <sheetView workbookViewId="0">
      <selection activeCell="F16" sqref="F16"/>
    </sheetView>
  </sheetViews>
  <sheetFormatPr defaultRowHeight="13.2"/>
  <cols>
    <col min="2" max="2" width="14.109375" bestFit="1" customWidth="1"/>
    <col min="3" max="3" width="16.5546875" bestFit="1" customWidth="1"/>
    <col min="4" max="4" width="18.5546875" bestFit="1" customWidth="1"/>
    <col min="5" max="7" width="16.88671875" bestFit="1" customWidth="1"/>
    <col min="8" max="8" width="17.88671875" bestFit="1" customWidth="1"/>
    <col min="10" max="13" width="16.88671875" bestFit="1" customWidth="1"/>
    <col min="14" max="14" width="17.88671875" bestFit="1" customWidth="1"/>
    <col min="16" max="17" width="16.88671875" bestFit="1" customWidth="1"/>
    <col min="18" max="18" width="18.5546875" bestFit="1" customWidth="1"/>
    <col min="19" max="20" width="14.5546875" bestFit="1" customWidth="1"/>
  </cols>
  <sheetData>
    <row r="1" spans="1:20" ht="14.4">
      <c r="A1" s="287"/>
      <c r="B1" s="287"/>
      <c r="C1" s="287"/>
      <c r="D1" s="289" t="s">
        <v>286</v>
      </c>
      <c r="E1" s="289" t="s">
        <v>286</v>
      </c>
      <c r="F1" s="289" t="s">
        <v>286</v>
      </c>
      <c r="G1" s="289" t="s">
        <v>286</v>
      </c>
      <c r="H1" s="289" t="s">
        <v>286</v>
      </c>
      <c r="I1" s="209"/>
      <c r="J1" s="289" t="s">
        <v>286</v>
      </c>
      <c r="K1" s="289" t="s">
        <v>286</v>
      </c>
      <c r="L1" s="289" t="s">
        <v>286</v>
      </c>
      <c r="M1" s="289" t="s">
        <v>286</v>
      </c>
      <c r="N1" s="289" t="s">
        <v>286</v>
      </c>
      <c r="O1" s="209"/>
      <c r="P1" s="289" t="s">
        <v>286</v>
      </c>
      <c r="Q1" s="289" t="s">
        <v>286</v>
      </c>
      <c r="R1" s="289" t="s">
        <v>286</v>
      </c>
      <c r="S1" s="289" t="s">
        <v>286</v>
      </c>
      <c r="T1" s="289" t="s">
        <v>286</v>
      </c>
    </row>
    <row r="2" spans="1:20" ht="14.4">
      <c r="A2" s="287"/>
      <c r="B2" s="287"/>
      <c r="C2" s="287"/>
      <c r="D2" s="289" t="s">
        <v>287</v>
      </c>
      <c r="E2" s="289" t="s">
        <v>287</v>
      </c>
      <c r="F2" s="289" t="s">
        <v>287</v>
      </c>
      <c r="G2" s="289" t="s">
        <v>287</v>
      </c>
      <c r="H2" s="289" t="s">
        <v>287</v>
      </c>
      <c r="I2" s="209"/>
      <c r="J2" s="289" t="s">
        <v>287</v>
      </c>
      <c r="K2" s="289" t="s">
        <v>287</v>
      </c>
      <c r="L2" s="289" t="s">
        <v>287</v>
      </c>
      <c r="M2" s="289" t="s">
        <v>287</v>
      </c>
      <c r="N2" s="289" t="s">
        <v>287</v>
      </c>
      <c r="O2" s="209"/>
      <c r="P2" s="289" t="s">
        <v>287</v>
      </c>
      <c r="Q2" s="289" t="s">
        <v>287</v>
      </c>
      <c r="R2" s="289" t="s">
        <v>287</v>
      </c>
      <c r="S2" s="286" t="s">
        <v>287</v>
      </c>
      <c r="T2" s="286" t="s">
        <v>287</v>
      </c>
    </row>
    <row r="3" spans="1:20" ht="14.4">
      <c r="A3" s="287"/>
      <c r="B3" s="287"/>
      <c r="C3" s="287"/>
      <c r="D3" s="289" t="s">
        <v>340</v>
      </c>
      <c r="E3" s="289" t="s">
        <v>340</v>
      </c>
      <c r="F3" s="289" t="s">
        <v>340</v>
      </c>
      <c r="G3" s="289" t="s">
        <v>340</v>
      </c>
      <c r="H3" s="289" t="s">
        <v>340</v>
      </c>
      <c r="I3" s="209"/>
      <c r="J3" s="289" t="s">
        <v>340</v>
      </c>
      <c r="K3" s="289" t="s">
        <v>340</v>
      </c>
      <c r="L3" s="289" t="s">
        <v>340</v>
      </c>
      <c r="M3" s="289" t="s">
        <v>340</v>
      </c>
      <c r="N3" s="289" t="s">
        <v>340</v>
      </c>
      <c r="O3" s="209"/>
      <c r="P3" s="289" t="s">
        <v>340</v>
      </c>
      <c r="Q3" s="286" t="s">
        <v>340</v>
      </c>
      <c r="R3" s="286" t="s">
        <v>340</v>
      </c>
      <c r="S3" s="286" t="s">
        <v>340</v>
      </c>
      <c r="T3" s="289" t="s">
        <v>340</v>
      </c>
    </row>
    <row r="4" spans="1:20" ht="14.4">
      <c r="A4" s="287"/>
      <c r="B4" s="287"/>
      <c r="C4" s="287"/>
      <c r="D4" s="289" t="s">
        <v>289</v>
      </c>
      <c r="E4" s="289" t="s">
        <v>289</v>
      </c>
      <c r="F4" s="289" t="s">
        <v>289</v>
      </c>
      <c r="G4" s="289" t="s">
        <v>289</v>
      </c>
      <c r="H4" s="289" t="s">
        <v>289</v>
      </c>
      <c r="I4" s="209"/>
      <c r="J4" s="289" t="s">
        <v>289</v>
      </c>
      <c r="K4" s="289" t="s">
        <v>289</v>
      </c>
      <c r="L4" s="289" t="s">
        <v>289</v>
      </c>
      <c r="M4" s="289" t="s">
        <v>289</v>
      </c>
      <c r="N4" s="286" t="s">
        <v>289</v>
      </c>
      <c r="O4" s="209"/>
      <c r="P4" s="286" t="s">
        <v>289</v>
      </c>
      <c r="Q4" s="286" t="s">
        <v>289</v>
      </c>
      <c r="R4" s="289" t="s">
        <v>289</v>
      </c>
      <c r="S4" s="289" t="s">
        <v>289</v>
      </c>
      <c r="T4" s="289" t="s">
        <v>289</v>
      </c>
    </row>
    <row r="5" spans="1:20" ht="14.4">
      <c r="A5" s="287"/>
      <c r="B5" s="287"/>
      <c r="C5" s="287"/>
      <c r="D5" s="289" t="s">
        <v>290</v>
      </c>
      <c r="E5" s="289" t="s">
        <v>290</v>
      </c>
      <c r="F5" s="289" t="s">
        <v>290</v>
      </c>
      <c r="G5" s="289" t="s">
        <v>290</v>
      </c>
      <c r="H5" s="289" t="s">
        <v>290</v>
      </c>
      <c r="I5" s="209"/>
      <c r="J5" s="289" t="s">
        <v>290</v>
      </c>
      <c r="K5" s="289" t="s">
        <v>290</v>
      </c>
      <c r="L5" s="286" t="s">
        <v>290</v>
      </c>
      <c r="M5" s="286" t="s">
        <v>290</v>
      </c>
      <c r="N5" s="286" t="s">
        <v>290</v>
      </c>
      <c r="O5" s="209"/>
      <c r="P5" s="289" t="s">
        <v>290</v>
      </c>
      <c r="Q5" s="289" t="s">
        <v>290</v>
      </c>
      <c r="R5" s="289" t="s">
        <v>290</v>
      </c>
      <c r="S5" s="289" t="s">
        <v>290</v>
      </c>
      <c r="T5" s="289" t="s">
        <v>290</v>
      </c>
    </row>
    <row r="6" spans="1:20" ht="14.4">
      <c r="A6" s="287"/>
      <c r="B6" s="287"/>
      <c r="C6" s="287"/>
      <c r="D6" s="286" t="e">
        <f>#REF!</f>
        <v>#REF!</v>
      </c>
      <c r="E6" s="286" t="e">
        <f>D6</f>
        <v>#REF!</v>
      </c>
      <c r="F6" s="286" t="e">
        <f>E6</f>
        <v>#REF!</v>
      </c>
      <c r="G6" s="286" t="e">
        <f>F6</f>
        <v>#REF!</v>
      </c>
      <c r="H6" s="286" t="e">
        <f>G6</f>
        <v>#REF!</v>
      </c>
      <c r="I6" s="209"/>
      <c r="J6" s="286" t="e">
        <f>#REF!</f>
        <v>#REF!</v>
      </c>
      <c r="K6" s="286" t="e">
        <f>J6</f>
        <v>#REF!</v>
      </c>
      <c r="L6" s="286" t="e">
        <f>K6</f>
        <v>#REF!</v>
      </c>
      <c r="M6" s="286" t="e">
        <f>L6</f>
        <v>#REF!</v>
      </c>
      <c r="N6" s="286" t="e">
        <f>M6</f>
        <v>#REF!</v>
      </c>
      <c r="O6" s="209"/>
      <c r="P6" s="286" t="e">
        <f>#REF!</f>
        <v>#REF!</v>
      </c>
      <c r="Q6" s="286" t="e">
        <f>P6</f>
        <v>#REF!</v>
      </c>
      <c r="R6" s="286" t="e">
        <f>Q6</f>
        <v>#REF!</v>
      </c>
      <c r="S6" s="286" t="e">
        <f>R6</f>
        <v>#REF!</v>
      </c>
      <c r="T6" s="286" t="e">
        <f>S6</f>
        <v>#REF!</v>
      </c>
    </row>
    <row r="7" spans="1:20" ht="14.4">
      <c r="A7" s="287"/>
      <c r="B7" s="287"/>
      <c r="C7" s="287"/>
      <c r="D7" s="289" t="s">
        <v>291</v>
      </c>
      <c r="E7" s="289" t="s">
        <v>292</v>
      </c>
      <c r="F7" s="289" t="s">
        <v>293</v>
      </c>
      <c r="G7" s="286" t="s">
        <v>294</v>
      </c>
      <c r="H7" s="286" t="s">
        <v>294</v>
      </c>
      <c r="I7" s="209"/>
      <c r="J7" s="286" t="s">
        <v>291</v>
      </c>
      <c r="K7" s="289" t="s">
        <v>292</v>
      </c>
      <c r="L7" s="289" t="s">
        <v>293</v>
      </c>
      <c r="M7" s="289" t="s">
        <v>294</v>
      </c>
      <c r="N7" s="289" t="s">
        <v>294</v>
      </c>
      <c r="O7" s="209"/>
      <c r="P7" s="289" t="s">
        <v>291</v>
      </c>
      <c r="Q7" s="289" t="s">
        <v>292</v>
      </c>
      <c r="R7" s="289" t="s">
        <v>293</v>
      </c>
      <c r="S7" s="289" t="s">
        <v>294</v>
      </c>
      <c r="T7" s="289" t="s">
        <v>294</v>
      </c>
    </row>
    <row r="8" spans="1:20" ht="14.4">
      <c r="A8" s="287"/>
      <c r="B8" s="287"/>
      <c r="C8" s="287"/>
      <c r="D8" s="289" t="s">
        <v>295</v>
      </c>
      <c r="E8" s="286" t="s">
        <v>295</v>
      </c>
      <c r="F8" s="286" t="s">
        <v>295</v>
      </c>
      <c r="G8" s="286" t="s">
        <v>295</v>
      </c>
      <c r="H8" s="289" t="s">
        <v>296</v>
      </c>
      <c r="I8" s="209"/>
      <c r="J8" s="289" t="s">
        <v>295</v>
      </c>
      <c r="K8" s="289" t="s">
        <v>295</v>
      </c>
      <c r="L8" s="289" t="s">
        <v>295</v>
      </c>
      <c r="M8" s="289" t="s">
        <v>295</v>
      </c>
      <c r="N8" s="289" t="s">
        <v>296</v>
      </c>
      <c r="O8" s="209"/>
      <c r="P8" s="289" t="s">
        <v>295</v>
      </c>
      <c r="Q8" s="289" t="s">
        <v>295</v>
      </c>
      <c r="R8" s="289" t="s">
        <v>295</v>
      </c>
      <c r="S8" s="289" t="s">
        <v>295</v>
      </c>
      <c r="T8" s="289" t="s">
        <v>296</v>
      </c>
    </row>
    <row r="9" spans="1:20" ht="14.4">
      <c r="A9" s="287"/>
      <c r="B9" s="287"/>
      <c r="C9" s="287"/>
      <c r="D9" s="289" t="s">
        <v>341</v>
      </c>
      <c r="E9" s="289" t="s">
        <v>341</v>
      </c>
      <c r="F9" s="289" t="s">
        <v>341</v>
      </c>
      <c r="G9" s="289" t="s">
        <v>341</v>
      </c>
      <c r="H9" s="289" t="s">
        <v>341</v>
      </c>
      <c r="I9" s="209"/>
      <c r="J9" s="289" t="s">
        <v>341</v>
      </c>
      <c r="K9" s="289" t="s">
        <v>341</v>
      </c>
      <c r="L9" s="289" t="s">
        <v>341</v>
      </c>
      <c r="M9" s="289" t="s">
        <v>341</v>
      </c>
      <c r="N9" s="289" t="s">
        <v>341</v>
      </c>
      <c r="O9" s="209"/>
      <c r="P9" s="289" t="s">
        <v>341</v>
      </c>
      <c r="Q9" s="289" t="s">
        <v>341</v>
      </c>
      <c r="R9" s="289" t="s">
        <v>341</v>
      </c>
      <c r="S9" s="289" t="s">
        <v>341</v>
      </c>
      <c r="T9" s="289" t="s">
        <v>341</v>
      </c>
    </row>
    <row r="10" spans="1:20" ht="14.4">
      <c r="A10" s="286" t="s">
        <v>326</v>
      </c>
      <c r="B10" s="286" t="s">
        <v>300</v>
      </c>
      <c r="C10" s="286" t="s">
        <v>343</v>
      </c>
      <c r="D10" s="288">
        <v>5217033652.9900007</v>
      </c>
      <c r="E10" s="288">
        <v>5449003702.7900019</v>
      </c>
      <c r="F10" s="288">
        <v>5434279371.8099976</v>
      </c>
      <c r="G10" s="288">
        <v>5581061444.5899982</v>
      </c>
      <c r="H10" s="288">
        <v>21681378172.18</v>
      </c>
      <c r="I10" s="209"/>
      <c r="J10" s="288">
        <v>5728078258.4599953</v>
      </c>
      <c r="K10" s="288">
        <v>5854047744.7199965</v>
      </c>
      <c r="L10" s="288">
        <v>5800839636.8200016</v>
      </c>
      <c r="M10" s="288">
        <v>5883105898.46</v>
      </c>
      <c r="N10" s="288">
        <v>23266071538.459995</v>
      </c>
      <c r="O10" s="209"/>
      <c r="P10" s="288">
        <v>6075909922.9400005</v>
      </c>
      <c r="Q10" s="288">
        <v>6175729536.1399994</v>
      </c>
      <c r="R10" s="288">
        <v>6411615499.8599997</v>
      </c>
      <c r="S10" s="288">
        <v>6607243684.9400043</v>
      </c>
      <c r="T10" s="288">
        <v>25270498643.87999</v>
      </c>
    </row>
    <row r="11" spans="1:20" ht="14.4">
      <c r="A11" s="209"/>
      <c r="B11" s="209"/>
      <c r="C11" s="209"/>
      <c r="D11" s="209"/>
      <c r="E11" s="209"/>
      <c r="F11" s="209"/>
      <c r="G11" s="209"/>
      <c r="H11" s="209"/>
      <c r="I11" s="209"/>
      <c r="J11" s="209"/>
      <c r="K11" s="209"/>
      <c r="L11" s="209"/>
      <c r="M11" s="209"/>
      <c r="N11" s="209"/>
      <c r="O11" s="209"/>
      <c r="P11" s="209"/>
      <c r="Q11" s="209"/>
      <c r="R11" s="209"/>
      <c r="S11" s="209"/>
      <c r="T11" s="209"/>
    </row>
    <row r="12" spans="1:20" ht="14.4">
      <c r="A12" s="209"/>
      <c r="B12" s="209"/>
      <c r="C12" s="209"/>
      <c r="D12" s="209"/>
      <c r="E12" s="209"/>
      <c r="F12" s="209"/>
      <c r="G12" s="209"/>
      <c r="H12" s="209"/>
      <c r="I12" s="209"/>
      <c r="J12" s="209"/>
      <c r="K12" s="209"/>
      <c r="L12" s="209"/>
      <c r="M12" s="209"/>
      <c r="N12" s="209"/>
      <c r="O12" s="209"/>
      <c r="P12" s="209"/>
      <c r="Q12" s="209"/>
      <c r="R12" s="209"/>
      <c r="S12" s="209"/>
      <c r="T12" s="209"/>
    </row>
    <row r="13" spans="1:20" ht="14.4">
      <c r="A13" s="209"/>
      <c r="B13" s="209"/>
      <c r="C13" s="209"/>
      <c r="D13" s="209"/>
      <c r="E13" s="209"/>
      <c r="F13" s="209"/>
      <c r="G13" s="209"/>
      <c r="H13" s="209"/>
      <c r="I13" s="209"/>
      <c r="J13" s="209"/>
      <c r="K13" s="209"/>
      <c r="L13" s="209"/>
      <c r="M13" s="209"/>
      <c r="N13" s="209"/>
      <c r="O13" s="209"/>
      <c r="P13" s="209"/>
      <c r="Q13" s="209"/>
      <c r="R13" s="209"/>
      <c r="S13" s="209"/>
      <c r="T13" s="209"/>
    </row>
    <row r="14" spans="1:20" ht="14.4">
      <c r="A14" s="209"/>
      <c r="B14" s="209"/>
      <c r="C14" s="209"/>
      <c r="D14" s="209"/>
      <c r="E14" s="209"/>
      <c r="F14" s="209"/>
      <c r="G14" s="209"/>
      <c r="H14" s="209"/>
      <c r="I14" s="209"/>
      <c r="J14" s="209"/>
      <c r="K14" s="209"/>
      <c r="L14" s="502">
        <v>5279772806.0299997</v>
      </c>
      <c r="M14" s="209"/>
      <c r="N14" s="209"/>
      <c r="O14" s="209"/>
      <c r="P14" s="209"/>
      <c r="Q14" s="209"/>
      <c r="R14" s="502">
        <v>5468134230.0800104</v>
      </c>
      <c r="S14" s="209"/>
      <c r="T14" s="209"/>
    </row>
    <row r="15" spans="1:20" ht="14.4">
      <c r="A15" s="209"/>
      <c r="B15" s="209"/>
      <c r="C15" s="209"/>
      <c r="D15" s="209"/>
      <c r="E15" s="209"/>
      <c r="F15" s="209"/>
      <c r="G15" s="209"/>
      <c r="H15" s="209"/>
      <c r="I15" s="209"/>
      <c r="J15" s="209"/>
      <c r="K15" s="209"/>
      <c r="L15" s="209"/>
      <c r="M15" s="209"/>
      <c r="N15" s="209"/>
      <c r="O15" s="209"/>
      <c r="P15" s="209"/>
      <c r="Q15" s="209"/>
      <c r="R15" s="209"/>
      <c r="S15" s="209"/>
      <c r="T15" s="209"/>
    </row>
    <row r="16" spans="1:20" ht="14.4">
      <c r="A16" s="209"/>
      <c r="B16" s="209" t="s">
        <v>349</v>
      </c>
      <c r="C16" s="434" t="e">
        <f>#REF!</f>
        <v>#REF!</v>
      </c>
      <c r="D16" s="209" t="e">
        <f>#REF!</f>
        <v>#REF!</v>
      </c>
      <c r="E16" s="209" t="e">
        <f>#REF!</f>
        <v>#REF!</v>
      </c>
      <c r="F16" s="209" t="e">
        <f>#REF!</f>
        <v>#REF!</v>
      </c>
      <c r="G16" s="209" t="e">
        <f>#REF!</f>
        <v>#REF!</v>
      </c>
      <c r="H16" s="209"/>
      <c r="I16" s="209"/>
      <c r="J16" s="209" t="e">
        <f>#REF!</f>
        <v>#REF!</v>
      </c>
      <c r="K16" s="209" t="e">
        <f>#REF!</f>
        <v>#REF!</v>
      </c>
      <c r="L16" s="209" t="e">
        <f>#REF!</f>
        <v>#REF!</v>
      </c>
      <c r="M16" s="209" t="e">
        <f>#REF!</f>
        <v>#REF!</v>
      </c>
      <c r="N16" s="209"/>
      <c r="O16" s="209"/>
      <c r="P16" s="209" t="e">
        <f>#REF!</f>
        <v>#REF!</v>
      </c>
      <c r="Q16" s="209" t="e">
        <f>#REF!</f>
        <v>#REF!</v>
      </c>
      <c r="R16" s="209" t="e">
        <f>#REF!</f>
        <v>#REF!</v>
      </c>
      <c r="S16" s="209" t="e">
        <f>#REF!</f>
        <v>#REF!</v>
      </c>
      <c r="T16" s="209"/>
    </row>
    <row r="17" spans="1:20" ht="14.4">
      <c r="A17" s="209"/>
      <c r="B17" s="209"/>
      <c r="C17" s="209"/>
      <c r="D17" s="209"/>
      <c r="E17" s="209"/>
      <c r="F17" s="209"/>
      <c r="G17" s="209"/>
      <c r="H17" s="209"/>
      <c r="I17" s="209"/>
      <c r="J17" s="209"/>
      <c r="K17" s="209"/>
      <c r="L17" s="209"/>
      <c r="M17" s="209"/>
      <c r="N17" s="209"/>
      <c r="O17" s="209"/>
      <c r="P17" s="209"/>
      <c r="Q17" s="209"/>
      <c r="R17" s="209"/>
      <c r="S17" s="209"/>
      <c r="T17" s="209"/>
    </row>
    <row r="18" spans="1:20" ht="14.4">
      <c r="A18" s="209"/>
      <c r="B18" s="209" t="s">
        <v>391</v>
      </c>
      <c r="C18" s="209"/>
      <c r="D18" s="209" t="e">
        <f>AVERAGE(C16,D16)</f>
        <v>#REF!</v>
      </c>
      <c r="E18" s="209" t="e">
        <f>AVERAGE(D16,E16)</f>
        <v>#REF!</v>
      </c>
      <c r="F18" s="209" t="e">
        <f>AVERAGE(E16,F16)</f>
        <v>#REF!</v>
      </c>
      <c r="G18" s="209" t="e">
        <f>AVERAGE(F16,G16)</f>
        <v>#REF!</v>
      </c>
      <c r="H18" s="209" t="e">
        <f>AVERAGE(C16,G16)</f>
        <v>#REF!</v>
      </c>
      <c r="I18" s="209"/>
      <c r="J18" s="209" t="e">
        <f>AVERAGE(G16,J16)</f>
        <v>#REF!</v>
      </c>
      <c r="K18" s="209" t="e">
        <f>AVERAGE(J16,K16)</f>
        <v>#REF!</v>
      </c>
      <c r="L18" s="209" t="e">
        <f>AVERAGE(K16,L16)</f>
        <v>#REF!</v>
      </c>
      <c r="M18" s="209" t="e">
        <f>AVERAGE(L16,M16)</f>
        <v>#REF!</v>
      </c>
      <c r="N18" s="209" t="e">
        <f>AVERAGE(G16,M16)</f>
        <v>#REF!</v>
      </c>
      <c r="O18" s="209"/>
      <c r="P18" s="209" t="e">
        <f>AVERAGE(M16,P16)</f>
        <v>#REF!</v>
      </c>
      <c r="Q18" s="209" t="e">
        <f>AVERAGE(P16,Q16)</f>
        <v>#REF!</v>
      </c>
      <c r="R18" s="209" t="e">
        <f>AVERAGE(Q16,R16)</f>
        <v>#REF!</v>
      </c>
      <c r="S18" s="209" t="e">
        <f>AVERAGE(R16,S16)</f>
        <v>#REF!</v>
      </c>
      <c r="T18" s="209" t="e">
        <f>AVERAGE(M16,S16)</f>
        <v>#REF!</v>
      </c>
    </row>
    <row r="19" spans="1:20" ht="14.4">
      <c r="A19" s="209"/>
      <c r="B19" s="209"/>
      <c r="C19" s="209"/>
      <c r="D19" s="209"/>
      <c r="E19" s="209"/>
      <c r="F19" s="209"/>
      <c r="G19" s="209"/>
      <c r="H19" s="209"/>
      <c r="I19" s="209"/>
      <c r="J19" s="209"/>
      <c r="K19" s="209"/>
      <c r="L19" s="209"/>
      <c r="M19" s="209"/>
      <c r="N19" s="209"/>
      <c r="O19" s="209"/>
      <c r="P19" s="209"/>
      <c r="Q19" s="209"/>
      <c r="R19" s="209"/>
      <c r="S19" s="209"/>
      <c r="T19" s="209"/>
    </row>
    <row r="20" spans="1:20" ht="14.4">
      <c r="A20" s="209"/>
      <c r="B20" s="209"/>
      <c r="C20" s="209"/>
      <c r="D20" s="209"/>
      <c r="E20" s="209"/>
      <c r="F20" s="209"/>
      <c r="G20" s="209"/>
      <c r="H20" s="209"/>
      <c r="I20" s="209"/>
      <c r="J20" s="209"/>
      <c r="K20" s="209"/>
      <c r="L20" s="209"/>
      <c r="M20" s="209"/>
      <c r="N20" s="209"/>
      <c r="O20" s="209"/>
      <c r="P20" s="209"/>
      <c r="Q20" s="209"/>
      <c r="R20" s="209"/>
      <c r="S20" s="209"/>
      <c r="T20" s="209"/>
    </row>
    <row r="21" spans="1:20" ht="14.4">
      <c r="A21" s="209"/>
      <c r="B21" s="209" t="s">
        <v>392</v>
      </c>
      <c r="C21" s="209"/>
      <c r="D21" s="209" t="e">
        <f>D10/D18</f>
        <v>#REF!</v>
      </c>
      <c r="E21" s="209" t="e">
        <f>E10/E18</f>
        <v>#REF!</v>
      </c>
      <c r="F21" s="209" t="e">
        <f>F10/F18</f>
        <v>#REF!</v>
      </c>
      <c r="G21" s="209" t="e">
        <f>G10/G18</f>
        <v>#REF!</v>
      </c>
      <c r="H21" s="209" t="e">
        <f>H10/H18</f>
        <v>#REF!</v>
      </c>
      <c r="I21" s="209"/>
      <c r="J21" s="209" t="e">
        <f>J10/J18</f>
        <v>#REF!</v>
      </c>
      <c r="K21" s="209" t="e">
        <f>K10/K18</f>
        <v>#REF!</v>
      </c>
      <c r="L21" s="209" t="e">
        <f>L10/L18</f>
        <v>#REF!</v>
      </c>
      <c r="M21" s="209" t="e">
        <f>M10/M18</f>
        <v>#REF!</v>
      </c>
      <c r="N21" s="209" t="e">
        <f>N10/N18</f>
        <v>#REF!</v>
      </c>
      <c r="O21" s="209"/>
      <c r="P21" s="209" t="e">
        <f>P10/P18</f>
        <v>#REF!</v>
      </c>
      <c r="Q21" s="209" t="e">
        <f>Q10/Q18</f>
        <v>#REF!</v>
      </c>
      <c r="R21" s="209" t="e">
        <f>R10/R18</f>
        <v>#REF!</v>
      </c>
      <c r="S21" s="209" t="e">
        <f>S10/S18</f>
        <v>#REF!</v>
      </c>
      <c r="T21" s="209" t="e">
        <f>T10/T18</f>
        <v>#REF!</v>
      </c>
    </row>
    <row r="22" spans="1:20" s="198" customFormat="1" ht="14.4">
      <c r="A22" s="209"/>
      <c r="B22" s="209" t="s">
        <v>393</v>
      </c>
      <c r="C22" s="209"/>
      <c r="D22" s="209" t="e">
        <f>D21/3</f>
        <v>#REF!</v>
      </c>
      <c r="E22" s="209" t="e">
        <f>E21/3</f>
        <v>#REF!</v>
      </c>
      <c r="F22" s="209" t="e">
        <f>F21/3</f>
        <v>#REF!</v>
      </c>
      <c r="G22" s="209" t="e">
        <f>G21/3</f>
        <v>#REF!</v>
      </c>
      <c r="H22" s="209" t="e">
        <f>H21/12</f>
        <v>#REF!</v>
      </c>
      <c r="I22" s="209"/>
      <c r="J22" s="209" t="e">
        <f>J21/3</f>
        <v>#REF!</v>
      </c>
      <c r="K22" s="209" t="e">
        <f>K21/3</f>
        <v>#REF!</v>
      </c>
      <c r="L22" s="209" t="e">
        <f>L21/3</f>
        <v>#REF!</v>
      </c>
      <c r="M22" s="209" t="e">
        <f>M21/3</f>
        <v>#REF!</v>
      </c>
      <c r="N22" s="209" t="e">
        <f>N21/12</f>
        <v>#REF!</v>
      </c>
      <c r="O22" s="209"/>
      <c r="P22" s="209" t="e">
        <f>P21/3</f>
        <v>#REF!</v>
      </c>
      <c r="Q22" s="209" t="e">
        <f>Q21/3</f>
        <v>#REF!</v>
      </c>
      <c r="R22" s="209" t="e">
        <f>R21/3</f>
        <v>#REF!</v>
      </c>
      <c r="S22" s="209" t="e">
        <f>S21/3</f>
        <v>#REF!</v>
      </c>
      <c r="T22" s="209" t="e">
        <f>T21/12</f>
        <v>#REF!</v>
      </c>
    </row>
    <row r="23" spans="1:20" ht="14.4">
      <c r="A23" s="209"/>
      <c r="B23" s="209"/>
      <c r="C23" s="209"/>
      <c r="D23" s="209"/>
      <c r="E23" s="209"/>
      <c r="F23" s="209"/>
      <c r="G23" s="209"/>
      <c r="H23" s="209"/>
      <c r="I23" s="209"/>
      <c r="J23" s="209"/>
      <c r="K23" s="209"/>
      <c r="L23" s="209"/>
      <c r="M23" s="209"/>
      <c r="N23" s="209"/>
      <c r="O23" s="209"/>
      <c r="P23" s="209"/>
      <c r="Q23" s="209"/>
      <c r="R23" s="209"/>
      <c r="S23" s="209"/>
      <c r="T23" s="209"/>
    </row>
    <row r="24" spans="1:20" ht="14.4">
      <c r="A24" s="209"/>
      <c r="B24" s="209"/>
      <c r="C24" s="209"/>
      <c r="D24" s="209"/>
      <c r="E24" s="209"/>
      <c r="F24" s="209"/>
      <c r="G24" s="209"/>
      <c r="H24" s="209"/>
      <c r="I24" s="209"/>
      <c r="J24" s="209"/>
      <c r="K24" s="209"/>
      <c r="L24" s="209"/>
      <c r="M24" s="209"/>
      <c r="N24" s="209"/>
      <c r="O24" s="209"/>
      <c r="P24" s="209"/>
      <c r="Q24" s="209"/>
      <c r="R24" s="209"/>
      <c r="S24" s="209"/>
      <c r="T24" s="209"/>
    </row>
    <row r="25" spans="1:20" ht="14.4">
      <c r="A25" s="209"/>
      <c r="B25" s="209"/>
      <c r="C25" s="209"/>
      <c r="D25" s="209"/>
      <c r="E25" s="209"/>
      <c r="F25" s="209"/>
      <c r="G25" s="209"/>
      <c r="H25" s="209"/>
      <c r="I25" s="209"/>
      <c r="J25" s="209"/>
      <c r="K25" s="209"/>
      <c r="L25" s="209"/>
      <c r="M25" s="209"/>
      <c r="N25" s="209"/>
      <c r="O25" s="209"/>
      <c r="P25" s="209"/>
      <c r="Q25" s="209"/>
      <c r="R25" s="209"/>
      <c r="S25" s="209"/>
      <c r="T25" s="209"/>
    </row>
    <row r="26" spans="1:20" ht="14.4">
      <c r="A26" s="209"/>
      <c r="B26" s="209" t="s">
        <v>394</v>
      </c>
      <c r="C26" s="209"/>
      <c r="D26" s="209"/>
      <c r="E26" s="209"/>
      <c r="F26" s="209"/>
      <c r="G26" s="209"/>
      <c r="H26" s="209"/>
      <c r="I26" s="209"/>
      <c r="J26" s="209"/>
      <c r="K26" s="209" t="e">
        <f>((J10+K10)/AVERAGE(G16,K16))/6</f>
        <v>#REF!</v>
      </c>
      <c r="L26" s="209" t="e">
        <f>((K10+L10+J10)/AVERAGE(G16,L16))/9</f>
        <v>#REF!</v>
      </c>
      <c r="M26" s="209"/>
      <c r="N26" s="209"/>
      <c r="O26" s="209"/>
      <c r="P26" s="209"/>
      <c r="Q26" s="209" t="e">
        <f>((P10+Q10)/AVERAGE(M16,Q16))/6</f>
        <v>#REF!</v>
      </c>
      <c r="R26" s="209" t="e">
        <f>((Q10+R10+P10)/AVERAGE(M16,R16))/9</f>
        <v>#REF!</v>
      </c>
      <c r="S26" s="209"/>
      <c r="T26" s="209"/>
    </row>
    <row r="27" spans="1:20" ht="14.4">
      <c r="A27" s="209"/>
      <c r="B27" s="209"/>
      <c r="C27" s="209"/>
      <c r="D27" s="209"/>
      <c r="E27" s="209"/>
      <c r="F27" s="209"/>
      <c r="G27" s="209"/>
      <c r="H27" s="209"/>
      <c r="I27" s="209"/>
      <c r="J27" s="209"/>
      <c r="K27" s="209"/>
      <c r="L27" s="209"/>
      <c r="M27" s="209"/>
      <c r="N27" s="209"/>
      <c r="O27" s="209"/>
      <c r="P27" s="209"/>
      <c r="Q27" s="209"/>
      <c r="R27" s="209"/>
      <c r="S27" s="209"/>
      <c r="T27" s="209"/>
    </row>
    <row r="28" spans="1:20" ht="14.4">
      <c r="A28" s="209"/>
      <c r="B28" s="209"/>
      <c r="C28" s="209"/>
      <c r="D28" s="209"/>
      <c r="E28" s="209"/>
      <c r="F28" s="209"/>
      <c r="G28" s="209"/>
      <c r="H28" s="209"/>
      <c r="I28" s="209"/>
      <c r="J28" s="209"/>
      <c r="K28" s="209"/>
      <c r="L28" s="209"/>
      <c r="M28" s="209"/>
      <c r="N28" s="209"/>
      <c r="O28" s="209"/>
      <c r="P28" s="209"/>
      <c r="Q28" s="209"/>
      <c r="R28" s="209"/>
      <c r="S28" s="209"/>
      <c r="T28" s="209"/>
    </row>
    <row r="29" spans="1:20" ht="14.4">
      <c r="A29" s="209"/>
      <c r="B29" s="209"/>
      <c r="C29" s="209"/>
      <c r="D29" s="209"/>
      <c r="E29" s="209"/>
      <c r="F29" s="209"/>
      <c r="G29" s="209"/>
      <c r="H29" s="209"/>
      <c r="I29" s="209"/>
      <c r="J29" s="209"/>
      <c r="K29" s="209"/>
      <c r="L29" s="209" t="e">
        <f>(L14/L18)/3</f>
        <v>#REF!</v>
      </c>
      <c r="M29" s="209"/>
      <c r="N29" s="209"/>
      <c r="O29" s="209"/>
      <c r="P29" s="209"/>
      <c r="Q29" s="209"/>
      <c r="R29" s="209" t="e">
        <f>(R14/R18)/3</f>
        <v>#REF!</v>
      </c>
      <c r="S29" s="209"/>
      <c r="T29" s="482" t="e">
        <f>(R29-L29)/L29</f>
        <v>#REF!</v>
      </c>
    </row>
  </sheetData>
  <pageMargins left="0.7" right="0.7" top="0.75" bottom="0.75" header="0.3" footer="0.3"/>
  <pageSetup orientation="portrait" horizontalDpi="300" verticalDpi="300" r:id="rId1"/>
  <customProperties>
    <customPr name="CellIDs" r:id="rId2"/>
    <customPr name="ConnName" r:id="rId3"/>
    <customPr name="ConnPOV" r:id="rId4"/>
    <customPr name="HyperionXML" r:id="rId5"/>
    <customPr name="NameConnectionMap" r:id="rId6"/>
    <customPr name="POVPosition" r:id="rId7"/>
    <customPr name="SheetHasParityContent" r:id="rId8"/>
    <customPr name="SheetOptions" r:id="rId9"/>
    <customPr name="ShowPOV" r:id="rId10"/>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14"/>
  <sheetViews>
    <sheetView topLeftCell="C1" workbookViewId="0">
      <selection activeCell="F8" sqref="F8"/>
    </sheetView>
  </sheetViews>
  <sheetFormatPr defaultRowHeight="13.2"/>
  <cols>
    <col min="1" max="1" width="16.44140625" bestFit="1" customWidth="1"/>
    <col min="12" max="16" width="16.44140625" bestFit="1" customWidth="1"/>
    <col min="18" max="22" width="16.44140625" bestFit="1" customWidth="1"/>
  </cols>
  <sheetData>
    <row r="1" spans="1:22" ht="14.4">
      <c r="A1" s="172" t="s">
        <v>308</v>
      </c>
      <c r="F1" s="625" t="s">
        <v>284</v>
      </c>
      <c r="G1" s="626"/>
      <c r="H1" s="626"/>
      <c r="I1" s="626"/>
      <c r="J1" s="627"/>
      <c r="K1" s="314"/>
      <c r="L1" s="625" t="s">
        <v>225</v>
      </c>
      <c r="M1" s="626"/>
      <c r="N1" s="626"/>
      <c r="O1" s="626"/>
      <c r="P1" s="627"/>
      <c r="Q1" s="314"/>
      <c r="R1" s="625" t="s">
        <v>224</v>
      </c>
      <c r="S1" s="626"/>
      <c r="T1" s="626"/>
      <c r="U1" s="626"/>
      <c r="V1" s="627"/>
    </row>
    <row r="2" spans="1:22" ht="14.4">
      <c r="A2" s="172" t="s">
        <v>395</v>
      </c>
      <c r="F2" s="314"/>
      <c r="G2" s="314"/>
      <c r="H2" s="314"/>
      <c r="I2" s="314"/>
      <c r="J2" s="314"/>
      <c r="K2" s="314"/>
      <c r="L2" s="314"/>
      <c r="M2" s="314"/>
      <c r="N2" s="314"/>
      <c r="O2" s="314"/>
      <c r="P2" s="314"/>
      <c r="Q2" s="314"/>
      <c r="R2" s="314"/>
      <c r="S2" s="314"/>
      <c r="T2" s="314"/>
      <c r="U2" s="314"/>
      <c r="V2" s="314"/>
    </row>
    <row r="3" spans="1:22" ht="14.4">
      <c r="F3" s="542" t="s">
        <v>285</v>
      </c>
      <c r="G3" s="542" t="s">
        <v>285</v>
      </c>
      <c r="H3" s="542" t="s">
        <v>285</v>
      </c>
      <c r="I3" s="542" t="s">
        <v>285</v>
      </c>
      <c r="J3" s="542" t="s">
        <v>285</v>
      </c>
      <c r="K3" s="323"/>
      <c r="L3" s="542" t="s">
        <v>286</v>
      </c>
      <c r="M3" s="542" t="s">
        <v>286</v>
      </c>
      <c r="N3" s="542" t="s">
        <v>286</v>
      </c>
      <c r="O3" s="542" t="s">
        <v>286</v>
      </c>
      <c r="P3" s="542" t="s">
        <v>286</v>
      </c>
      <c r="Q3" s="322"/>
      <c r="R3" s="542" t="s">
        <v>286</v>
      </c>
      <c r="S3" s="542" t="s">
        <v>286</v>
      </c>
      <c r="T3" s="542" t="s">
        <v>286</v>
      </c>
      <c r="U3" s="542" t="s">
        <v>286</v>
      </c>
      <c r="V3" s="542" t="s">
        <v>286</v>
      </c>
    </row>
    <row r="4" spans="1:22" ht="14.4">
      <c r="F4" s="315" t="s">
        <v>287</v>
      </c>
      <c r="G4" s="315" t="s">
        <v>287</v>
      </c>
      <c r="H4" s="315" t="s">
        <v>287</v>
      </c>
      <c r="I4" s="315" t="s">
        <v>287</v>
      </c>
      <c r="J4" s="315" t="s">
        <v>287</v>
      </c>
      <c r="K4" s="315"/>
      <c r="L4" s="315" t="s">
        <v>287</v>
      </c>
      <c r="M4" s="315" t="s">
        <v>287</v>
      </c>
      <c r="N4" s="315" t="s">
        <v>287</v>
      </c>
      <c r="O4" s="315" t="s">
        <v>287</v>
      </c>
      <c r="P4" s="315" t="s">
        <v>287</v>
      </c>
      <c r="Q4" s="314"/>
      <c r="R4" s="315" t="s">
        <v>287</v>
      </c>
      <c r="S4" s="315" t="s">
        <v>287</v>
      </c>
      <c r="T4" s="315" t="s">
        <v>287</v>
      </c>
      <c r="U4" s="315" t="s">
        <v>287</v>
      </c>
      <c r="V4" s="315" t="s">
        <v>287</v>
      </c>
    </row>
    <row r="5" spans="1:22" ht="14.4">
      <c r="F5" s="315" t="s">
        <v>340</v>
      </c>
      <c r="G5" s="315" t="s">
        <v>340</v>
      </c>
      <c r="H5" s="315" t="s">
        <v>340</v>
      </c>
      <c r="I5" s="315" t="s">
        <v>340</v>
      </c>
      <c r="J5" s="315" t="s">
        <v>340</v>
      </c>
      <c r="K5" s="315"/>
      <c r="L5" s="315" t="s">
        <v>340</v>
      </c>
      <c r="M5" s="315" t="s">
        <v>340</v>
      </c>
      <c r="N5" s="315" t="s">
        <v>340</v>
      </c>
      <c r="O5" s="315" t="s">
        <v>340</v>
      </c>
      <c r="P5" s="315" t="s">
        <v>340</v>
      </c>
      <c r="Q5" s="314"/>
      <c r="R5" s="315" t="s">
        <v>340</v>
      </c>
      <c r="S5" s="315" t="s">
        <v>340</v>
      </c>
      <c r="T5" s="315" t="s">
        <v>340</v>
      </c>
      <c r="U5" s="315" t="s">
        <v>340</v>
      </c>
      <c r="V5" s="315" t="s">
        <v>340</v>
      </c>
    </row>
    <row r="6" spans="1:22" ht="14.4">
      <c r="F6" s="315" t="s">
        <v>289</v>
      </c>
      <c r="G6" s="315" t="s">
        <v>289</v>
      </c>
      <c r="H6" s="315" t="s">
        <v>289</v>
      </c>
      <c r="I6" s="315" t="s">
        <v>289</v>
      </c>
      <c r="J6" s="315" t="s">
        <v>289</v>
      </c>
      <c r="K6" s="315"/>
      <c r="L6" s="315" t="s">
        <v>289</v>
      </c>
      <c r="M6" s="315" t="s">
        <v>289</v>
      </c>
      <c r="N6" s="315" t="s">
        <v>289</v>
      </c>
      <c r="O6" s="315" t="s">
        <v>289</v>
      </c>
      <c r="P6" s="315" t="s">
        <v>289</v>
      </c>
      <c r="Q6" s="314"/>
      <c r="R6" s="315" t="s">
        <v>289</v>
      </c>
      <c r="S6" s="315" t="s">
        <v>289</v>
      </c>
      <c r="T6" s="315" t="s">
        <v>289</v>
      </c>
      <c r="U6" s="315" t="s">
        <v>289</v>
      </c>
      <c r="V6" s="315" t="s">
        <v>289</v>
      </c>
    </row>
    <row r="7" spans="1:22" ht="14.4">
      <c r="F7" s="315" t="s">
        <v>290</v>
      </c>
      <c r="G7" s="315" t="s">
        <v>290</v>
      </c>
      <c r="H7" s="315" t="s">
        <v>290</v>
      </c>
      <c r="I7" s="315" t="s">
        <v>290</v>
      </c>
      <c r="J7" s="315" t="s">
        <v>290</v>
      </c>
      <c r="K7" s="315"/>
      <c r="L7" s="315" t="s">
        <v>290</v>
      </c>
      <c r="M7" s="315" t="s">
        <v>290</v>
      </c>
      <c r="N7" s="315" t="s">
        <v>290</v>
      </c>
      <c r="O7" s="315" t="s">
        <v>290</v>
      </c>
      <c r="P7" s="315" t="s">
        <v>290</v>
      </c>
      <c r="Q7" s="314"/>
      <c r="R7" s="315" t="s">
        <v>290</v>
      </c>
      <c r="S7" s="315" t="s">
        <v>290</v>
      </c>
      <c r="T7" s="315" t="s">
        <v>290</v>
      </c>
      <c r="U7" s="315" t="s">
        <v>290</v>
      </c>
      <c r="V7" s="315" t="s">
        <v>290</v>
      </c>
    </row>
    <row r="8" spans="1:22" ht="14.4">
      <c r="F8" s="394" t="e">
        <f>#REF!</f>
        <v>#REF!</v>
      </c>
      <c r="G8" s="394" t="e">
        <f>F8</f>
        <v>#REF!</v>
      </c>
      <c r="H8" s="394" t="e">
        <f t="shared" ref="H8:J8" si="0">G8</f>
        <v>#REF!</v>
      </c>
      <c r="I8" s="394" t="e">
        <f t="shared" si="0"/>
        <v>#REF!</v>
      </c>
      <c r="J8" s="394" t="e">
        <f t="shared" si="0"/>
        <v>#REF!</v>
      </c>
      <c r="K8" s="315"/>
      <c r="L8" s="394" t="e">
        <f>#REF!</f>
        <v>#REF!</v>
      </c>
      <c r="M8" s="394" t="e">
        <f>L8</f>
        <v>#REF!</v>
      </c>
      <c r="N8" s="394" t="e">
        <f t="shared" ref="N8:P8" si="1">M8</f>
        <v>#REF!</v>
      </c>
      <c r="O8" s="394" t="e">
        <f t="shared" si="1"/>
        <v>#REF!</v>
      </c>
      <c r="P8" s="394" t="e">
        <f t="shared" si="1"/>
        <v>#REF!</v>
      </c>
      <c r="Q8" s="314"/>
      <c r="R8" s="394" t="e">
        <f>#REF!</f>
        <v>#REF!</v>
      </c>
      <c r="S8" s="394" t="e">
        <f>R8</f>
        <v>#REF!</v>
      </c>
      <c r="T8" s="394" t="e">
        <f t="shared" ref="T8:V8" si="2">S8</f>
        <v>#REF!</v>
      </c>
      <c r="U8" s="394" t="e">
        <f t="shared" si="2"/>
        <v>#REF!</v>
      </c>
      <c r="V8" s="394" t="e">
        <f t="shared" si="2"/>
        <v>#REF!</v>
      </c>
    </row>
    <row r="9" spans="1:22" ht="14.4">
      <c r="F9" s="316" t="s">
        <v>291</v>
      </c>
      <c r="G9" s="316" t="s">
        <v>292</v>
      </c>
      <c r="H9" s="316" t="s">
        <v>293</v>
      </c>
      <c r="I9" s="316" t="s">
        <v>294</v>
      </c>
      <c r="J9" s="316" t="s">
        <v>294</v>
      </c>
      <c r="K9" s="315"/>
      <c r="L9" s="316" t="s">
        <v>291</v>
      </c>
      <c r="M9" s="316" t="s">
        <v>292</v>
      </c>
      <c r="N9" s="316" t="s">
        <v>293</v>
      </c>
      <c r="O9" s="316" t="s">
        <v>294</v>
      </c>
      <c r="P9" s="316" t="s">
        <v>294</v>
      </c>
      <c r="Q9" s="314"/>
      <c r="R9" s="316" t="s">
        <v>291</v>
      </c>
      <c r="S9" s="316" t="s">
        <v>292</v>
      </c>
      <c r="T9" s="316" t="s">
        <v>293</v>
      </c>
      <c r="U9" s="316" t="s">
        <v>294</v>
      </c>
      <c r="V9" s="316" t="s">
        <v>294</v>
      </c>
    </row>
    <row r="10" spans="1:22" ht="14.4">
      <c r="F10" s="316" t="s">
        <v>295</v>
      </c>
      <c r="G10" s="316" t="s">
        <v>295</v>
      </c>
      <c r="H10" s="316" t="s">
        <v>295</v>
      </c>
      <c r="I10" s="316" t="s">
        <v>295</v>
      </c>
      <c r="J10" s="316" t="s">
        <v>296</v>
      </c>
      <c r="K10" s="315"/>
      <c r="L10" s="316" t="s">
        <v>295</v>
      </c>
      <c r="M10" s="316" t="s">
        <v>295</v>
      </c>
      <c r="N10" s="316" t="s">
        <v>295</v>
      </c>
      <c r="O10" s="316" t="s">
        <v>295</v>
      </c>
      <c r="P10" s="316" t="s">
        <v>296</v>
      </c>
      <c r="Q10" s="314"/>
      <c r="R10" s="316" t="s">
        <v>295</v>
      </c>
      <c r="S10" s="316" t="s">
        <v>295</v>
      </c>
      <c r="T10" s="316" t="s">
        <v>295</v>
      </c>
      <c r="U10" s="316" t="s">
        <v>295</v>
      </c>
      <c r="V10" s="316" t="s">
        <v>296</v>
      </c>
    </row>
    <row r="11" spans="1:22" ht="14.4">
      <c r="F11" s="316" t="s">
        <v>218</v>
      </c>
      <c r="G11" s="316" t="s">
        <v>218</v>
      </c>
      <c r="H11" s="316" t="s">
        <v>218</v>
      </c>
      <c r="I11" s="316" t="s">
        <v>218</v>
      </c>
      <c r="J11" s="316" t="s">
        <v>218</v>
      </c>
      <c r="K11" s="315"/>
      <c r="L11" s="316" t="s">
        <v>218</v>
      </c>
      <c r="M11" s="316" t="s">
        <v>218</v>
      </c>
      <c r="N11" s="316" t="s">
        <v>218</v>
      </c>
      <c r="O11" s="316" t="s">
        <v>218</v>
      </c>
      <c r="P11" s="316" t="s">
        <v>218</v>
      </c>
      <c r="Q11" s="314"/>
      <c r="R11" s="316" t="s">
        <v>218</v>
      </c>
      <c r="S11" s="316" t="s">
        <v>218</v>
      </c>
      <c r="T11" s="316" t="s">
        <v>218</v>
      </c>
      <c r="U11" s="316" t="s">
        <v>218</v>
      </c>
      <c r="V11" s="316" t="s">
        <v>218</v>
      </c>
    </row>
    <row r="14" spans="1:22" ht="14.4">
      <c r="A14" s="401" t="s">
        <v>305</v>
      </c>
      <c r="B14" s="401"/>
      <c r="C14" s="401" t="s">
        <v>297</v>
      </c>
      <c r="D14" s="401" t="s">
        <v>306</v>
      </c>
      <c r="E14" s="401" t="s">
        <v>307</v>
      </c>
      <c r="F14" s="338">
        <v>3834210117.6676402</v>
      </c>
      <c r="G14" s="338">
        <v>3887783035.9910798</v>
      </c>
      <c r="H14" s="338">
        <v>3794004844.2406101</v>
      </c>
      <c r="I14" s="338">
        <v>4021637354.2435699</v>
      </c>
      <c r="J14" s="338">
        <v>15537635352.1429</v>
      </c>
      <c r="K14" s="401"/>
      <c r="L14" s="338">
        <v>3679645910.9012699</v>
      </c>
      <c r="M14" s="338">
        <v>3522833990.6076999</v>
      </c>
      <c r="N14" s="338">
        <v>3942903000</v>
      </c>
      <c r="O14" s="338">
        <v>4077130460.1094899</v>
      </c>
      <c r="P14" s="338">
        <v>15222513361.6185</v>
      </c>
      <c r="Q14" s="401"/>
      <c r="R14" s="338">
        <v>4065313270.9926701</v>
      </c>
      <c r="S14" s="338">
        <v>4222319171.69697</v>
      </c>
      <c r="T14" s="338">
        <v>4127285635.8283601</v>
      </c>
      <c r="U14" s="338">
        <v>4039894821.12749</v>
      </c>
      <c r="V14" s="338">
        <v>16454812899.6455</v>
      </c>
    </row>
  </sheetData>
  <mergeCells count="3">
    <mergeCell ref="F1:J1"/>
    <mergeCell ref="L1:P1"/>
    <mergeCell ref="R1:V1"/>
  </mergeCells>
  <pageMargins left="0.7" right="0.7" top="0.75" bottom="0.75" header="0.3" footer="0.3"/>
  <customProperties>
    <customPr name="SheetOptions"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00"/>
    <pageSetUpPr fitToPage="1"/>
  </sheetPr>
  <dimension ref="A1:AP72"/>
  <sheetViews>
    <sheetView showGridLines="0" tabSelected="1" view="pageBreakPreview" zoomScaleNormal="100" zoomScaleSheetLayoutView="100" workbookViewId="0">
      <pane xSplit="1" ySplit="6" topLeftCell="B7" activePane="bottomRight" state="frozen"/>
      <selection activeCell="K56" sqref="K56"/>
      <selection pane="topRight" activeCell="K56" sqref="K56"/>
      <selection pane="bottomLeft" activeCell="K56" sqref="K56"/>
      <selection pane="bottomRight" activeCell="A2" sqref="A2"/>
    </sheetView>
  </sheetViews>
  <sheetFormatPr defaultColWidth="9.109375" defaultRowHeight="13.8"/>
  <cols>
    <col min="1" max="1" width="47.6640625" style="2" customWidth="1"/>
    <col min="2" max="6" width="9.33203125" style="2" customWidth="1"/>
    <col min="7" max="7" width="1.5546875" style="2" customWidth="1"/>
    <col min="8" max="12" width="9.33203125" style="2" customWidth="1"/>
    <col min="13" max="13" width="1.5546875" style="2" customWidth="1"/>
    <col min="14" max="18" width="9.33203125" style="2" customWidth="1"/>
    <col min="19" max="22" width="9.109375" style="2"/>
    <col min="23" max="23" width="10.44140625" style="2" bestFit="1" customWidth="1"/>
    <col min="24" max="16384" width="9.109375" style="2"/>
  </cols>
  <sheetData>
    <row r="1" spans="1:42" ht="18" customHeight="1">
      <c r="A1" s="65" t="s">
        <v>35</v>
      </c>
    </row>
    <row r="2" spans="1:42" ht="13.5" customHeight="1">
      <c r="A2" s="99" t="s">
        <v>1</v>
      </c>
    </row>
    <row r="3" spans="1:42" ht="13.5" customHeight="1">
      <c r="A3" s="115"/>
      <c r="B3" s="192"/>
      <c r="C3" s="116"/>
      <c r="D3" s="116"/>
      <c r="E3" s="116"/>
      <c r="F3" s="116"/>
      <c r="G3" s="116"/>
      <c r="H3" s="116"/>
      <c r="I3" s="116"/>
      <c r="J3" s="116"/>
      <c r="K3" s="116"/>
      <c r="L3" s="116"/>
      <c r="M3" s="116"/>
      <c r="N3" s="116"/>
      <c r="O3" s="116"/>
      <c r="P3" s="116"/>
      <c r="Q3" s="116"/>
      <c r="R3" s="116"/>
    </row>
    <row r="4" spans="1:42" ht="3.75" customHeight="1">
      <c r="A4" s="587"/>
    </row>
    <row r="5" spans="1:42" ht="12.75" customHeight="1">
      <c r="A5" s="586"/>
      <c r="B5" s="592">
        <v>2019</v>
      </c>
      <c r="C5" s="592"/>
      <c r="D5" s="592"/>
      <c r="E5" s="592"/>
      <c r="F5" s="592"/>
      <c r="H5" s="592">
        <v>2020</v>
      </c>
      <c r="I5" s="592"/>
      <c r="J5" s="592"/>
      <c r="K5" s="592"/>
      <c r="L5" s="592"/>
      <c r="N5" s="592">
        <v>2021</v>
      </c>
      <c r="O5" s="592"/>
      <c r="P5" s="592"/>
      <c r="Q5" s="592"/>
      <c r="R5" s="592"/>
    </row>
    <row r="6" spans="1:42" ht="12.75" customHeight="1">
      <c r="A6" s="585"/>
      <c r="B6" s="21" t="s">
        <v>2</v>
      </c>
      <c r="C6" s="22" t="s">
        <v>3</v>
      </c>
      <c r="D6" s="22" t="s">
        <v>4</v>
      </c>
      <c r="E6" s="496" t="s">
        <v>5</v>
      </c>
      <c r="F6" s="23" t="s">
        <v>6</v>
      </c>
      <c r="G6" s="1"/>
      <c r="H6" s="21" t="s">
        <v>2</v>
      </c>
      <c r="I6" s="22" t="s">
        <v>3</v>
      </c>
      <c r="J6" s="22" t="s">
        <v>4</v>
      </c>
      <c r="K6" s="22" t="s">
        <v>5</v>
      </c>
      <c r="L6" s="23" t="s">
        <v>6</v>
      </c>
      <c r="M6" s="1"/>
      <c r="N6" s="21" t="s">
        <v>2</v>
      </c>
      <c r="O6" s="22" t="s">
        <v>3</v>
      </c>
      <c r="P6" s="22" t="s">
        <v>4</v>
      </c>
      <c r="Q6" s="496" t="s">
        <v>5</v>
      </c>
      <c r="R6" s="23" t="s">
        <v>6</v>
      </c>
    </row>
    <row r="7" spans="1:42" ht="6.75" customHeight="1">
      <c r="A7" s="584"/>
      <c r="B7" s="8"/>
      <c r="F7" s="85"/>
      <c r="G7" s="8"/>
      <c r="H7" s="8"/>
      <c r="L7" s="85"/>
      <c r="M7" s="8"/>
      <c r="N7" s="8"/>
      <c r="R7" s="85"/>
      <c r="V7" s="576"/>
      <c r="W7" s="576"/>
    </row>
    <row r="8" spans="1:42">
      <c r="A8" s="449" t="s">
        <v>36</v>
      </c>
      <c r="B8" s="11">
        <v>4577</v>
      </c>
      <c r="C8" s="11">
        <v>4663</v>
      </c>
      <c r="D8" s="11">
        <v>4721</v>
      </c>
      <c r="E8" s="11">
        <v>4791</v>
      </c>
      <c r="F8" s="415">
        <v>18752</v>
      </c>
      <c r="G8" s="11"/>
      <c r="H8" s="11">
        <v>5001</v>
      </c>
      <c r="I8" s="11">
        <v>5000</v>
      </c>
      <c r="J8" s="11">
        <v>5198</v>
      </c>
      <c r="K8" s="11">
        <v>5400</v>
      </c>
      <c r="L8" s="415">
        <v>20599</v>
      </c>
      <c r="M8" s="11"/>
      <c r="N8" s="11">
        <v>5600</v>
      </c>
      <c r="O8" s="11">
        <v>5717</v>
      </c>
      <c r="P8" s="11">
        <v>5801</v>
      </c>
      <c r="Q8" s="11">
        <v>5861</v>
      </c>
      <c r="R8" s="415">
        <v>22979</v>
      </c>
      <c r="T8" s="11"/>
      <c r="U8" s="11"/>
      <c r="V8" s="577"/>
      <c r="W8" s="577"/>
      <c r="X8" s="11"/>
      <c r="Y8" s="11"/>
      <c r="Z8" s="11"/>
      <c r="AA8" s="11"/>
      <c r="AB8" s="11"/>
      <c r="AC8" s="11"/>
      <c r="AD8" s="11"/>
      <c r="AF8" s="16"/>
      <c r="AG8" s="16"/>
      <c r="AH8" s="16"/>
      <c r="AI8" s="16"/>
      <c r="AJ8" s="16"/>
      <c r="AK8" s="16"/>
      <c r="AL8" s="16"/>
      <c r="AM8" s="16"/>
      <c r="AN8" s="16"/>
      <c r="AO8" s="16"/>
      <c r="AP8" s="16"/>
    </row>
    <row r="9" spans="1:42" ht="16.5" customHeight="1">
      <c r="A9" s="3" t="s">
        <v>37</v>
      </c>
      <c r="B9" s="193">
        <v>5628</v>
      </c>
      <c r="C9" s="193">
        <v>5594</v>
      </c>
      <c r="D9" s="193">
        <v>5541</v>
      </c>
      <c r="E9" s="193">
        <v>5507</v>
      </c>
      <c r="F9" s="194">
        <v>22270</v>
      </c>
      <c r="G9" s="193"/>
      <c r="H9" s="193">
        <v>5632</v>
      </c>
      <c r="I9" s="193">
        <v>5415</v>
      </c>
      <c r="J9" s="193">
        <v>5421</v>
      </c>
      <c r="K9" s="193">
        <v>5469</v>
      </c>
      <c r="L9" s="194">
        <v>21937</v>
      </c>
      <c r="M9" s="193"/>
      <c r="N9" s="193">
        <v>5623</v>
      </c>
      <c r="O9" s="193">
        <v>5554</v>
      </c>
      <c r="P9" s="193">
        <v>5499</v>
      </c>
      <c r="Q9" s="193">
        <v>5403</v>
      </c>
      <c r="R9" s="194">
        <v>22079</v>
      </c>
      <c r="T9" s="11"/>
      <c r="U9" s="11"/>
      <c r="V9" s="577"/>
      <c r="W9" s="577"/>
      <c r="X9" s="11"/>
      <c r="Y9" s="11"/>
      <c r="Z9" s="11"/>
      <c r="AA9" s="11"/>
      <c r="AB9" s="11"/>
      <c r="AC9" s="11"/>
      <c r="AD9" s="11"/>
      <c r="AF9" s="16"/>
      <c r="AG9" s="16"/>
      <c r="AH9" s="16"/>
      <c r="AI9" s="16"/>
      <c r="AJ9" s="16"/>
      <c r="AK9" s="16"/>
      <c r="AL9" s="16"/>
      <c r="AM9" s="16"/>
      <c r="AN9" s="16"/>
      <c r="AO9" s="16"/>
      <c r="AP9" s="16"/>
    </row>
    <row r="10" spans="1:42" ht="14.1" customHeight="1">
      <c r="A10" s="206" t="s">
        <v>38</v>
      </c>
      <c r="B10" s="193">
        <v>990</v>
      </c>
      <c r="C10" s="193">
        <v>982</v>
      </c>
      <c r="D10" s="193">
        <v>963</v>
      </c>
      <c r="E10" s="193">
        <v>944</v>
      </c>
      <c r="F10" s="194">
        <v>3879</v>
      </c>
      <c r="G10" s="193"/>
      <c r="H10" s="193">
        <v>899</v>
      </c>
      <c r="I10" s="193">
        <v>877</v>
      </c>
      <c r="J10" s="193">
        <v>876</v>
      </c>
      <c r="K10" s="193">
        <v>880</v>
      </c>
      <c r="L10" s="194">
        <v>3532</v>
      </c>
      <c r="M10" s="193"/>
      <c r="N10" s="193">
        <v>871</v>
      </c>
      <c r="O10" s="193">
        <v>870</v>
      </c>
      <c r="P10" s="193">
        <v>851</v>
      </c>
      <c r="Q10" s="193">
        <v>825</v>
      </c>
      <c r="R10" s="194">
        <v>3417</v>
      </c>
      <c r="T10" s="11"/>
      <c r="U10" s="11"/>
      <c r="V10" s="577"/>
      <c r="W10" s="577"/>
      <c r="X10" s="11"/>
      <c r="Y10" s="11"/>
      <c r="Z10" s="11"/>
      <c r="AA10" s="11"/>
      <c r="AB10" s="11"/>
      <c r="AC10" s="11"/>
      <c r="AD10" s="11"/>
      <c r="AF10" s="16"/>
      <c r="AG10" s="16"/>
      <c r="AH10" s="16"/>
      <c r="AI10" s="16"/>
      <c r="AJ10" s="16"/>
      <c r="AK10" s="16"/>
      <c r="AL10" s="16"/>
      <c r="AM10" s="16"/>
      <c r="AN10" s="16"/>
      <c r="AO10" s="16"/>
      <c r="AP10" s="16"/>
    </row>
    <row r="11" spans="1:42" ht="16.5" customHeight="1">
      <c r="A11" s="206" t="s">
        <v>39</v>
      </c>
      <c r="B11" s="193">
        <v>225</v>
      </c>
      <c r="C11" s="193">
        <v>244</v>
      </c>
      <c r="D11" s="193">
        <v>326</v>
      </c>
      <c r="E11" s="193">
        <v>372</v>
      </c>
      <c r="F11" s="194">
        <v>1167</v>
      </c>
      <c r="G11" s="193"/>
      <c r="H11" s="193">
        <v>343</v>
      </c>
      <c r="I11" s="193">
        <v>326</v>
      </c>
      <c r="J11" s="193">
        <v>400</v>
      </c>
      <c r="K11" s="193">
        <v>505</v>
      </c>
      <c r="L11" s="194">
        <v>1574</v>
      </c>
      <c r="M11" s="193"/>
      <c r="N11" s="193">
        <v>513</v>
      </c>
      <c r="O11" s="193">
        <v>556</v>
      </c>
      <c r="P11" s="193">
        <v>603</v>
      </c>
      <c r="Q11" s="193">
        <v>709</v>
      </c>
      <c r="R11" s="194">
        <v>2380</v>
      </c>
      <c r="T11" s="575"/>
      <c r="U11" s="575"/>
      <c r="V11" s="577"/>
      <c r="W11" s="577"/>
      <c r="AF11" s="16"/>
      <c r="AG11" s="16"/>
      <c r="AH11" s="16"/>
      <c r="AI11" s="16"/>
      <c r="AJ11" s="16"/>
      <c r="AK11" s="16"/>
      <c r="AL11" s="16"/>
      <c r="AM11" s="16"/>
      <c r="AN11" s="16"/>
      <c r="AO11" s="16"/>
      <c r="AP11" s="16"/>
    </row>
    <row r="12" spans="1:42" ht="14.1" customHeight="1">
      <c r="A12" s="449" t="s">
        <v>40</v>
      </c>
      <c r="B12" s="416">
        <v>1891</v>
      </c>
      <c r="C12" s="416">
        <v>1933</v>
      </c>
      <c r="D12" s="416">
        <v>1971</v>
      </c>
      <c r="E12" s="416">
        <v>2000</v>
      </c>
      <c r="F12" s="415">
        <v>7795</v>
      </c>
      <c r="G12" s="416"/>
      <c r="H12" s="416">
        <v>2043</v>
      </c>
      <c r="I12" s="416">
        <v>2004</v>
      </c>
      <c r="J12" s="416">
        <v>2049</v>
      </c>
      <c r="K12" s="416">
        <v>2095</v>
      </c>
      <c r="L12" s="415">
        <v>8191</v>
      </c>
      <c r="M12" s="416"/>
      <c r="N12" s="416">
        <v>2167</v>
      </c>
      <c r="O12" s="416">
        <v>2202</v>
      </c>
      <c r="P12" s="416">
        <v>2227</v>
      </c>
      <c r="Q12" s="416">
        <v>2337</v>
      </c>
      <c r="R12" s="415">
        <v>8933</v>
      </c>
      <c r="T12" s="11"/>
      <c r="U12" s="11"/>
      <c r="V12" s="577"/>
      <c r="W12" s="577"/>
      <c r="X12" s="11"/>
      <c r="Y12" s="11"/>
      <c r="Z12" s="11"/>
      <c r="AA12" s="11"/>
      <c r="AB12" s="11"/>
      <c r="AC12" s="11"/>
      <c r="AD12" s="11"/>
      <c r="AF12" s="16"/>
      <c r="AG12" s="16"/>
      <c r="AH12" s="16"/>
      <c r="AI12" s="16"/>
      <c r="AJ12" s="16"/>
      <c r="AK12" s="16"/>
      <c r="AL12" s="16"/>
      <c r="AM12" s="16"/>
      <c r="AN12" s="16"/>
      <c r="AO12" s="16"/>
      <c r="AP12" s="16"/>
    </row>
    <row r="13" spans="1:42" ht="16.5" customHeight="1">
      <c r="A13" s="206" t="s">
        <v>41</v>
      </c>
      <c r="B13" s="193">
        <v>556</v>
      </c>
      <c r="C13" s="193">
        <v>607</v>
      </c>
      <c r="D13" s="193">
        <v>603</v>
      </c>
      <c r="E13" s="193">
        <v>699</v>
      </c>
      <c r="F13" s="194">
        <v>2465</v>
      </c>
      <c r="G13" s="29"/>
      <c r="H13" s="193">
        <v>557</v>
      </c>
      <c r="I13" s="193">
        <v>428</v>
      </c>
      <c r="J13" s="193">
        <v>674</v>
      </c>
      <c r="K13" s="193">
        <v>935</v>
      </c>
      <c r="L13" s="194">
        <v>2594</v>
      </c>
      <c r="M13" s="193"/>
      <c r="N13" s="193">
        <v>618</v>
      </c>
      <c r="O13" s="193">
        <v>679</v>
      </c>
      <c r="P13" s="193">
        <v>705</v>
      </c>
      <c r="Q13" s="193">
        <v>818</v>
      </c>
      <c r="R13" s="194">
        <v>2820</v>
      </c>
      <c r="T13" s="11"/>
      <c r="U13" s="11"/>
      <c r="V13" s="577"/>
      <c r="W13" s="577"/>
      <c r="X13" s="11"/>
      <c r="Y13" s="11"/>
      <c r="Z13" s="11"/>
      <c r="AA13" s="11"/>
      <c r="AB13" s="11"/>
      <c r="AC13" s="11"/>
      <c r="AD13" s="11"/>
      <c r="AF13" s="16"/>
      <c r="AG13" s="16"/>
      <c r="AH13" s="16"/>
      <c r="AI13" s="16"/>
      <c r="AJ13" s="16"/>
      <c r="AK13" s="16"/>
      <c r="AL13" s="16"/>
      <c r="AM13" s="16"/>
      <c r="AN13" s="16"/>
      <c r="AO13" s="16"/>
      <c r="AP13" s="16"/>
    </row>
    <row r="14" spans="1:42" ht="15.75" customHeight="1">
      <c r="A14" s="19" t="s">
        <v>42</v>
      </c>
      <c r="B14" s="527">
        <v>413</v>
      </c>
      <c r="C14" s="527">
        <v>427</v>
      </c>
      <c r="D14" s="527">
        <v>459</v>
      </c>
      <c r="E14" s="527">
        <v>455</v>
      </c>
      <c r="F14" s="415">
        <v>1754</v>
      </c>
      <c r="G14" s="29"/>
      <c r="H14" s="527">
        <v>443</v>
      </c>
      <c r="I14" s="527">
        <v>378</v>
      </c>
      <c r="J14" s="527">
        <v>382</v>
      </c>
      <c r="K14" s="527">
        <v>421</v>
      </c>
      <c r="L14" s="415">
        <v>1624</v>
      </c>
      <c r="M14" s="29"/>
      <c r="N14" s="527">
        <v>413</v>
      </c>
      <c r="O14" s="527">
        <v>425</v>
      </c>
      <c r="P14" s="527">
        <v>427</v>
      </c>
      <c r="Q14" s="527">
        <v>454</v>
      </c>
      <c r="R14" s="415">
        <v>1719</v>
      </c>
      <c r="T14" s="16"/>
      <c r="U14" s="16"/>
      <c r="V14" s="577"/>
      <c r="W14" s="577"/>
      <c r="X14" s="11"/>
      <c r="Y14" s="16"/>
      <c r="Z14" s="16"/>
      <c r="AA14" s="16"/>
      <c r="AB14" s="16"/>
      <c r="AC14" s="16"/>
      <c r="AD14" s="11"/>
      <c r="AF14" s="16"/>
      <c r="AG14" s="16"/>
      <c r="AH14" s="16"/>
      <c r="AI14" s="16"/>
      <c r="AJ14" s="16"/>
      <c r="AK14" s="16"/>
      <c r="AL14" s="16"/>
      <c r="AM14" s="16"/>
      <c r="AN14" s="16"/>
      <c r="AO14" s="16"/>
      <c r="AP14" s="16"/>
    </row>
    <row r="15" spans="1:42" ht="14.25" customHeight="1">
      <c r="A15" s="5" t="s">
        <v>8</v>
      </c>
      <c r="B15" s="32">
        <v>14280</v>
      </c>
      <c r="C15" s="32">
        <v>14450</v>
      </c>
      <c r="D15" s="32">
        <v>14584</v>
      </c>
      <c r="E15" s="32">
        <v>14768</v>
      </c>
      <c r="F15" s="18">
        <v>58082</v>
      </c>
      <c r="G15" s="11"/>
      <c r="H15" s="32">
        <v>14918</v>
      </c>
      <c r="I15" s="32">
        <v>14428</v>
      </c>
      <c r="J15" s="32">
        <v>15000</v>
      </c>
      <c r="K15" s="32">
        <v>15705</v>
      </c>
      <c r="L15" s="18">
        <v>60051</v>
      </c>
      <c r="M15" s="11"/>
      <c r="N15" s="32">
        <v>15805</v>
      </c>
      <c r="O15" s="32">
        <v>16002</v>
      </c>
      <c r="P15" s="32">
        <v>16115</v>
      </c>
      <c r="Q15" s="32">
        <v>16406</v>
      </c>
      <c r="R15" s="18">
        <v>64328</v>
      </c>
      <c r="T15" s="11"/>
      <c r="U15" s="11"/>
      <c r="V15" s="577"/>
      <c r="W15" s="577"/>
      <c r="X15" s="11"/>
      <c r="Y15" s="11"/>
      <c r="Z15" s="11"/>
      <c r="AA15" s="11"/>
      <c r="AB15" s="11"/>
      <c r="AC15" s="11"/>
      <c r="AD15" s="11"/>
      <c r="AF15" s="16"/>
      <c r="AG15" s="16"/>
      <c r="AH15" s="16"/>
      <c r="AI15" s="16"/>
      <c r="AJ15" s="16"/>
      <c r="AK15" s="16"/>
      <c r="AL15" s="16"/>
      <c r="AM15" s="16"/>
      <c r="AN15" s="16"/>
      <c r="AO15" s="16"/>
      <c r="AP15" s="16"/>
    </row>
    <row r="16" spans="1:42" ht="2.25" customHeight="1">
      <c r="A16" s="2" t="s">
        <v>9</v>
      </c>
      <c r="B16" s="25"/>
      <c r="C16" s="25"/>
      <c r="D16" s="25"/>
      <c r="E16" s="25"/>
      <c r="F16" s="10"/>
      <c r="G16" s="25"/>
      <c r="H16" s="25"/>
      <c r="I16" s="25"/>
      <c r="J16" s="25"/>
      <c r="K16" s="25"/>
      <c r="L16" s="10"/>
      <c r="M16" s="25"/>
      <c r="N16" s="25"/>
      <c r="O16" s="25"/>
      <c r="P16" s="25"/>
      <c r="Q16" s="25"/>
      <c r="R16" s="10"/>
      <c r="V16" s="577"/>
      <c r="W16" s="577"/>
      <c r="AF16" s="16"/>
      <c r="AG16" s="16"/>
      <c r="AH16" s="16"/>
      <c r="AI16" s="16"/>
      <c r="AJ16" s="16"/>
      <c r="AK16" s="16"/>
      <c r="AL16" s="16"/>
      <c r="AM16" s="16"/>
      <c r="AN16" s="16"/>
      <c r="AO16" s="16"/>
      <c r="AP16" s="16"/>
    </row>
    <row r="17" spans="1:42" ht="1.5" customHeight="1">
      <c r="A17" s="117"/>
      <c r="B17" s="118"/>
      <c r="C17" s="118"/>
      <c r="D17" s="118"/>
      <c r="E17" s="118"/>
      <c r="F17" s="119"/>
      <c r="G17" s="118"/>
      <c r="H17" s="118"/>
      <c r="I17" s="118"/>
      <c r="J17" s="118"/>
      <c r="K17" s="118"/>
      <c r="L17" s="119"/>
      <c r="M17" s="118"/>
      <c r="N17" s="118"/>
      <c r="O17" s="118"/>
      <c r="P17" s="118"/>
      <c r="Q17" s="118"/>
      <c r="R17" s="119"/>
      <c r="V17" s="577"/>
      <c r="W17" s="577"/>
      <c r="AF17" s="16"/>
      <c r="AG17" s="16"/>
      <c r="AH17" s="16"/>
      <c r="AI17" s="16"/>
      <c r="AJ17" s="16"/>
      <c r="AK17" s="16"/>
      <c r="AL17" s="16"/>
      <c r="AM17" s="16"/>
      <c r="AN17" s="16"/>
      <c r="AO17" s="16"/>
      <c r="AP17" s="16"/>
    </row>
    <row r="18" spans="1:42" ht="2.25" customHeight="1">
      <c r="B18" s="25"/>
      <c r="C18" s="25"/>
      <c r="D18" s="25"/>
      <c r="E18" s="25"/>
      <c r="F18" s="10"/>
      <c r="G18" s="25"/>
      <c r="H18" s="25"/>
      <c r="I18" s="25"/>
      <c r="J18" s="25"/>
      <c r="K18" s="25"/>
      <c r="L18" s="10"/>
      <c r="M18" s="25"/>
      <c r="N18" s="25"/>
      <c r="O18" s="25"/>
      <c r="P18" s="25"/>
      <c r="Q18" s="25"/>
      <c r="R18" s="10"/>
      <c r="V18" s="577"/>
      <c r="W18" s="577"/>
      <c r="AF18" s="16"/>
      <c r="AG18" s="16"/>
      <c r="AH18" s="16"/>
      <c r="AI18" s="16"/>
      <c r="AJ18" s="16"/>
      <c r="AK18" s="16"/>
      <c r="AL18" s="16"/>
      <c r="AM18" s="16"/>
      <c r="AN18" s="16"/>
      <c r="AO18" s="16"/>
      <c r="AP18" s="16"/>
    </row>
    <row r="19" spans="1:42" ht="14.25" customHeight="1">
      <c r="A19" s="449" t="s">
        <v>43</v>
      </c>
      <c r="B19" s="416">
        <v>2184</v>
      </c>
      <c r="C19" s="416">
        <v>2281</v>
      </c>
      <c r="D19" s="416">
        <v>2021</v>
      </c>
      <c r="E19" s="416">
        <v>2781</v>
      </c>
      <c r="F19" s="415">
        <v>9267</v>
      </c>
      <c r="G19" s="416"/>
      <c r="H19" s="416">
        <v>2167</v>
      </c>
      <c r="I19" s="416">
        <v>1648</v>
      </c>
      <c r="J19" s="416">
        <v>1881</v>
      </c>
      <c r="K19" s="416">
        <v>2600</v>
      </c>
      <c r="L19" s="415">
        <v>8296</v>
      </c>
      <c r="M19" s="416"/>
      <c r="N19" s="416">
        <v>2094</v>
      </c>
      <c r="O19" s="416">
        <v>2189</v>
      </c>
      <c r="P19" s="416">
        <v>3255</v>
      </c>
      <c r="Q19" s="416">
        <v>2754</v>
      </c>
      <c r="R19" s="415">
        <v>10291</v>
      </c>
      <c r="T19" s="11"/>
      <c r="U19" s="11"/>
      <c r="V19" s="577"/>
      <c r="W19" s="577"/>
      <c r="X19" s="11"/>
      <c r="Y19" s="11"/>
      <c r="Z19" s="11"/>
      <c r="AA19" s="11"/>
      <c r="AB19" s="11"/>
      <c r="AC19" s="11"/>
      <c r="AD19" s="11"/>
      <c r="AF19" s="16"/>
      <c r="AG19" s="16"/>
      <c r="AH19" s="16"/>
      <c r="AI19" s="16"/>
      <c r="AJ19" s="16"/>
      <c r="AK19" s="16"/>
      <c r="AL19" s="16"/>
      <c r="AM19" s="16"/>
      <c r="AN19" s="16"/>
      <c r="AO19" s="16"/>
      <c r="AP19" s="16"/>
    </row>
    <row r="20" spans="1:42" ht="14.1" customHeight="1">
      <c r="A20" s="206" t="s">
        <v>44</v>
      </c>
      <c r="B20" s="416">
        <v>2260</v>
      </c>
      <c r="C20" s="416">
        <v>2239</v>
      </c>
      <c r="D20" s="416">
        <v>2198</v>
      </c>
      <c r="E20" s="416">
        <v>2190</v>
      </c>
      <c r="F20" s="415">
        <v>8887</v>
      </c>
      <c r="G20" s="193"/>
      <c r="H20" s="416">
        <v>2287</v>
      </c>
      <c r="I20" s="416">
        <v>2060</v>
      </c>
      <c r="J20" s="416">
        <v>2194</v>
      </c>
      <c r="K20" s="416">
        <v>2254</v>
      </c>
      <c r="L20" s="415">
        <v>8795</v>
      </c>
      <c r="M20" s="193"/>
      <c r="N20" s="416">
        <v>2495</v>
      </c>
      <c r="O20" s="416">
        <v>2452</v>
      </c>
      <c r="P20" s="416">
        <v>2987</v>
      </c>
      <c r="Q20" s="416">
        <v>2515</v>
      </c>
      <c r="R20" s="415">
        <v>10449</v>
      </c>
      <c r="T20" s="11"/>
      <c r="U20" s="11"/>
      <c r="V20" s="577"/>
      <c r="W20" s="577"/>
      <c r="X20" s="11"/>
      <c r="Y20" s="11"/>
      <c r="Z20" s="11"/>
      <c r="AA20" s="11"/>
      <c r="AB20" s="11"/>
      <c r="AC20" s="11"/>
      <c r="AD20" s="11"/>
      <c r="AF20" s="16"/>
      <c r="AG20" s="16"/>
      <c r="AH20" s="16"/>
      <c r="AI20" s="16"/>
      <c r="AJ20" s="16"/>
      <c r="AK20" s="16"/>
      <c r="AL20" s="16"/>
      <c r="AM20" s="16"/>
      <c r="AN20" s="16"/>
      <c r="AO20" s="16"/>
      <c r="AP20" s="16"/>
    </row>
    <row r="21" spans="1:42" ht="14.1" customHeight="1">
      <c r="A21" s="19" t="s">
        <v>45</v>
      </c>
      <c r="B21" s="416">
        <v>410</v>
      </c>
      <c r="C21" s="416">
        <v>468</v>
      </c>
      <c r="D21" s="416">
        <v>452</v>
      </c>
      <c r="E21" s="416">
        <v>463</v>
      </c>
      <c r="F21" s="415">
        <v>1793</v>
      </c>
      <c r="G21" s="11"/>
      <c r="H21" s="416">
        <v>424</v>
      </c>
      <c r="I21" s="416">
        <v>388</v>
      </c>
      <c r="J21" s="416">
        <v>514</v>
      </c>
      <c r="K21" s="416">
        <v>519</v>
      </c>
      <c r="L21" s="415">
        <v>1845</v>
      </c>
      <c r="M21" s="11"/>
      <c r="N21" s="416">
        <v>447</v>
      </c>
      <c r="O21" s="416">
        <v>507</v>
      </c>
      <c r="P21" s="416">
        <v>528</v>
      </c>
      <c r="Q21" s="416">
        <v>557</v>
      </c>
      <c r="R21" s="415">
        <v>2040</v>
      </c>
      <c r="T21" s="11"/>
      <c r="U21" s="11"/>
      <c r="V21" s="577"/>
      <c r="W21" s="577"/>
      <c r="X21" s="11"/>
      <c r="Y21" s="11"/>
      <c r="Z21" s="11"/>
      <c r="AA21" s="11"/>
      <c r="AB21" s="11"/>
      <c r="AC21" s="11"/>
      <c r="AD21" s="11"/>
      <c r="AF21" s="16"/>
      <c r="AG21" s="16"/>
      <c r="AH21" s="16"/>
      <c r="AI21" s="16"/>
      <c r="AJ21" s="16"/>
      <c r="AK21" s="16"/>
      <c r="AL21" s="16"/>
      <c r="AM21" s="16"/>
      <c r="AN21" s="16"/>
      <c r="AO21" s="16"/>
      <c r="AP21" s="16"/>
    </row>
    <row r="22" spans="1:42" ht="14.1" customHeight="1">
      <c r="A22" s="4" t="s">
        <v>46</v>
      </c>
      <c r="B22" s="66">
        <v>4854</v>
      </c>
      <c r="C22" s="66">
        <v>4988</v>
      </c>
      <c r="D22" s="66">
        <v>4671</v>
      </c>
      <c r="E22" s="66">
        <v>5434</v>
      </c>
      <c r="F22" s="67">
        <v>19947</v>
      </c>
      <c r="G22" s="11"/>
      <c r="H22" s="66">
        <v>4878</v>
      </c>
      <c r="I22" s="66">
        <v>4096</v>
      </c>
      <c r="J22" s="66">
        <v>4589</v>
      </c>
      <c r="K22" s="66">
        <v>5373</v>
      </c>
      <c r="L22" s="67">
        <v>18936</v>
      </c>
      <c r="M22" s="11"/>
      <c r="N22" s="66">
        <v>5036</v>
      </c>
      <c r="O22" s="66">
        <v>5148</v>
      </c>
      <c r="P22" s="66">
        <v>6770</v>
      </c>
      <c r="Q22" s="66">
        <v>5826</v>
      </c>
      <c r="R22" s="67">
        <v>22780</v>
      </c>
      <c r="T22" s="11"/>
      <c r="U22" s="11"/>
      <c r="V22" s="577"/>
      <c r="W22" s="577"/>
      <c r="X22" s="11"/>
      <c r="Y22" s="11"/>
      <c r="Z22" s="11"/>
      <c r="AA22" s="11"/>
      <c r="AB22" s="11"/>
      <c r="AC22" s="11"/>
      <c r="AD22" s="11"/>
      <c r="AF22" s="16"/>
      <c r="AG22" s="16"/>
      <c r="AH22" s="16"/>
      <c r="AI22" s="16"/>
      <c r="AJ22" s="16"/>
      <c r="AK22" s="16"/>
      <c r="AL22" s="16"/>
      <c r="AM22" s="16"/>
      <c r="AN22" s="16"/>
      <c r="AO22" s="16"/>
      <c r="AP22" s="16"/>
    </row>
    <row r="23" spans="1:42" ht="3.75" customHeight="1">
      <c r="A23" s="4"/>
      <c r="B23" s="11"/>
      <c r="C23" s="11"/>
      <c r="D23" s="11"/>
      <c r="E23" s="11"/>
      <c r="F23" s="12"/>
      <c r="G23" s="11"/>
      <c r="H23" s="11"/>
      <c r="I23" s="11"/>
      <c r="J23" s="11"/>
      <c r="K23" s="11"/>
      <c r="L23" s="12"/>
      <c r="M23" s="11"/>
      <c r="N23" s="11"/>
      <c r="O23" s="11"/>
      <c r="P23" s="11"/>
      <c r="Q23" s="11"/>
      <c r="R23" s="12"/>
      <c r="T23" s="11"/>
      <c r="U23" s="11"/>
      <c r="V23" s="577"/>
      <c r="W23" s="577"/>
      <c r="X23" s="11"/>
      <c r="Y23" s="11"/>
      <c r="Z23" s="11"/>
      <c r="AA23" s="11"/>
      <c r="AB23" s="11"/>
      <c r="AC23" s="11"/>
      <c r="AD23" s="11"/>
      <c r="AF23" s="16"/>
      <c r="AG23" s="16"/>
      <c r="AH23" s="16"/>
      <c r="AI23" s="16"/>
      <c r="AJ23" s="16"/>
      <c r="AK23" s="16"/>
      <c r="AL23" s="16"/>
      <c r="AM23" s="16"/>
      <c r="AN23" s="16"/>
      <c r="AO23" s="16"/>
      <c r="AP23" s="16"/>
    </row>
    <row r="24" spans="1:42" ht="14.25" customHeight="1">
      <c r="A24" s="449" t="s">
        <v>47</v>
      </c>
      <c r="B24" s="416">
        <v>1701</v>
      </c>
      <c r="C24" s="416">
        <v>1407</v>
      </c>
      <c r="D24" s="416">
        <v>1320</v>
      </c>
      <c r="E24" s="416">
        <v>1945</v>
      </c>
      <c r="F24" s="415">
        <v>6373</v>
      </c>
      <c r="G24" s="11"/>
      <c r="H24" s="416">
        <v>1819</v>
      </c>
      <c r="I24" s="416">
        <v>1746</v>
      </c>
      <c r="J24" s="416">
        <v>1584</v>
      </c>
      <c r="K24" s="416">
        <v>1408</v>
      </c>
      <c r="L24" s="415">
        <v>6557</v>
      </c>
      <c r="M24" s="11"/>
      <c r="N24" s="416">
        <v>2075</v>
      </c>
      <c r="O24" s="416">
        <v>1781</v>
      </c>
      <c r="P24" s="416">
        <v>1827</v>
      </c>
      <c r="Q24" s="416">
        <v>1882</v>
      </c>
      <c r="R24" s="415">
        <v>7565</v>
      </c>
      <c r="T24" s="11"/>
      <c r="U24" s="11"/>
      <c r="V24" s="577"/>
      <c r="W24" s="577"/>
      <c r="X24" s="11"/>
      <c r="Y24" s="11"/>
      <c r="Z24" s="11"/>
      <c r="AA24" s="11"/>
      <c r="AB24" s="11"/>
      <c r="AC24" s="11"/>
      <c r="AD24" s="11"/>
      <c r="AF24" s="16"/>
      <c r="AG24" s="16"/>
      <c r="AH24" s="16"/>
      <c r="AI24" s="16"/>
      <c r="AJ24" s="16"/>
      <c r="AK24" s="16"/>
      <c r="AL24" s="16"/>
      <c r="AM24" s="16"/>
      <c r="AN24" s="16"/>
      <c r="AO24" s="16"/>
      <c r="AP24" s="16"/>
    </row>
    <row r="25" spans="1:42" ht="14.25" customHeight="1">
      <c r="A25" s="206" t="s">
        <v>48</v>
      </c>
      <c r="B25" s="416">
        <v>447</v>
      </c>
      <c r="C25" s="416">
        <v>251</v>
      </c>
      <c r="D25" s="416">
        <v>549</v>
      </c>
      <c r="E25" s="416">
        <v>222</v>
      </c>
      <c r="F25" s="415">
        <v>1469</v>
      </c>
      <c r="G25" s="193"/>
      <c r="H25" s="416">
        <v>316</v>
      </c>
      <c r="I25" s="416">
        <v>7</v>
      </c>
      <c r="J25" s="416">
        <v>28</v>
      </c>
      <c r="K25" s="416">
        <v>67</v>
      </c>
      <c r="L25" s="415">
        <v>418</v>
      </c>
      <c r="M25" s="193"/>
      <c r="N25" s="416">
        <v>39</v>
      </c>
      <c r="O25" s="416">
        <v>198</v>
      </c>
      <c r="P25" s="416">
        <v>307</v>
      </c>
      <c r="Q25" s="416">
        <v>147</v>
      </c>
      <c r="R25" s="415">
        <v>691</v>
      </c>
      <c r="T25" s="11"/>
      <c r="U25" s="11"/>
      <c r="V25" s="577"/>
      <c r="W25" s="577"/>
      <c r="X25" s="11"/>
      <c r="Y25" s="11"/>
      <c r="Z25" s="11"/>
      <c r="AA25" s="11"/>
      <c r="AB25" s="11"/>
      <c r="AC25" s="11"/>
      <c r="AD25" s="11"/>
      <c r="AF25" s="16"/>
      <c r="AG25" s="16"/>
      <c r="AH25" s="16"/>
      <c r="AI25" s="16"/>
      <c r="AJ25" s="16"/>
      <c r="AK25" s="16"/>
      <c r="AL25" s="16"/>
      <c r="AM25" s="16"/>
      <c r="AN25" s="16"/>
      <c r="AO25" s="16"/>
      <c r="AP25" s="16"/>
    </row>
    <row r="26" spans="1:42" ht="14.1" customHeight="1">
      <c r="A26" s="19" t="s">
        <v>49</v>
      </c>
      <c r="B26" s="524">
        <v>405</v>
      </c>
      <c r="C26" s="524">
        <v>366</v>
      </c>
      <c r="D26" s="524">
        <v>304</v>
      </c>
      <c r="E26" s="524">
        <v>435</v>
      </c>
      <c r="F26" s="415">
        <v>1510</v>
      </c>
      <c r="G26" s="28"/>
      <c r="H26" s="524">
        <v>274</v>
      </c>
      <c r="I26" s="524">
        <v>299</v>
      </c>
      <c r="J26" s="524">
        <v>286</v>
      </c>
      <c r="K26" s="524">
        <v>300</v>
      </c>
      <c r="L26" s="405">
        <v>1159</v>
      </c>
      <c r="M26" s="28"/>
      <c r="N26" s="524">
        <v>282</v>
      </c>
      <c r="O26" s="524">
        <v>245</v>
      </c>
      <c r="P26" s="524">
        <v>273</v>
      </c>
      <c r="Q26" s="524">
        <v>392</v>
      </c>
      <c r="R26" s="405">
        <v>1193</v>
      </c>
      <c r="T26" s="11"/>
      <c r="U26" s="11"/>
      <c r="V26" s="577"/>
      <c r="W26" s="577"/>
      <c r="X26" s="11"/>
      <c r="Y26" s="11"/>
      <c r="Z26" s="11"/>
      <c r="AA26" s="11"/>
      <c r="AB26" s="11"/>
      <c r="AC26" s="11"/>
      <c r="AD26" s="11"/>
      <c r="AF26" s="16"/>
      <c r="AG26" s="16"/>
      <c r="AH26" s="16"/>
      <c r="AI26" s="16"/>
      <c r="AJ26" s="16"/>
      <c r="AK26" s="16"/>
      <c r="AL26" s="16"/>
      <c r="AM26" s="16"/>
      <c r="AN26" s="16"/>
      <c r="AO26" s="16"/>
      <c r="AP26" s="16"/>
    </row>
    <row r="27" spans="1:42" ht="14.1" customHeight="1">
      <c r="A27" s="4" t="s">
        <v>50</v>
      </c>
      <c r="B27" s="66">
        <v>2553</v>
      </c>
      <c r="C27" s="66">
        <v>2024</v>
      </c>
      <c r="D27" s="66">
        <v>2173</v>
      </c>
      <c r="E27" s="66">
        <v>2602</v>
      </c>
      <c r="F27" s="67">
        <v>9352</v>
      </c>
      <c r="G27" s="11"/>
      <c r="H27" s="66">
        <v>2409</v>
      </c>
      <c r="I27" s="66">
        <v>2052</v>
      </c>
      <c r="J27" s="66">
        <v>1898</v>
      </c>
      <c r="K27" s="66">
        <v>1775</v>
      </c>
      <c r="L27" s="67">
        <v>8134</v>
      </c>
      <c r="M27" s="11"/>
      <c r="N27" s="66">
        <v>2396</v>
      </c>
      <c r="O27" s="66">
        <v>2224</v>
      </c>
      <c r="P27" s="66">
        <v>2407</v>
      </c>
      <c r="Q27" s="66">
        <v>2421</v>
      </c>
      <c r="R27" s="67">
        <v>9449</v>
      </c>
      <c r="T27" s="11"/>
      <c r="U27" s="11"/>
      <c r="V27" s="577"/>
      <c r="W27" s="577"/>
      <c r="X27" s="11"/>
      <c r="Y27" s="11"/>
      <c r="Z27" s="11"/>
      <c r="AA27" s="11"/>
      <c r="AB27" s="11"/>
      <c r="AC27" s="11"/>
      <c r="AD27" s="11"/>
      <c r="AF27" s="16"/>
      <c r="AG27" s="16"/>
      <c r="AH27" s="16"/>
      <c r="AI27" s="16"/>
      <c r="AJ27" s="16"/>
      <c r="AK27" s="16"/>
      <c r="AL27" s="16"/>
      <c r="AM27" s="16"/>
      <c r="AN27" s="16"/>
      <c r="AO27" s="16"/>
      <c r="AP27" s="16"/>
    </row>
    <row r="28" spans="1:42" ht="4.5" customHeight="1">
      <c r="A28" s="449"/>
      <c r="B28" s="416"/>
      <c r="C28" s="416"/>
      <c r="D28" s="416"/>
      <c r="E28" s="416"/>
      <c r="F28" s="415"/>
      <c r="G28" s="416"/>
      <c r="H28" s="416"/>
      <c r="I28" s="416"/>
      <c r="J28" s="416"/>
      <c r="K28" s="416"/>
      <c r="L28" s="415"/>
      <c r="M28" s="416"/>
      <c r="N28" s="416"/>
      <c r="O28" s="416"/>
      <c r="P28" s="416"/>
      <c r="Q28" s="416"/>
      <c r="R28" s="415"/>
      <c r="T28" s="11"/>
      <c r="U28" s="11"/>
      <c r="V28" s="577"/>
      <c r="W28" s="577"/>
      <c r="X28" s="11"/>
      <c r="Y28" s="11"/>
      <c r="Z28" s="11"/>
      <c r="AA28" s="11"/>
      <c r="AB28" s="11"/>
      <c r="AC28" s="11"/>
      <c r="AD28" s="11"/>
      <c r="AF28" s="16"/>
      <c r="AG28" s="16"/>
      <c r="AH28" s="16"/>
      <c r="AI28" s="16"/>
      <c r="AJ28" s="16"/>
      <c r="AK28" s="16"/>
      <c r="AL28" s="16"/>
      <c r="AM28" s="16"/>
      <c r="AN28" s="16"/>
      <c r="AO28" s="16"/>
      <c r="AP28" s="16"/>
    </row>
    <row r="29" spans="1:42" ht="14.1" customHeight="1">
      <c r="A29" s="506" t="s">
        <v>51</v>
      </c>
      <c r="B29" s="193">
        <v>1346</v>
      </c>
      <c r="C29" s="193">
        <v>1518</v>
      </c>
      <c r="D29" s="193">
        <v>1703</v>
      </c>
      <c r="E29" s="193">
        <v>1646</v>
      </c>
      <c r="F29" s="415">
        <v>6213</v>
      </c>
      <c r="G29" s="193"/>
      <c r="H29" s="193">
        <v>925</v>
      </c>
      <c r="I29" s="193">
        <v>136</v>
      </c>
      <c r="J29" s="193">
        <v>385</v>
      </c>
      <c r="K29" s="193">
        <v>648</v>
      </c>
      <c r="L29" s="415">
        <v>2094</v>
      </c>
      <c r="M29" s="193"/>
      <c r="N29" s="193">
        <v>619</v>
      </c>
      <c r="O29" s="193">
        <v>1095</v>
      </c>
      <c r="P29" s="193">
        <v>1449</v>
      </c>
      <c r="Q29" s="193">
        <v>1887</v>
      </c>
      <c r="R29" s="415">
        <v>5051</v>
      </c>
      <c r="T29" s="11"/>
      <c r="U29" s="11"/>
      <c r="V29" s="577"/>
      <c r="W29" s="577"/>
      <c r="X29" s="11"/>
      <c r="Y29" s="11"/>
      <c r="Z29" s="11"/>
      <c r="AA29" s="11"/>
      <c r="AB29" s="11"/>
      <c r="AC29" s="11"/>
      <c r="AD29" s="11"/>
      <c r="AF29" s="16"/>
      <c r="AG29" s="16"/>
      <c r="AH29" s="16"/>
      <c r="AI29" s="16"/>
      <c r="AJ29" s="16"/>
      <c r="AK29" s="16"/>
      <c r="AL29" s="16"/>
      <c r="AM29" s="16"/>
      <c r="AN29" s="16"/>
      <c r="AO29" s="16"/>
      <c r="AP29" s="16"/>
    </row>
    <row r="30" spans="1:42" ht="14.25" customHeight="1">
      <c r="A30" s="506" t="s">
        <v>52</v>
      </c>
      <c r="B30" s="416">
        <v>6</v>
      </c>
      <c r="C30" s="416">
        <v>9</v>
      </c>
      <c r="D30" s="416">
        <v>8</v>
      </c>
      <c r="E30" s="416">
        <v>8</v>
      </c>
      <c r="F30" s="415">
        <v>31</v>
      </c>
      <c r="G30" s="193"/>
      <c r="H30" s="416">
        <v>9</v>
      </c>
      <c r="I30" s="416">
        <v>11</v>
      </c>
      <c r="J30" s="416">
        <v>12</v>
      </c>
      <c r="K30" s="416">
        <v>21</v>
      </c>
      <c r="L30" s="415">
        <v>53</v>
      </c>
      <c r="M30" s="193"/>
      <c r="N30" s="416">
        <v>16</v>
      </c>
      <c r="O30" s="416">
        <v>22</v>
      </c>
      <c r="P30" s="416">
        <v>28</v>
      </c>
      <c r="Q30" s="416">
        <v>22</v>
      </c>
      <c r="R30" s="415">
        <v>87</v>
      </c>
      <c r="T30" s="11"/>
      <c r="U30" s="11"/>
      <c r="V30" s="577"/>
      <c r="W30" s="577"/>
      <c r="X30" s="11"/>
      <c r="Y30" s="11"/>
      <c r="Z30" s="11"/>
      <c r="AA30" s="11"/>
      <c r="AB30" s="11"/>
      <c r="AC30" s="11"/>
      <c r="AD30" s="11"/>
      <c r="AF30" s="16"/>
      <c r="AG30" s="16"/>
      <c r="AH30" s="16"/>
      <c r="AI30" s="16"/>
      <c r="AJ30" s="16"/>
      <c r="AK30" s="16"/>
      <c r="AL30" s="16"/>
      <c r="AM30" s="16"/>
      <c r="AN30" s="16"/>
      <c r="AO30" s="16"/>
      <c r="AP30" s="16"/>
    </row>
    <row r="31" spans="1:42" ht="14.1" customHeight="1">
      <c r="A31" s="30" t="s">
        <v>53</v>
      </c>
      <c r="B31" s="524">
        <v>-446</v>
      </c>
      <c r="C31" s="524">
        <v>-333</v>
      </c>
      <c r="D31" s="524">
        <v>-260</v>
      </c>
      <c r="E31" s="524">
        <v>-546</v>
      </c>
      <c r="F31" s="326">
        <v>-1585</v>
      </c>
      <c r="G31" s="28"/>
      <c r="H31" s="524">
        <v>-492</v>
      </c>
      <c r="I31" s="524">
        <v>-580</v>
      </c>
      <c r="J31" s="524">
        <v>-551</v>
      </c>
      <c r="K31" s="524">
        <v>-383</v>
      </c>
      <c r="L31" s="326">
        <v>-2006</v>
      </c>
      <c r="M31" s="28"/>
      <c r="N31" s="524">
        <v>-1043</v>
      </c>
      <c r="O31" s="524">
        <v>-534</v>
      </c>
      <c r="P31" s="524">
        <v>-654</v>
      </c>
      <c r="Q31" s="524">
        <v>-817</v>
      </c>
      <c r="R31" s="326">
        <v>-3048</v>
      </c>
      <c r="T31" s="11"/>
      <c r="U31" s="11"/>
      <c r="V31" s="577"/>
      <c r="W31" s="577"/>
      <c r="X31" s="11"/>
      <c r="Y31" s="11"/>
      <c r="Z31" s="11"/>
      <c r="AA31" s="11"/>
      <c r="AB31" s="11"/>
      <c r="AC31" s="11"/>
      <c r="AD31" s="11"/>
      <c r="AF31" s="16"/>
      <c r="AG31" s="16"/>
      <c r="AH31" s="16"/>
      <c r="AI31" s="16"/>
      <c r="AJ31" s="16"/>
      <c r="AK31" s="16"/>
      <c r="AL31" s="16"/>
      <c r="AM31" s="16"/>
      <c r="AN31" s="16"/>
      <c r="AO31" s="16"/>
      <c r="AP31" s="16"/>
    </row>
    <row r="32" spans="1:42" ht="3.75" customHeight="1">
      <c r="A32" s="4"/>
      <c r="B32" s="11"/>
      <c r="C32" s="11"/>
      <c r="D32" s="11"/>
      <c r="E32" s="11"/>
      <c r="F32" s="33"/>
      <c r="G32" s="11"/>
      <c r="H32" s="11"/>
      <c r="I32" s="11"/>
      <c r="J32" s="11"/>
      <c r="K32" s="11"/>
      <c r="L32" s="33"/>
      <c r="M32" s="11"/>
      <c r="N32" s="11"/>
      <c r="O32" s="11"/>
      <c r="P32" s="11"/>
      <c r="Q32" s="11"/>
      <c r="R32" s="33"/>
      <c r="T32" s="11"/>
      <c r="U32" s="11"/>
      <c r="V32" s="577"/>
      <c r="W32" s="577"/>
      <c r="X32" s="11"/>
      <c r="Y32" s="11"/>
      <c r="Z32" s="11"/>
      <c r="AA32" s="11"/>
      <c r="AB32" s="11"/>
      <c r="AC32" s="11"/>
      <c r="AD32" s="11"/>
      <c r="AF32" s="16"/>
      <c r="AG32" s="16"/>
      <c r="AH32" s="16"/>
      <c r="AI32" s="16"/>
      <c r="AJ32" s="16"/>
      <c r="AK32" s="16"/>
      <c r="AL32" s="16"/>
      <c r="AM32" s="16"/>
      <c r="AN32" s="16"/>
      <c r="AO32" s="16"/>
      <c r="AP32" s="16"/>
    </row>
    <row r="33" spans="1:42" ht="14.1" customHeight="1">
      <c r="A33" s="5" t="s">
        <v>15</v>
      </c>
      <c r="B33" s="11">
        <v>8313</v>
      </c>
      <c r="C33" s="11">
        <v>8206</v>
      </c>
      <c r="D33" s="11">
        <v>8295</v>
      </c>
      <c r="E33" s="11">
        <v>9144</v>
      </c>
      <c r="F33" s="12">
        <v>33958</v>
      </c>
      <c r="G33" s="11"/>
      <c r="H33" s="11">
        <v>7729</v>
      </c>
      <c r="I33" s="11">
        <v>5715</v>
      </c>
      <c r="J33" s="11">
        <v>6333</v>
      </c>
      <c r="K33" s="11">
        <v>7434</v>
      </c>
      <c r="L33" s="12">
        <v>27211</v>
      </c>
      <c r="M33" s="11"/>
      <c r="N33" s="11">
        <v>7024</v>
      </c>
      <c r="O33" s="11">
        <v>7955</v>
      </c>
      <c r="P33" s="11">
        <v>10001</v>
      </c>
      <c r="Q33" s="11">
        <v>9338</v>
      </c>
      <c r="R33" s="12">
        <v>34319</v>
      </c>
      <c r="T33" s="11"/>
      <c r="U33" s="11"/>
      <c r="V33" s="577"/>
      <c r="W33" s="577"/>
      <c r="X33" s="11"/>
      <c r="Y33" s="11"/>
      <c r="Z33" s="11"/>
      <c r="AA33" s="11"/>
      <c r="AB33" s="11"/>
      <c r="AC33" s="11"/>
      <c r="AD33" s="11"/>
      <c r="AF33" s="16"/>
      <c r="AG33" s="16"/>
      <c r="AH33" s="16"/>
      <c r="AI33" s="16"/>
      <c r="AJ33" s="16"/>
      <c r="AK33" s="16"/>
      <c r="AL33" s="16"/>
      <c r="AM33" s="16"/>
      <c r="AN33" s="16"/>
      <c r="AO33" s="16"/>
      <c r="AP33" s="16"/>
    </row>
    <row r="34" spans="1:42" ht="2.25" customHeight="1">
      <c r="A34" s="2" t="s">
        <v>9</v>
      </c>
      <c r="B34" s="25"/>
      <c r="C34" s="25"/>
      <c r="D34" s="25"/>
      <c r="E34" s="25"/>
      <c r="F34" s="10"/>
      <c r="G34" s="25"/>
      <c r="H34" s="25"/>
      <c r="I34" s="25"/>
      <c r="J34" s="25"/>
      <c r="K34" s="25"/>
      <c r="L34" s="10"/>
      <c r="M34" s="25"/>
      <c r="N34" s="25"/>
      <c r="O34" s="25"/>
      <c r="P34" s="25"/>
      <c r="Q34" s="25"/>
      <c r="R34" s="10"/>
      <c r="V34" s="577"/>
      <c r="W34" s="577"/>
      <c r="AF34" s="16"/>
      <c r="AG34" s="16"/>
      <c r="AH34" s="16"/>
      <c r="AI34" s="16"/>
      <c r="AJ34" s="16"/>
      <c r="AK34" s="16"/>
      <c r="AL34" s="16"/>
      <c r="AM34" s="16"/>
      <c r="AN34" s="16"/>
      <c r="AO34" s="16"/>
      <c r="AP34" s="16"/>
    </row>
    <row r="35" spans="1:42" ht="1.5" customHeight="1">
      <c r="A35" s="117"/>
      <c r="B35" s="118"/>
      <c r="C35" s="118"/>
      <c r="D35" s="118"/>
      <c r="E35" s="118"/>
      <c r="F35" s="119"/>
      <c r="G35" s="118"/>
      <c r="H35" s="118"/>
      <c r="I35" s="118"/>
      <c r="J35" s="118"/>
      <c r="K35" s="118"/>
      <c r="L35" s="119"/>
      <c r="M35" s="118"/>
      <c r="N35" s="118"/>
      <c r="O35" s="118"/>
      <c r="P35" s="118"/>
      <c r="Q35" s="118"/>
      <c r="R35" s="119"/>
      <c r="V35" s="577"/>
      <c r="W35" s="577"/>
      <c r="AF35" s="16"/>
      <c r="AG35" s="16"/>
      <c r="AH35" s="16"/>
      <c r="AI35" s="16"/>
      <c r="AJ35" s="16"/>
      <c r="AK35" s="16"/>
      <c r="AL35" s="16"/>
      <c r="AM35" s="16"/>
      <c r="AN35" s="16"/>
      <c r="AO35" s="16"/>
      <c r="AP35" s="16"/>
    </row>
    <row r="36" spans="1:42" ht="2.25" customHeight="1">
      <c r="B36" s="25"/>
      <c r="C36" s="25"/>
      <c r="D36" s="25"/>
      <c r="E36" s="25"/>
      <c r="F36" s="10"/>
      <c r="G36" s="25"/>
      <c r="H36" s="25"/>
      <c r="I36" s="25"/>
      <c r="J36" s="25"/>
      <c r="K36" s="25"/>
      <c r="L36" s="10"/>
      <c r="M36" s="25"/>
      <c r="N36" s="25"/>
      <c r="O36" s="25"/>
      <c r="P36" s="25"/>
      <c r="Q36" s="25"/>
      <c r="R36" s="10"/>
      <c r="V36" s="577"/>
      <c r="W36" s="577"/>
      <c r="AF36" s="16"/>
      <c r="AG36" s="16"/>
      <c r="AH36" s="16"/>
      <c r="AI36" s="16"/>
      <c r="AJ36" s="16"/>
      <c r="AK36" s="16"/>
      <c r="AL36" s="16"/>
      <c r="AM36" s="16"/>
      <c r="AN36" s="16"/>
      <c r="AO36" s="16"/>
      <c r="AP36" s="16"/>
    </row>
    <row r="37" spans="1:42" ht="16.5" customHeight="1">
      <c r="A37" s="449" t="s">
        <v>54</v>
      </c>
      <c r="B37" s="416">
        <v>3834</v>
      </c>
      <c r="C37" s="416">
        <v>3889</v>
      </c>
      <c r="D37" s="416">
        <v>3793</v>
      </c>
      <c r="E37" s="416">
        <v>4022</v>
      </c>
      <c r="F37" s="415">
        <v>15538</v>
      </c>
      <c r="G37" s="408"/>
      <c r="H37" s="416">
        <v>3679</v>
      </c>
      <c r="I37" s="416">
        <v>3524</v>
      </c>
      <c r="J37" s="416">
        <v>3943</v>
      </c>
      <c r="K37" s="416">
        <v>4077</v>
      </c>
      <c r="L37" s="415">
        <v>15223</v>
      </c>
      <c r="M37" s="408"/>
      <c r="N37" s="416">
        <v>4065</v>
      </c>
      <c r="O37" s="416">
        <v>4222</v>
      </c>
      <c r="P37" s="416">
        <v>4127</v>
      </c>
      <c r="Q37" s="416">
        <v>4040</v>
      </c>
      <c r="R37" s="415">
        <v>16455</v>
      </c>
      <c r="T37" s="11"/>
      <c r="U37" s="11"/>
      <c r="V37" s="577"/>
      <c r="W37" s="577"/>
      <c r="X37" s="11"/>
      <c r="Y37" s="16"/>
      <c r="Z37" s="11"/>
      <c r="AA37" s="11"/>
      <c r="AB37" s="11"/>
      <c r="AC37" s="11"/>
      <c r="AD37" s="11"/>
      <c r="AF37" s="16"/>
      <c r="AG37" s="16"/>
      <c r="AH37" s="16"/>
      <c r="AI37" s="16"/>
      <c r="AJ37" s="16"/>
      <c r="AK37" s="16"/>
      <c r="AL37" s="16"/>
      <c r="AM37" s="16"/>
      <c r="AN37" s="16"/>
      <c r="AO37" s="16"/>
      <c r="AP37" s="16"/>
    </row>
    <row r="38" spans="1:42" ht="16.5" customHeight="1">
      <c r="A38" s="206" t="s">
        <v>55</v>
      </c>
      <c r="B38" s="193">
        <v>370</v>
      </c>
      <c r="C38" s="193">
        <v>376</v>
      </c>
      <c r="D38" s="193">
        <v>315</v>
      </c>
      <c r="E38" s="193">
        <v>371</v>
      </c>
      <c r="F38" s="194">
        <v>1432</v>
      </c>
      <c r="G38" s="421"/>
      <c r="H38" s="193">
        <v>325</v>
      </c>
      <c r="I38" s="193">
        <v>234</v>
      </c>
      <c r="J38" s="193">
        <v>388</v>
      </c>
      <c r="K38" s="193">
        <v>426</v>
      </c>
      <c r="L38" s="194">
        <v>1373</v>
      </c>
      <c r="M38" s="421"/>
      <c r="N38" s="193">
        <v>358</v>
      </c>
      <c r="O38" s="193">
        <v>355</v>
      </c>
      <c r="P38" s="193">
        <v>300</v>
      </c>
      <c r="Q38" s="193">
        <v>327</v>
      </c>
      <c r="R38" s="194">
        <v>1341</v>
      </c>
      <c r="T38" s="11"/>
      <c r="U38" s="11"/>
      <c r="V38" s="577"/>
      <c r="W38" s="577"/>
      <c r="X38" s="11"/>
      <c r="Y38" s="476"/>
      <c r="Z38" s="11"/>
      <c r="AA38" s="11"/>
      <c r="AB38" s="11"/>
      <c r="AC38" s="11"/>
      <c r="AD38" s="11"/>
      <c r="AF38" s="16"/>
      <c r="AG38" s="16"/>
      <c r="AH38" s="16"/>
      <c r="AI38" s="16"/>
      <c r="AJ38" s="16"/>
      <c r="AK38" s="16"/>
      <c r="AL38" s="16"/>
      <c r="AM38" s="16"/>
      <c r="AN38" s="16"/>
      <c r="AO38" s="16"/>
      <c r="AP38" s="16"/>
    </row>
    <row r="39" spans="1:42" ht="16.5" customHeight="1">
      <c r="A39" s="19" t="s">
        <v>56</v>
      </c>
      <c r="B39" s="527">
        <v>593</v>
      </c>
      <c r="C39" s="527">
        <v>563</v>
      </c>
      <c r="D39" s="527">
        <v>446</v>
      </c>
      <c r="E39" s="527">
        <v>647</v>
      </c>
      <c r="F39" s="406">
        <v>2249</v>
      </c>
      <c r="G39" s="422"/>
      <c r="H39" s="527">
        <v>513</v>
      </c>
      <c r="I39" s="527">
        <v>321</v>
      </c>
      <c r="J39" s="527">
        <v>462</v>
      </c>
      <c r="K39" s="527">
        <v>702</v>
      </c>
      <c r="L39" s="406">
        <v>1998</v>
      </c>
      <c r="M39" s="422"/>
      <c r="N39" s="527">
        <v>574</v>
      </c>
      <c r="O39" s="527">
        <v>643</v>
      </c>
      <c r="P39" s="527">
        <v>561</v>
      </c>
      <c r="Q39" s="527">
        <v>712</v>
      </c>
      <c r="R39" s="33">
        <v>2489</v>
      </c>
      <c r="T39" s="16"/>
      <c r="U39" s="16"/>
      <c r="V39" s="577"/>
      <c r="W39" s="577"/>
      <c r="X39" s="16"/>
      <c r="Y39" s="476"/>
      <c r="Z39" s="16"/>
      <c r="AA39" s="16"/>
      <c r="AB39" s="16"/>
      <c r="AC39" s="16"/>
      <c r="AD39" s="11"/>
      <c r="AF39" s="16"/>
      <c r="AG39" s="16"/>
      <c r="AH39" s="16"/>
      <c r="AI39" s="16"/>
      <c r="AJ39" s="16"/>
      <c r="AK39" s="16"/>
      <c r="AL39" s="16"/>
      <c r="AM39" s="16"/>
      <c r="AN39" s="16"/>
      <c r="AO39" s="16"/>
      <c r="AP39" s="16"/>
    </row>
    <row r="40" spans="1:42" ht="14.1" customHeight="1">
      <c r="A40" s="1" t="s">
        <v>16</v>
      </c>
      <c r="B40" s="416">
        <v>4797</v>
      </c>
      <c r="C40" s="416">
        <v>4828</v>
      </c>
      <c r="D40" s="416">
        <v>4554</v>
      </c>
      <c r="E40" s="416">
        <v>5040</v>
      </c>
      <c r="F40" s="415">
        <v>19219</v>
      </c>
      <c r="G40" s="408"/>
      <c r="H40" s="416">
        <v>4517</v>
      </c>
      <c r="I40" s="416">
        <v>4079</v>
      </c>
      <c r="J40" s="416">
        <v>4793</v>
      </c>
      <c r="K40" s="416">
        <v>5205</v>
      </c>
      <c r="L40" s="415">
        <v>18594</v>
      </c>
      <c r="M40" s="408"/>
      <c r="N40" s="416">
        <v>4997</v>
      </c>
      <c r="O40" s="416">
        <v>5220</v>
      </c>
      <c r="P40" s="416">
        <v>4988</v>
      </c>
      <c r="Q40" s="416">
        <v>5079</v>
      </c>
      <c r="R40" s="582">
        <v>20285</v>
      </c>
      <c r="T40" s="11"/>
      <c r="U40" s="11"/>
      <c r="V40" s="577"/>
      <c r="W40" s="577"/>
      <c r="X40" s="11"/>
      <c r="Y40" s="16"/>
      <c r="Z40" s="11"/>
      <c r="AA40" s="11"/>
      <c r="AB40" s="11"/>
      <c r="AC40" s="11"/>
      <c r="AD40" s="11"/>
      <c r="AF40" s="16"/>
      <c r="AG40" s="16"/>
      <c r="AH40" s="16"/>
      <c r="AI40" s="16"/>
      <c r="AJ40" s="16"/>
      <c r="AK40" s="16"/>
      <c r="AL40" s="16"/>
      <c r="AM40" s="16"/>
      <c r="AN40" s="16"/>
      <c r="AO40" s="16"/>
      <c r="AP40" s="16"/>
    </row>
    <row r="41" spans="1:42" ht="17.100000000000001" customHeight="1">
      <c r="A41" s="373" t="s">
        <v>57</v>
      </c>
      <c r="B41" s="409">
        <v>1.9E-2</v>
      </c>
      <c r="C41" s="409">
        <v>2.4E-2</v>
      </c>
      <c r="D41" s="409">
        <v>8.9999999999999993E-3</v>
      </c>
      <c r="E41" s="409">
        <v>1.4E-2</v>
      </c>
      <c r="F41" s="410">
        <v>1.7000000000000001E-2</v>
      </c>
      <c r="G41" s="294"/>
      <c r="H41" s="468">
        <v>-3.6999999999999998E-2</v>
      </c>
      <c r="I41" s="468">
        <v>-0.129</v>
      </c>
      <c r="J41" s="468">
        <v>3.0000000000000001E-3</v>
      </c>
      <c r="K41" s="468">
        <v>-8.9999999999999993E-3</v>
      </c>
      <c r="L41" s="469">
        <v>-4.2000000000000003E-2</v>
      </c>
      <c r="M41" s="508"/>
      <c r="N41" s="468">
        <v>0.02</v>
      </c>
      <c r="O41" s="468">
        <v>0.14899999999999999</v>
      </c>
      <c r="P41" s="468">
        <v>-7.0000000000000001E-3</v>
      </c>
      <c r="Q41" s="491">
        <v>-2.5000000000000001E-2</v>
      </c>
      <c r="R41" s="469">
        <v>3.1E-2</v>
      </c>
      <c r="V41" s="577"/>
      <c r="W41" s="577"/>
      <c r="AF41" s="16"/>
      <c r="AG41" s="16"/>
      <c r="AH41" s="16"/>
      <c r="AI41" s="16"/>
      <c r="AJ41" s="16"/>
      <c r="AK41" s="16"/>
      <c r="AL41" s="16"/>
      <c r="AM41" s="16"/>
      <c r="AN41" s="16"/>
      <c r="AO41" s="16"/>
      <c r="AP41" s="16"/>
    </row>
    <row r="42" spans="1:42" ht="2.25" customHeight="1">
      <c r="B42" s="25"/>
      <c r="C42" s="25"/>
      <c r="D42" s="25"/>
      <c r="E42" s="25"/>
      <c r="F42" s="10"/>
      <c r="G42" s="25"/>
      <c r="H42" s="25"/>
      <c r="I42" s="25"/>
      <c r="J42" s="25"/>
      <c r="K42" s="25"/>
      <c r="L42" s="10"/>
      <c r="M42" s="25"/>
      <c r="N42" s="25"/>
      <c r="O42" s="25"/>
      <c r="P42" s="25"/>
      <c r="Q42" s="25"/>
      <c r="R42" s="10"/>
      <c r="V42" s="577"/>
      <c r="W42" s="577"/>
      <c r="AF42" s="16"/>
      <c r="AG42" s="16"/>
      <c r="AH42" s="16"/>
      <c r="AI42" s="16"/>
      <c r="AJ42" s="16"/>
      <c r="AK42" s="16"/>
      <c r="AL42" s="16"/>
      <c r="AM42" s="16"/>
      <c r="AN42" s="16"/>
      <c r="AO42" s="16"/>
      <c r="AP42" s="16"/>
    </row>
    <row r="43" spans="1:42" ht="1.5" customHeight="1">
      <c r="A43" s="117"/>
      <c r="B43" s="118"/>
      <c r="C43" s="118"/>
      <c r="D43" s="118"/>
      <c r="E43" s="118"/>
      <c r="F43" s="119"/>
      <c r="G43" s="118"/>
      <c r="H43" s="118"/>
      <c r="I43" s="118"/>
      <c r="J43" s="118"/>
      <c r="K43" s="118"/>
      <c r="L43" s="119"/>
      <c r="M43" s="118"/>
      <c r="N43" s="118"/>
      <c r="O43" s="118"/>
      <c r="P43" s="118"/>
      <c r="Q43" s="118"/>
      <c r="R43" s="119"/>
      <c r="V43" s="577"/>
      <c r="W43" s="577"/>
      <c r="AF43" s="16"/>
      <c r="AG43" s="16"/>
      <c r="AH43" s="16"/>
      <c r="AI43" s="16"/>
      <c r="AJ43" s="16"/>
      <c r="AK43" s="16"/>
      <c r="AL43" s="16"/>
      <c r="AM43" s="16"/>
      <c r="AN43" s="16"/>
      <c r="AO43" s="16"/>
      <c r="AP43" s="16"/>
    </row>
    <row r="44" spans="1:42" ht="2.25" customHeight="1">
      <c r="B44" s="25"/>
      <c r="C44" s="25"/>
      <c r="D44" s="25"/>
      <c r="E44" s="25"/>
      <c r="F44" s="10"/>
      <c r="G44" s="25"/>
      <c r="H44" s="25"/>
      <c r="I44" s="25"/>
      <c r="J44" s="25"/>
      <c r="K44" s="25"/>
      <c r="L44" s="10"/>
      <c r="M44" s="25"/>
      <c r="N44" s="25"/>
      <c r="O44" s="25"/>
      <c r="P44" s="25"/>
      <c r="Q44" s="25"/>
      <c r="R44" s="10"/>
      <c r="V44" s="577"/>
      <c r="W44" s="577"/>
      <c r="AF44" s="16"/>
      <c r="AG44" s="16"/>
      <c r="AH44" s="16"/>
      <c r="AI44" s="16"/>
      <c r="AJ44" s="16"/>
      <c r="AK44" s="16"/>
      <c r="AL44" s="16"/>
      <c r="AM44" s="16"/>
      <c r="AN44" s="16"/>
      <c r="AO44" s="16"/>
      <c r="AP44" s="16"/>
    </row>
    <row r="45" spans="1:42" ht="14.25" customHeight="1">
      <c r="A45" s="525" t="s">
        <v>58</v>
      </c>
      <c r="B45" s="416">
        <v>108</v>
      </c>
      <c r="C45" s="416">
        <v>56</v>
      </c>
      <c r="D45" s="416">
        <v>42</v>
      </c>
      <c r="E45" s="416">
        <v>127</v>
      </c>
      <c r="F45" s="415">
        <v>333</v>
      </c>
      <c r="G45" s="416"/>
      <c r="H45" s="416">
        <v>120</v>
      </c>
      <c r="I45" s="416">
        <v>40</v>
      </c>
      <c r="J45" s="416">
        <v>44</v>
      </c>
      <c r="K45" s="416">
        <v>44</v>
      </c>
      <c r="L45" s="415">
        <v>248</v>
      </c>
      <c r="M45" s="416"/>
      <c r="N45" s="416">
        <v>89</v>
      </c>
      <c r="O45" s="416">
        <v>92</v>
      </c>
      <c r="P45" s="416">
        <v>65</v>
      </c>
      <c r="Q45" s="416">
        <v>215</v>
      </c>
      <c r="R45" s="415">
        <v>461</v>
      </c>
      <c r="T45" s="11"/>
      <c r="U45" s="11"/>
      <c r="V45" s="577"/>
      <c r="W45" s="577"/>
      <c r="X45" s="11"/>
      <c r="Y45" s="11"/>
      <c r="Z45" s="11"/>
      <c r="AA45" s="11"/>
      <c r="AB45" s="11"/>
      <c r="AC45" s="11"/>
      <c r="AD45" s="11"/>
      <c r="AF45" s="16"/>
      <c r="AG45" s="16"/>
      <c r="AH45" s="16"/>
      <c r="AI45" s="16"/>
      <c r="AJ45" s="16"/>
      <c r="AK45" s="16"/>
      <c r="AL45" s="16"/>
      <c r="AM45" s="16"/>
      <c r="AN45" s="16"/>
      <c r="AO45" s="16"/>
      <c r="AP45" s="16"/>
    </row>
    <row r="46" spans="1:42" ht="14.1" customHeight="1">
      <c r="A46" s="30" t="s">
        <v>53</v>
      </c>
      <c r="B46" s="32">
        <v>-639</v>
      </c>
      <c r="C46" s="32">
        <v>-682</v>
      </c>
      <c r="D46" s="32">
        <v>-648</v>
      </c>
      <c r="E46" s="32">
        <v>-681</v>
      </c>
      <c r="F46" s="33">
        <v>-2650</v>
      </c>
      <c r="G46" s="32"/>
      <c r="H46" s="32">
        <v>-675</v>
      </c>
      <c r="I46" s="32">
        <v>-547</v>
      </c>
      <c r="J46" s="32">
        <v>-638</v>
      </c>
      <c r="K46" s="32">
        <v>-680</v>
      </c>
      <c r="L46" s="33">
        <v>-2540</v>
      </c>
      <c r="M46" s="32"/>
      <c r="N46" s="32">
        <v>-710</v>
      </c>
      <c r="O46" s="32">
        <v>-723</v>
      </c>
      <c r="P46" s="32">
        <v>-871</v>
      </c>
      <c r="Q46" s="32">
        <v>-703</v>
      </c>
      <c r="R46" s="33">
        <v>-3008</v>
      </c>
      <c r="T46" s="11"/>
      <c r="U46" s="11"/>
      <c r="V46" s="577"/>
      <c r="W46" s="577"/>
      <c r="X46" s="11"/>
      <c r="Y46" s="11"/>
      <c r="Z46" s="11"/>
      <c r="AA46" s="11"/>
      <c r="AB46" s="11"/>
      <c r="AC46" s="11"/>
      <c r="AD46" s="11"/>
      <c r="AF46" s="16"/>
      <c r="AG46" s="16"/>
      <c r="AH46" s="16"/>
      <c r="AI46" s="16"/>
      <c r="AJ46" s="16"/>
      <c r="AK46" s="16"/>
      <c r="AL46" s="16"/>
      <c r="AM46" s="16"/>
      <c r="AN46" s="16"/>
      <c r="AO46" s="16"/>
      <c r="AP46" s="16"/>
    </row>
    <row r="47" spans="1:42" ht="2.25" customHeight="1">
      <c r="A47" s="2" t="s">
        <v>9</v>
      </c>
      <c r="B47" s="25"/>
      <c r="C47" s="25"/>
      <c r="D47" s="25"/>
      <c r="E47" s="25"/>
      <c r="F47" s="10"/>
      <c r="G47" s="25"/>
      <c r="H47" s="25"/>
      <c r="I47" s="25"/>
      <c r="J47" s="25"/>
      <c r="K47" s="25"/>
      <c r="L47" s="10"/>
      <c r="M47" s="25"/>
      <c r="N47" s="25"/>
      <c r="O47" s="25"/>
      <c r="P47" s="25"/>
      <c r="Q47" s="25"/>
      <c r="R47" s="10"/>
      <c r="T47" s="25"/>
      <c r="U47" s="25"/>
      <c r="V47" s="577"/>
      <c r="W47" s="577"/>
      <c r="X47" s="9"/>
      <c r="Y47" s="25"/>
      <c r="Z47" s="25"/>
      <c r="AA47" s="25"/>
      <c r="AB47" s="25"/>
      <c r="AC47" s="25"/>
      <c r="AD47" s="9"/>
      <c r="AF47" s="16"/>
      <c r="AG47" s="16"/>
      <c r="AH47" s="16"/>
      <c r="AI47" s="16"/>
      <c r="AJ47" s="16"/>
      <c r="AK47" s="16"/>
      <c r="AL47" s="16"/>
      <c r="AM47" s="16"/>
      <c r="AN47" s="16"/>
      <c r="AO47" s="16"/>
      <c r="AP47" s="16"/>
    </row>
    <row r="48" spans="1:42" ht="1.5" customHeight="1">
      <c r="A48" s="117"/>
      <c r="B48" s="118"/>
      <c r="C48" s="118"/>
      <c r="D48" s="118"/>
      <c r="E48" s="118"/>
      <c r="F48" s="119"/>
      <c r="G48" s="118"/>
      <c r="H48" s="118"/>
      <c r="I48" s="118"/>
      <c r="J48" s="118"/>
      <c r="K48" s="118"/>
      <c r="L48" s="119"/>
      <c r="M48" s="118"/>
      <c r="N48" s="118"/>
      <c r="O48" s="118"/>
      <c r="P48" s="118"/>
      <c r="Q48" s="118"/>
      <c r="R48" s="119"/>
      <c r="T48" s="25"/>
      <c r="U48" s="25"/>
      <c r="V48" s="577"/>
      <c r="W48" s="577"/>
      <c r="X48" s="9"/>
      <c r="Y48" s="25"/>
      <c r="Z48" s="25"/>
      <c r="AA48" s="25"/>
      <c r="AB48" s="25"/>
      <c r="AC48" s="25"/>
      <c r="AD48" s="9"/>
      <c r="AF48" s="16"/>
      <c r="AG48" s="16"/>
      <c r="AH48" s="16"/>
      <c r="AI48" s="16"/>
      <c r="AJ48" s="16"/>
      <c r="AK48" s="16"/>
      <c r="AL48" s="16"/>
      <c r="AM48" s="16"/>
      <c r="AN48" s="16"/>
      <c r="AO48" s="16"/>
      <c r="AP48" s="16"/>
    </row>
    <row r="49" spans="1:42" ht="2.25" customHeight="1">
      <c r="B49" s="25"/>
      <c r="C49" s="25"/>
      <c r="D49" s="25"/>
      <c r="E49" s="25"/>
      <c r="F49" s="10"/>
      <c r="G49" s="25"/>
      <c r="H49" s="25"/>
      <c r="I49" s="25"/>
      <c r="J49" s="25"/>
      <c r="K49" s="25"/>
      <c r="L49" s="10"/>
      <c r="M49" s="25"/>
      <c r="N49" s="25"/>
      <c r="O49" s="25"/>
      <c r="P49" s="25"/>
      <c r="Q49" s="25"/>
      <c r="R49" s="10"/>
      <c r="T49" s="25"/>
      <c r="U49" s="25"/>
      <c r="V49" s="577"/>
      <c r="W49" s="577"/>
      <c r="X49" s="9"/>
      <c r="Y49" s="25"/>
      <c r="Z49" s="25"/>
      <c r="AA49" s="25"/>
      <c r="AB49" s="25"/>
      <c r="AC49" s="25"/>
      <c r="AD49" s="9"/>
      <c r="AF49" s="16"/>
      <c r="AG49" s="16"/>
      <c r="AH49" s="16"/>
      <c r="AI49" s="16"/>
      <c r="AJ49" s="16"/>
      <c r="AK49" s="16"/>
      <c r="AL49" s="16"/>
      <c r="AM49" s="16"/>
      <c r="AN49" s="16"/>
      <c r="AO49" s="16"/>
      <c r="AP49" s="16"/>
    </row>
    <row r="50" spans="1:42" s="1" customFormat="1" ht="14.25" customHeight="1">
      <c r="A50" s="5" t="s">
        <v>59</v>
      </c>
      <c r="B50" s="13">
        <v>26859</v>
      </c>
      <c r="C50" s="13">
        <v>26858</v>
      </c>
      <c r="D50" s="13">
        <v>26827</v>
      </c>
      <c r="E50" s="13">
        <v>28398</v>
      </c>
      <c r="F50" s="14">
        <v>108942</v>
      </c>
      <c r="G50" s="13"/>
      <c r="H50" s="13">
        <v>26609</v>
      </c>
      <c r="I50" s="13">
        <v>23715</v>
      </c>
      <c r="J50" s="13">
        <v>25532</v>
      </c>
      <c r="K50" s="13">
        <v>27708</v>
      </c>
      <c r="L50" s="14">
        <v>103564</v>
      </c>
      <c r="M50" s="13"/>
      <c r="N50" s="13">
        <v>27205</v>
      </c>
      <c r="O50" s="13">
        <v>28546</v>
      </c>
      <c r="P50" s="13">
        <v>30298</v>
      </c>
      <c r="Q50" s="13">
        <v>30336</v>
      </c>
      <c r="R50" s="14">
        <v>116385</v>
      </c>
      <c r="S50" s="2"/>
      <c r="T50" s="13"/>
      <c r="U50" s="13"/>
      <c r="V50" s="577"/>
      <c r="W50" s="577"/>
      <c r="X50" s="13"/>
      <c r="Y50" s="13"/>
      <c r="Z50" s="13"/>
      <c r="AA50" s="13"/>
      <c r="AB50" s="13"/>
      <c r="AC50" s="13"/>
      <c r="AD50" s="13"/>
      <c r="AE50" s="2"/>
      <c r="AF50" s="16"/>
      <c r="AG50" s="16"/>
      <c r="AH50" s="16"/>
      <c r="AI50" s="16"/>
      <c r="AJ50" s="16"/>
      <c r="AK50" s="16"/>
      <c r="AL50" s="16"/>
      <c r="AM50" s="16"/>
      <c r="AN50" s="16"/>
      <c r="AO50" s="16"/>
      <c r="AP50" s="16"/>
    </row>
    <row r="51" spans="1:42" s="1" customFormat="1" ht="3.75" customHeight="1">
      <c r="A51" s="5"/>
      <c r="B51" s="15"/>
      <c r="C51" s="15"/>
      <c r="D51" s="15"/>
      <c r="E51" s="15"/>
      <c r="F51" s="24"/>
      <c r="H51" s="15"/>
      <c r="I51" s="15"/>
      <c r="J51" s="15"/>
      <c r="K51" s="15"/>
      <c r="L51" s="24"/>
      <c r="N51" s="15"/>
      <c r="R51" s="24"/>
      <c r="S51" s="2"/>
      <c r="T51" s="2"/>
      <c r="U51" s="2"/>
      <c r="V51" s="2"/>
      <c r="W51" s="2"/>
      <c r="X51" s="2"/>
      <c r="Y51" s="2"/>
      <c r="Z51" s="2"/>
      <c r="AA51" s="2"/>
      <c r="AB51" s="2"/>
      <c r="AC51" s="2"/>
      <c r="AD51" s="2"/>
      <c r="AE51" s="2"/>
      <c r="AF51" s="16"/>
      <c r="AG51" s="16"/>
      <c r="AH51" s="16"/>
      <c r="AI51" s="16"/>
      <c r="AJ51" s="16"/>
      <c r="AK51" s="16"/>
      <c r="AL51" s="16"/>
      <c r="AM51" s="16"/>
      <c r="AN51" s="16"/>
      <c r="AO51" s="16"/>
    </row>
    <row r="52" spans="1:42">
      <c r="A52" s="290"/>
      <c r="B52" s="71"/>
      <c r="C52" s="71"/>
      <c r="D52" s="71"/>
      <c r="E52" s="71"/>
      <c r="F52" s="71"/>
      <c r="G52" s="71"/>
      <c r="H52" s="71"/>
      <c r="I52" s="71"/>
      <c r="J52" s="71"/>
      <c r="K52" s="71"/>
      <c r="L52" s="71"/>
      <c r="M52" s="71"/>
      <c r="N52" s="71"/>
    </row>
    <row r="53" spans="1:42" ht="15.6">
      <c r="A53" s="300"/>
      <c r="B53" s="71"/>
      <c r="C53" s="71"/>
      <c r="D53" s="71"/>
      <c r="E53" s="71"/>
      <c r="F53" s="71"/>
      <c r="G53" s="71"/>
      <c r="H53" s="71"/>
      <c r="I53" s="71"/>
      <c r="J53" s="71"/>
      <c r="K53" s="71"/>
      <c r="L53" s="71"/>
      <c r="M53" s="71"/>
      <c r="N53" s="71"/>
    </row>
    <row r="54" spans="1:42">
      <c r="A54" s="70"/>
      <c r="B54" s="351"/>
      <c r="C54" s="351"/>
      <c r="D54" s="351"/>
      <c r="E54" s="351"/>
      <c r="F54" s="351"/>
      <c r="G54" s="351"/>
      <c r="H54" s="351"/>
      <c r="I54" s="351"/>
      <c r="J54" s="351"/>
      <c r="K54" s="351"/>
      <c r="L54" s="351"/>
      <c r="M54" s="351"/>
      <c r="N54" s="351"/>
      <c r="O54" s="351"/>
      <c r="P54" s="351"/>
      <c r="Q54" s="351"/>
      <c r="R54" s="351"/>
    </row>
    <row r="55" spans="1:42" ht="16.8">
      <c r="A55" s="296"/>
      <c r="B55" s="351"/>
      <c r="C55" s="351"/>
      <c r="D55" s="351"/>
      <c r="E55" s="351"/>
      <c r="F55" s="351"/>
      <c r="G55" s="351"/>
      <c r="H55" s="351"/>
      <c r="I55" s="351"/>
      <c r="J55" s="351"/>
      <c r="K55" s="351"/>
      <c r="L55" s="351"/>
      <c r="M55" s="351"/>
      <c r="N55" s="351"/>
      <c r="O55" s="351"/>
    </row>
    <row r="56" spans="1:42" ht="15.6">
      <c r="B56" s="25"/>
      <c r="C56" s="25"/>
      <c r="D56" s="25"/>
      <c r="E56" s="25"/>
      <c r="F56" s="10"/>
      <c r="G56" s="25"/>
      <c r="H56" s="25"/>
      <c r="I56" s="25"/>
      <c r="J56" s="25"/>
      <c r="K56" s="25"/>
      <c r="L56" s="10"/>
      <c r="M56" s="25"/>
      <c r="N56" s="25"/>
      <c r="O56" s="386"/>
      <c r="P56" s="386"/>
      <c r="Q56" s="386"/>
      <c r="R56" s="386"/>
    </row>
    <row r="57" spans="1:42" ht="15.6">
      <c r="H57" s="295"/>
    </row>
    <row r="58" spans="1:42" ht="15.6">
      <c r="H58" s="295"/>
    </row>
    <row r="59" spans="1:42" ht="15.6">
      <c r="H59" s="295"/>
    </row>
    <row r="60" spans="1:42" ht="12.75" customHeight="1"/>
    <row r="61" spans="1:42" ht="12.75" customHeight="1"/>
    <row r="62" spans="1:42" ht="19.5" customHeight="1"/>
    <row r="63" spans="1:42">
      <c r="A63" s="212"/>
      <c r="B63" s="212"/>
      <c r="C63" s="212"/>
      <c r="D63" s="212"/>
      <c r="E63" s="212"/>
      <c r="F63" s="212"/>
      <c r="G63" s="212"/>
      <c r="H63" s="212"/>
      <c r="I63" s="212"/>
      <c r="J63" s="212"/>
      <c r="K63" s="212"/>
      <c r="L63" s="212"/>
      <c r="M63" s="212"/>
      <c r="N63" s="212"/>
      <c r="O63" s="212"/>
      <c r="P63" s="212"/>
      <c r="Q63" s="212"/>
      <c r="R63" s="212"/>
    </row>
    <row r="69" spans="1:1">
      <c r="A69" s="2" t="s">
        <v>9</v>
      </c>
    </row>
    <row r="72" spans="1:1" ht="126" customHeight="1"/>
  </sheetData>
  <customSheetViews>
    <customSheetView guid="{3CC9A9B0-8C32-47E6-8EC4-3AB51E827079}" showPageBreaks="1" showGridLines="0" printArea="1" view="pageBreakPreview">
      <selection activeCell="F48" sqref="F48"/>
      <pageMargins left="0" right="0" top="0" bottom="0" header="0" footer="0"/>
      <printOptions horizontalCentered="1"/>
      <pageSetup scale="79" orientation="landscape" r:id="rId1"/>
      <headerFooter alignWithMargins="0">
        <oddFooter>&amp;L&amp;"Arial Narrow,Regular"&amp;8See additional notes on page 7. Minor differences may exist due to rounding.&amp;R&amp;"Arial Narrow,Regular"&amp;8Page 1</oddFooter>
      </headerFooter>
    </customSheetView>
    <customSheetView guid="{7DB216E5-3E9A-45C8-95BA-08FAF5984042}" showPageBreaks="1" printArea="1">
      <selection activeCell="N8" sqref="N8"/>
      <pageMargins left="0" right="0" top="0" bottom="0" header="0" footer="0"/>
      <printOptions horizontalCentered="1"/>
      <pageSetup scale="80" orientation="landscape" r:id="rId2"/>
      <headerFooter alignWithMargins="0">
        <oddFooter>&amp;L&amp;"Arial Narrow,Regular"&amp;8See additional notes on page 7. Minor differences may exist due to rounding.&amp;R&amp;"Arial Narrow,Regular"&amp;8 1</oddFooter>
      </headerFooter>
    </customSheetView>
  </customSheetViews>
  <mergeCells count="3">
    <mergeCell ref="H5:L5"/>
    <mergeCell ref="B5:F5"/>
    <mergeCell ref="N5:R5"/>
  </mergeCells>
  <printOptions horizontalCentered="1"/>
  <pageMargins left="0.5" right="0.5" top="0.25" bottom="0.5" header="0.25" footer="0.25"/>
  <pageSetup scale="68" orientation="landscape" r:id="rId3"/>
  <headerFooter alignWithMargins="0">
    <oddFooter>&amp;L&amp;"Arial Narrow,Regular"&amp;8See notes on pages 8, 9 and 10. Minor differences may exist due to rounding.&amp;R&amp;"Arial Narrow,Regular"&amp;8&amp;P</oddFooter>
  </headerFooter>
  <customProperties>
    <customPr name="SheetOptions" r:id="rId4"/>
    <customPr name="WORKBKFUNCTIONCACHE" r:id="rId5"/>
  </customProperties>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BI106"/>
  <sheetViews>
    <sheetView workbookViewId="0"/>
  </sheetViews>
  <sheetFormatPr defaultColWidth="9.109375" defaultRowHeight="14.4" outlineLevelCol="1"/>
  <cols>
    <col min="1" max="1" width="15.5546875" style="54" bestFit="1" customWidth="1" outlineLevel="1"/>
    <col min="2" max="2" width="24.33203125" style="54" bestFit="1" customWidth="1" outlineLevel="1"/>
    <col min="3" max="7" width="17.109375" style="36" bestFit="1" customWidth="1"/>
    <col min="8" max="8" width="2.6640625" style="36" customWidth="1"/>
    <col min="9" max="13" width="17.109375" style="36" bestFit="1" customWidth="1"/>
    <col min="14" max="14" width="2.6640625" style="36" customWidth="1"/>
    <col min="15" max="15" width="17.109375" style="36" bestFit="1" customWidth="1" collapsed="1"/>
    <col min="16" max="19" width="17.109375" style="36" bestFit="1" customWidth="1"/>
    <col min="20" max="20" width="15.44140625" style="36" bestFit="1" customWidth="1"/>
    <col min="21" max="21" width="20" style="36" bestFit="1" customWidth="1"/>
    <col min="22" max="22" width="17.88671875" style="36" bestFit="1" customWidth="1"/>
    <col min="23" max="23" width="11.44140625" style="36" bestFit="1" customWidth="1"/>
    <col min="24" max="24" width="15.5546875" style="36" bestFit="1" customWidth="1"/>
    <col min="25" max="25" width="23.44140625" style="36" bestFit="1" customWidth="1"/>
    <col min="26" max="26" width="17.88671875" style="36" bestFit="1" customWidth="1"/>
    <col min="27" max="27" width="15.88671875" style="36" bestFit="1" customWidth="1"/>
    <col min="28" max="28" width="15.44140625" style="36" bestFit="1" customWidth="1"/>
    <col min="29" max="29" width="15.6640625" style="36" bestFit="1" customWidth="1"/>
    <col min="30" max="30" width="18.33203125" style="36" bestFit="1" customWidth="1"/>
    <col min="31" max="31" width="12" style="36" bestFit="1" customWidth="1"/>
    <col min="32" max="32" width="13.109375" style="36" bestFit="1" customWidth="1"/>
    <col min="33" max="33" width="14.5546875" style="36" bestFit="1" customWidth="1"/>
    <col min="34" max="34" width="14.88671875" style="36" bestFit="1" customWidth="1"/>
    <col min="35" max="35" width="13.33203125" style="36" bestFit="1" customWidth="1"/>
    <col min="36" max="36" width="12" style="36" bestFit="1" customWidth="1"/>
    <col min="37" max="38" width="11.5546875" style="36" bestFit="1" customWidth="1"/>
    <col min="39" max="39" width="17.6640625" style="36" bestFit="1" customWidth="1"/>
    <col min="40" max="40" width="15.33203125" style="36" bestFit="1" customWidth="1"/>
    <col min="41" max="41" width="15.109375" style="36" bestFit="1" customWidth="1"/>
    <col min="42" max="42" width="15.6640625" style="36" bestFit="1" customWidth="1"/>
    <col min="43" max="43" width="14.44140625" style="36" bestFit="1" customWidth="1"/>
    <col min="44" max="44" width="16.109375" style="36" bestFit="1" customWidth="1"/>
    <col min="45" max="45" width="18.5546875" style="36" bestFit="1" customWidth="1"/>
    <col min="46" max="46" width="14" style="36" bestFit="1" customWidth="1"/>
    <col min="47" max="47" width="12" style="36" bestFit="1" customWidth="1"/>
    <col min="48" max="48" width="14.33203125" style="36" bestFit="1" customWidth="1"/>
    <col min="49" max="49" width="11.33203125" style="36" bestFit="1" customWidth="1"/>
    <col min="50" max="50" width="15.44140625" style="36" bestFit="1" customWidth="1"/>
    <col min="51" max="51" width="20" style="36" bestFit="1" customWidth="1"/>
    <col min="52" max="52" width="17.88671875" style="36" bestFit="1" customWidth="1"/>
    <col min="53" max="53" width="11.44140625" style="36" bestFit="1" customWidth="1"/>
    <col min="54" max="54" width="15.5546875" style="36" bestFit="1" customWidth="1"/>
    <col min="55" max="55" width="23.44140625" style="36" bestFit="1" customWidth="1"/>
    <col min="56" max="56" width="17.88671875" style="36" bestFit="1" customWidth="1"/>
    <col min="57" max="57" width="15.88671875" style="36" bestFit="1" customWidth="1"/>
    <col min="58" max="58" width="15.44140625" style="36" bestFit="1" customWidth="1"/>
    <col min="59" max="59" width="15.6640625" style="36" bestFit="1" customWidth="1"/>
    <col min="60" max="60" width="18.33203125" style="36" bestFit="1" customWidth="1"/>
    <col min="61" max="61" width="12" style="36" bestFit="1" customWidth="1"/>
    <col min="62" max="16384" width="9.109375" style="36"/>
  </cols>
  <sheetData>
    <row r="1" spans="1:61">
      <c r="B1" s="128" t="s">
        <v>396</v>
      </c>
    </row>
    <row r="2" spans="1:61">
      <c r="A2" s="87"/>
      <c r="B2" s="88"/>
      <c r="C2" s="87" t="s">
        <v>397</v>
      </c>
      <c r="D2" s="87" t="s">
        <v>397</v>
      </c>
      <c r="E2" s="87" t="s">
        <v>397</v>
      </c>
      <c r="F2" s="87" t="s">
        <v>397</v>
      </c>
      <c r="G2" s="87" t="s">
        <v>397</v>
      </c>
      <c r="I2" s="87" t="s">
        <v>397</v>
      </c>
      <c r="J2" s="87" t="s">
        <v>397</v>
      </c>
      <c r="K2" s="87" t="s">
        <v>397</v>
      </c>
      <c r="L2" s="87" t="s">
        <v>397</v>
      </c>
      <c r="M2" s="87" t="s">
        <v>397</v>
      </c>
      <c r="O2" s="87" t="s">
        <v>397</v>
      </c>
      <c r="P2" s="87" t="s">
        <v>397</v>
      </c>
      <c r="Q2" s="87" t="s">
        <v>397</v>
      </c>
      <c r="R2" s="87" t="s">
        <v>397</v>
      </c>
      <c r="S2" s="87" t="s">
        <v>397</v>
      </c>
    </row>
    <row r="3" spans="1:61">
      <c r="A3" s="37"/>
      <c r="B3" s="37"/>
      <c r="C3" s="88" t="s">
        <v>398</v>
      </c>
      <c r="D3" s="88" t="s">
        <v>398</v>
      </c>
      <c r="E3" s="88" t="s">
        <v>398</v>
      </c>
      <c r="F3" s="88" t="s">
        <v>398</v>
      </c>
      <c r="G3" s="88" t="s">
        <v>398</v>
      </c>
      <c r="I3" s="88" t="s">
        <v>398</v>
      </c>
      <c r="J3" s="88" t="s">
        <v>398</v>
      </c>
      <c r="K3" s="88" t="s">
        <v>398</v>
      </c>
      <c r="L3" s="88" t="s">
        <v>398</v>
      </c>
      <c r="M3" s="88" t="s">
        <v>398</v>
      </c>
      <c r="O3" s="88" t="s">
        <v>398</v>
      </c>
      <c r="P3" s="88" t="s">
        <v>398</v>
      </c>
      <c r="Q3" s="88" t="s">
        <v>398</v>
      </c>
      <c r="R3" s="88" t="s">
        <v>398</v>
      </c>
      <c r="S3" s="88" t="s">
        <v>398</v>
      </c>
    </row>
    <row r="4" spans="1:61">
      <c r="A4" s="37"/>
      <c r="B4" s="37"/>
      <c r="C4" s="89" t="e">
        <f>#REF!</f>
        <v>#REF!</v>
      </c>
      <c r="D4" s="89" t="e">
        <f>C4</f>
        <v>#REF!</v>
      </c>
      <c r="E4" s="89" t="e">
        <f>D4</f>
        <v>#REF!</v>
      </c>
      <c r="F4" s="89" t="e">
        <f>E4</f>
        <v>#REF!</v>
      </c>
      <c r="G4" s="89" t="e">
        <f>F4</f>
        <v>#REF!</v>
      </c>
      <c r="I4" s="89" t="e">
        <f>G4</f>
        <v>#REF!</v>
      </c>
      <c r="J4" s="89" t="e">
        <f>I4</f>
        <v>#REF!</v>
      </c>
      <c r="K4" s="89" t="e">
        <f>J4</f>
        <v>#REF!</v>
      </c>
      <c r="L4" s="89" t="e">
        <f>K4</f>
        <v>#REF!</v>
      </c>
      <c r="M4" s="89" t="e">
        <f>L4</f>
        <v>#REF!</v>
      </c>
      <c r="O4" s="89" t="e">
        <f>#REF!</f>
        <v>#REF!</v>
      </c>
      <c r="P4" s="89" t="e">
        <f>O4</f>
        <v>#REF!</v>
      </c>
      <c r="Q4" s="89" t="e">
        <f>P4</f>
        <v>#REF!</v>
      </c>
      <c r="R4" s="89" t="e">
        <f>Q4</f>
        <v>#REF!</v>
      </c>
      <c r="S4" s="89" t="e">
        <f>R4</f>
        <v>#REF!</v>
      </c>
    </row>
    <row r="5" spans="1:61">
      <c r="A5" s="40"/>
      <c r="B5" s="40"/>
      <c r="C5" s="89" t="s">
        <v>357</v>
      </c>
      <c r="D5" s="89" t="s">
        <v>357</v>
      </c>
      <c r="E5" s="89" t="s">
        <v>357</v>
      </c>
      <c r="F5" s="89" t="s">
        <v>357</v>
      </c>
      <c r="G5" s="89" t="s">
        <v>357</v>
      </c>
      <c r="I5" s="89" t="s">
        <v>357</v>
      </c>
      <c r="J5" s="89" t="s">
        <v>357</v>
      </c>
      <c r="K5" s="89" t="s">
        <v>357</v>
      </c>
      <c r="L5" s="89" t="s">
        <v>357</v>
      </c>
      <c r="M5" s="89" t="s">
        <v>357</v>
      </c>
      <c r="O5" s="89" t="s">
        <v>357</v>
      </c>
      <c r="P5" s="89" t="s">
        <v>357</v>
      </c>
      <c r="Q5" s="89" t="s">
        <v>357</v>
      </c>
      <c r="R5" s="89" t="s">
        <v>357</v>
      </c>
      <c r="S5" s="89" t="s">
        <v>357</v>
      </c>
    </row>
    <row r="6" spans="1:61">
      <c r="A6" s="39"/>
      <c r="B6" s="40"/>
      <c r="C6" s="89" t="e">
        <f>#REF!</f>
        <v>#REF!</v>
      </c>
      <c r="D6" s="89" t="e">
        <f>C6</f>
        <v>#REF!</v>
      </c>
      <c r="E6" s="89" t="e">
        <f>D6</f>
        <v>#REF!</v>
      </c>
      <c r="F6" s="89" t="e">
        <f>E6</f>
        <v>#REF!</v>
      </c>
      <c r="G6" s="89" t="e">
        <f>F6</f>
        <v>#REF!</v>
      </c>
      <c r="H6" s="41"/>
      <c r="I6" s="89" t="e">
        <f>#REF!</f>
        <v>#REF!</v>
      </c>
      <c r="J6" s="89" t="e">
        <f>I6</f>
        <v>#REF!</v>
      </c>
      <c r="K6" s="89" t="e">
        <f>J6</f>
        <v>#REF!</v>
      </c>
      <c r="L6" s="89" t="e">
        <f>K6</f>
        <v>#REF!</v>
      </c>
      <c r="M6" s="89" t="e">
        <f>L6</f>
        <v>#REF!</v>
      </c>
      <c r="N6" s="41"/>
      <c r="O6" s="89" t="e">
        <f>#REF!</f>
        <v>#REF!</v>
      </c>
      <c r="P6" s="89" t="e">
        <f>O6</f>
        <v>#REF!</v>
      </c>
      <c r="Q6" s="89" t="e">
        <f>P6</f>
        <v>#REF!</v>
      </c>
      <c r="R6" s="89" t="e">
        <f>Q6</f>
        <v>#REF!</v>
      </c>
      <c r="S6" s="89" t="e">
        <f>R6</f>
        <v>#REF!</v>
      </c>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row>
    <row r="7" spans="1:61">
      <c r="A7" s="39"/>
      <c r="B7" s="40"/>
      <c r="C7" s="90" t="s">
        <v>215</v>
      </c>
      <c r="D7" s="90" t="s">
        <v>217</v>
      </c>
      <c r="E7" s="90" t="s">
        <v>220</v>
      </c>
      <c r="F7" s="90" t="s">
        <v>222</v>
      </c>
      <c r="G7" s="90" t="s">
        <v>223</v>
      </c>
      <c r="H7" s="41"/>
      <c r="I7" s="90" t="s">
        <v>215</v>
      </c>
      <c r="J7" s="90" t="s">
        <v>217</v>
      </c>
      <c r="K7" s="90" t="s">
        <v>220</v>
      </c>
      <c r="L7" s="90" t="s">
        <v>222</v>
      </c>
      <c r="M7" s="90" t="s">
        <v>223</v>
      </c>
      <c r="N7" s="41"/>
      <c r="O7" s="90" t="s">
        <v>215</v>
      </c>
      <c r="P7" s="90" t="s">
        <v>217</v>
      </c>
      <c r="Q7" s="90" t="s">
        <v>220</v>
      </c>
      <c r="R7" s="90" t="s">
        <v>222</v>
      </c>
      <c r="S7" s="90" t="s">
        <v>223</v>
      </c>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row>
    <row r="8" spans="1:61">
      <c r="A8" s="39"/>
      <c r="B8" s="40"/>
      <c r="C8" s="285" t="e">
        <f>#REF!</f>
        <v>#REF!</v>
      </c>
      <c r="D8" s="285" t="e">
        <f>C8</f>
        <v>#REF!</v>
      </c>
      <c r="E8" s="285" t="e">
        <f>D8</f>
        <v>#REF!</v>
      </c>
      <c r="F8" s="285" t="e">
        <f>E8</f>
        <v>#REF!</v>
      </c>
      <c r="G8" s="285" t="e">
        <f>F8</f>
        <v>#REF!</v>
      </c>
      <c r="H8" s="41"/>
      <c r="I8" s="89" t="e">
        <f>G8</f>
        <v>#REF!</v>
      </c>
      <c r="J8" s="89" t="e">
        <f>I8</f>
        <v>#REF!</v>
      </c>
      <c r="K8" s="89" t="e">
        <f>J8</f>
        <v>#REF!</v>
      </c>
      <c r="L8" s="89" t="e">
        <f>K8</f>
        <v>#REF!</v>
      </c>
      <c r="M8" s="89" t="e">
        <f>L8</f>
        <v>#REF!</v>
      </c>
      <c r="N8" s="41"/>
      <c r="O8" s="89" t="e">
        <f>#REF!</f>
        <v>#REF!</v>
      </c>
      <c r="P8" s="89" t="e">
        <f>O8</f>
        <v>#REF!</v>
      </c>
      <c r="Q8" s="89" t="e">
        <f>P8</f>
        <v>#REF!</v>
      </c>
      <c r="R8" s="89" t="e">
        <f>Q8</f>
        <v>#REF!</v>
      </c>
      <c r="S8" s="89" t="e">
        <f>R8</f>
        <v>#REF!</v>
      </c>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row>
    <row r="9" spans="1:61">
      <c r="A9" s="68"/>
      <c r="B9" s="40"/>
      <c r="C9" s="43"/>
      <c r="D9" s="43"/>
      <c r="E9" s="43"/>
      <c r="F9" s="43"/>
      <c r="G9" s="43"/>
      <c r="H9" s="41"/>
      <c r="I9" s="43"/>
      <c r="J9" s="43"/>
      <c r="K9" s="43"/>
      <c r="L9" s="43"/>
      <c r="M9" s="43"/>
      <c r="N9" s="41"/>
      <c r="O9" s="43"/>
      <c r="P9" s="43"/>
      <c r="Q9" s="43"/>
      <c r="R9" s="43"/>
      <c r="S9" s="43"/>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row>
    <row r="10" spans="1:61">
      <c r="A10" s="165" t="s">
        <v>399</v>
      </c>
      <c r="B10" s="89" t="s">
        <v>400</v>
      </c>
      <c r="C10" s="43">
        <v>5515</v>
      </c>
      <c r="D10" s="43">
        <v>5562</v>
      </c>
      <c r="E10" s="43">
        <v>5543</v>
      </c>
      <c r="F10" s="43">
        <v>5584</v>
      </c>
      <c r="G10" s="43">
        <v>22204</v>
      </c>
      <c r="H10" s="41"/>
      <c r="I10" s="43">
        <v>5706</v>
      </c>
      <c r="J10" s="43">
        <v>5740</v>
      </c>
      <c r="K10" s="43">
        <v>5760</v>
      </c>
      <c r="L10" s="43">
        <v>5668</v>
      </c>
      <c r="M10" s="43">
        <v>22874</v>
      </c>
      <c r="N10" s="41"/>
      <c r="O10" s="43">
        <v>5659</v>
      </c>
      <c r="P10" s="43">
        <v>5628</v>
      </c>
      <c r="Q10" s="43">
        <v>5591</v>
      </c>
      <c r="R10" s="43">
        <v>-16878</v>
      </c>
      <c r="S10" s="43">
        <v>0</v>
      </c>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row>
    <row r="11" spans="1:61">
      <c r="A11" s="165" t="s">
        <v>401</v>
      </c>
      <c r="B11" s="89" t="s">
        <v>400</v>
      </c>
      <c r="C11" s="43">
        <v>3504</v>
      </c>
      <c r="D11" s="43">
        <v>3578</v>
      </c>
      <c r="E11" s="43">
        <v>3623</v>
      </c>
      <c r="F11" s="43">
        <v>3716</v>
      </c>
      <c r="G11" s="43">
        <v>14421</v>
      </c>
      <c r="H11" s="41"/>
      <c r="I11" s="43">
        <v>3842</v>
      </c>
      <c r="J11" s="43">
        <v>3898</v>
      </c>
      <c r="K11" s="43">
        <v>3942</v>
      </c>
      <c r="L11" s="43">
        <v>3999</v>
      </c>
      <c r="M11" s="43">
        <v>15681</v>
      </c>
      <c r="N11" s="41"/>
      <c r="O11" s="43">
        <v>4157</v>
      </c>
      <c r="P11" s="43">
        <v>4262</v>
      </c>
      <c r="Q11" s="43">
        <v>4321</v>
      </c>
      <c r="R11" s="43">
        <v>-12740</v>
      </c>
      <c r="S11" s="43">
        <v>0</v>
      </c>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row>
    <row r="12" spans="1:61">
      <c r="A12" s="165" t="s">
        <v>402</v>
      </c>
      <c r="B12" s="89" t="s">
        <v>400</v>
      </c>
      <c r="C12" s="43">
        <v>1034</v>
      </c>
      <c r="D12" s="43">
        <v>1042</v>
      </c>
      <c r="E12" s="43">
        <v>1040</v>
      </c>
      <c r="F12" s="43">
        <v>1043</v>
      </c>
      <c r="G12" s="43">
        <v>4159</v>
      </c>
      <c r="H12" s="41"/>
      <c r="I12" s="43">
        <v>1034</v>
      </c>
      <c r="J12" s="43">
        <v>1034</v>
      </c>
      <c r="K12" s="43">
        <v>1013</v>
      </c>
      <c r="L12" s="43">
        <v>1009</v>
      </c>
      <c r="M12" s="43">
        <v>4090</v>
      </c>
      <c r="N12" s="41"/>
      <c r="O12" s="43">
        <v>1006</v>
      </c>
      <c r="P12" s="43">
        <v>994</v>
      </c>
      <c r="Q12" s="43">
        <v>982</v>
      </c>
      <c r="R12" s="43">
        <v>-2982</v>
      </c>
      <c r="S12" s="43">
        <v>0</v>
      </c>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row>
    <row r="13" spans="1:61">
      <c r="A13" s="165" t="s">
        <v>403</v>
      </c>
      <c r="B13" s="89" t="s">
        <v>400</v>
      </c>
      <c r="C13" s="43">
        <v>1357</v>
      </c>
      <c r="D13" s="43">
        <v>1406</v>
      </c>
      <c r="E13" s="43">
        <v>1447</v>
      </c>
      <c r="F13" s="43">
        <v>1495</v>
      </c>
      <c r="G13" s="43">
        <v>5705</v>
      </c>
      <c r="H13" s="41"/>
      <c r="I13" s="43">
        <v>1543</v>
      </c>
      <c r="J13" s="43">
        <v>1585</v>
      </c>
      <c r="K13" s="43">
        <v>1629</v>
      </c>
      <c r="L13" s="43">
        <v>1680</v>
      </c>
      <c r="M13" s="43">
        <v>6437</v>
      </c>
      <c r="N13" s="41"/>
      <c r="O13" s="43">
        <v>1726</v>
      </c>
      <c r="P13" s="43">
        <v>1761</v>
      </c>
      <c r="Q13" s="43">
        <v>1803</v>
      </c>
      <c r="R13" s="43">
        <v>-5290</v>
      </c>
      <c r="S13" s="43">
        <v>0</v>
      </c>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row>
    <row r="14" spans="1:61">
      <c r="A14" s="165" t="s">
        <v>404</v>
      </c>
      <c r="B14" s="89" t="s">
        <v>400</v>
      </c>
      <c r="C14" s="43">
        <v>576</v>
      </c>
      <c r="D14" s="43">
        <v>623</v>
      </c>
      <c r="E14" s="43">
        <v>664</v>
      </c>
      <c r="F14" s="43">
        <v>763</v>
      </c>
      <c r="G14" s="43">
        <v>2626</v>
      </c>
      <c r="H14" s="41"/>
      <c r="I14" s="43">
        <v>554</v>
      </c>
      <c r="J14" s="43">
        <v>626</v>
      </c>
      <c r="K14" s="43">
        <v>594</v>
      </c>
      <c r="L14" s="43">
        <v>676</v>
      </c>
      <c r="M14" s="43">
        <v>2450</v>
      </c>
      <c r="N14" s="41"/>
      <c r="O14" s="43">
        <v>582</v>
      </c>
      <c r="P14" s="43">
        <v>666</v>
      </c>
      <c r="Q14" s="43">
        <v>684</v>
      </c>
      <c r="R14" s="43">
        <v>-1932</v>
      </c>
      <c r="S14" s="43">
        <v>0</v>
      </c>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row>
    <row r="15" spans="1:61">
      <c r="A15" s="40"/>
      <c r="B15" s="40"/>
      <c r="C15" s="545">
        <f>C16-SUM(C10:C14)</f>
        <v>359</v>
      </c>
      <c r="D15" s="545">
        <f>D16-SUM(D10:D14)</f>
        <v>360</v>
      </c>
      <c r="E15" s="545">
        <f>E16-SUM(E10:E14)</f>
        <v>366</v>
      </c>
      <c r="F15" s="545">
        <f>F16-SUM(F10:F14)</f>
        <v>377</v>
      </c>
      <c r="G15" s="545">
        <f>G16-SUM(G10:G14)</f>
        <v>1462</v>
      </c>
      <c r="H15" s="41"/>
      <c r="I15" s="545">
        <f>I16-SUM(I10:I14)</f>
        <v>371</v>
      </c>
      <c r="J15" s="545">
        <f>J16-SUM(J10:J14)</f>
        <v>374</v>
      </c>
      <c r="K15" s="545">
        <f>K16-SUM(K10:K14)</f>
        <v>401</v>
      </c>
      <c r="L15" s="545">
        <f>L16-SUM(L10:L14)</f>
        <v>392</v>
      </c>
      <c r="M15" s="545">
        <f>M16-SUM(M10:M14)</f>
        <v>1538</v>
      </c>
      <c r="N15" s="41"/>
      <c r="O15" s="545">
        <f>O16-SUM(O10:O14)</f>
        <v>388</v>
      </c>
      <c r="P15" s="545">
        <f>P16-SUM(P10:P14)</f>
        <v>399</v>
      </c>
      <c r="Q15" s="545">
        <f>Q16-SUM(Q10:Q14)</f>
        <v>406</v>
      </c>
      <c r="R15" s="545">
        <f>R16-SUM(R10:R14)</f>
        <v>-1193</v>
      </c>
      <c r="S15" s="545">
        <f>S16-SUM(S10:S14)</f>
        <v>0</v>
      </c>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row>
    <row r="16" spans="1:61">
      <c r="A16" s="165" t="s">
        <v>300</v>
      </c>
      <c r="B16" s="91" t="s">
        <v>400</v>
      </c>
      <c r="C16" s="43">
        <v>12345</v>
      </c>
      <c r="D16" s="43">
        <v>12571</v>
      </c>
      <c r="E16" s="43">
        <v>12683</v>
      </c>
      <c r="F16" s="43">
        <v>12978</v>
      </c>
      <c r="G16" s="43">
        <v>50577</v>
      </c>
      <c r="H16" s="41"/>
      <c r="I16" s="43">
        <v>13050</v>
      </c>
      <c r="J16" s="43">
        <v>13257</v>
      </c>
      <c r="K16" s="43">
        <v>13339</v>
      </c>
      <c r="L16" s="43">
        <v>13424</v>
      </c>
      <c r="M16" s="43">
        <v>53070</v>
      </c>
      <c r="N16" s="41"/>
      <c r="O16" s="43">
        <v>13518</v>
      </c>
      <c r="P16" s="43">
        <v>13710</v>
      </c>
      <c r="Q16" s="43">
        <v>13787</v>
      </c>
      <c r="R16" s="43">
        <v>-41015</v>
      </c>
      <c r="S16" s="43">
        <v>0</v>
      </c>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row>
    <row r="17" spans="1:61">
      <c r="A17" s="68"/>
      <c r="B17" s="546"/>
      <c r="C17" s="45"/>
      <c r="D17" s="45"/>
      <c r="E17" s="45"/>
      <c r="F17" s="45"/>
      <c r="G17" s="45"/>
      <c r="H17" s="46"/>
      <c r="I17" s="45"/>
      <c r="J17" s="45"/>
      <c r="K17" s="45"/>
      <c r="L17" s="45"/>
      <c r="M17" s="45"/>
      <c r="N17" s="46"/>
      <c r="O17" s="45"/>
      <c r="P17" s="45"/>
      <c r="Q17" s="45"/>
      <c r="R17" s="45"/>
      <c r="S17" s="45"/>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row>
    <row r="18" spans="1:61" s="48" customFormat="1">
      <c r="A18" s="69"/>
      <c r="B18" s="69"/>
      <c r="C18" s="43"/>
      <c r="D18" s="43"/>
      <c r="E18" s="43"/>
      <c r="F18" s="43"/>
      <c r="G18" s="43"/>
      <c r="H18" s="41"/>
      <c r="I18" s="43"/>
      <c r="J18" s="43"/>
      <c r="K18" s="43"/>
      <c r="L18" s="43"/>
      <c r="M18" s="43"/>
      <c r="N18" s="41"/>
      <c r="O18" s="43"/>
      <c r="P18" s="43"/>
      <c r="Q18" s="43"/>
      <c r="R18" s="43"/>
      <c r="S18" s="43"/>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row>
    <row r="19" spans="1:61">
      <c r="A19" s="165" t="s">
        <v>300</v>
      </c>
      <c r="B19" s="547" t="s">
        <v>405</v>
      </c>
      <c r="C19" s="49">
        <v>1363</v>
      </c>
      <c r="D19" s="49">
        <v>1369</v>
      </c>
      <c r="E19" s="49">
        <v>1312</v>
      </c>
      <c r="F19" s="49">
        <v>1337</v>
      </c>
      <c r="G19" s="49">
        <v>5381</v>
      </c>
      <c r="H19" s="41"/>
      <c r="I19" s="49">
        <v>1437</v>
      </c>
      <c r="J19" s="49">
        <v>1379</v>
      </c>
      <c r="K19" s="49">
        <v>1355</v>
      </c>
      <c r="L19" s="49">
        <v>1412</v>
      </c>
      <c r="M19" s="49">
        <v>5583</v>
      </c>
      <c r="N19" s="41"/>
      <c r="O19" s="49">
        <v>1499</v>
      </c>
      <c r="P19" s="49">
        <v>1478</v>
      </c>
      <c r="Q19" s="49">
        <v>1511</v>
      </c>
      <c r="R19" s="49">
        <v>-4488</v>
      </c>
      <c r="S19" s="49">
        <v>0</v>
      </c>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row>
    <row r="20" spans="1:61">
      <c r="A20" s="165" t="s">
        <v>300</v>
      </c>
      <c r="B20" s="547" t="s">
        <v>406</v>
      </c>
      <c r="C20" s="49">
        <v>0</v>
      </c>
      <c r="D20" s="49">
        <v>0</v>
      </c>
      <c r="E20" s="49">
        <v>1</v>
      </c>
      <c r="F20" s="49">
        <v>0</v>
      </c>
      <c r="G20" s="49">
        <v>1</v>
      </c>
      <c r="H20" s="41"/>
      <c r="I20" s="49">
        <v>0</v>
      </c>
      <c r="J20" s="49">
        <v>0</v>
      </c>
      <c r="K20" s="49">
        <v>0</v>
      </c>
      <c r="L20" s="49">
        <v>0</v>
      </c>
      <c r="M20" s="49">
        <v>0</v>
      </c>
      <c r="N20" s="41"/>
      <c r="O20" s="49">
        <v>0</v>
      </c>
      <c r="P20" s="49">
        <v>0</v>
      </c>
      <c r="Q20" s="49">
        <v>0</v>
      </c>
      <c r="R20" s="49">
        <v>0</v>
      </c>
      <c r="S20" s="49">
        <v>0</v>
      </c>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row>
    <row r="21" spans="1:61">
      <c r="A21" s="165" t="s">
        <v>300</v>
      </c>
      <c r="B21" s="547" t="s">
        <v>407</v>
      </c>
      <c r="C21" s="49">
        <v>208</v>
      </c>
      <c r="D21" s="49">
        <v>209</v>
      </c>
      <c r="E21" s="49">
        <v>203</v>
      </c>
      <c r="F21" s="49">
        <v>212</v>
      </c>
      <c r="G21" s="49">
        <v>832</v>
      </c>
      <c r="H21" s="41"/>
      <c r="I21" s="49">
        <v>211</v>
      </c>
      <c r="J21" s="49">
        <v>217</v>
      </c>
      <c r="K21" s="49">
        <v>204</v>
      </c>
      <c r="L21" s="49">
        <v>234</v>
      </c>
      <c r="M21" s="49">
        <v>866</v>
      </c>
      <c r="N21" s="41"/>
      <c r="O21" s="49">
        <v>222</v>
      </c>
      <c r="P21" s="49">
        <v>224</v>
      </c>
      <c r="Q21" s="49">
        <v>222</v>
      </c>
      <c r="R21" s="49">
        <v>-668</v>
      </c>
      <c r="S21" s="49">
        <v>0</v>
      </c>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row>
    <row r="22" spans="1:61">
      <c r="A22" s="165" t="s">
        <v>300</v>
      </c>
      <c r="B22" s="547" t="s">
        <v>408</v>
      </c>
      <c r="C22" s="49">
        <v>152</v>
      </c>
      <c r="D22" s="49">
        <v>149</v>
      </c>
      <c r="E22" s="49">
        <v>157</v>
      </c>
      <c r="F22" s="49">
        <v>165</v>
      </c>
      <c r="G22" s="49">
        <v>623</v>
      </c>
      <c r="H22" s="41"/>
      <c r="I22" s="49">
        <v>186</v>
      </c>
      <c r="J22" s="49">
        <v>190</v>
      </c>
      <c r="K22" s="49">
        <v>190</v>
      </c>
      <c r="L22" s="49">
        <v>207</v>
      </c>
      <c r="M22" s="49">
        <v>773</v>
      </c>
      <c r="N22" s="41"/>
      <c r="O22" s="49">
        <v>240</v>
      </c>
      <c r="P22" s="49">
        <v>233</v>
      </c>
      <c r="Q22" s="49">
        <v>226</v>
      </c>
      <c r="R22" s="49">
        <v>-699</v>
      </c>
      <c r="S22" s="49">
        <v>0</v>
      </c>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row>
    <row r="23" spans="1:61">
      <c r="A23" s="165" t="s">
        <v>300</v>
      </c>
      <c r="B23" s="547" t="s">
        <v>409</v>
      </c>
      <c r="C23" s="49">
        <v>334</v>
      </c>
      <c r="D23" s="49">
        <v>417</v>
      </c>
      <c r="E23" s="49">
        <v>858</v>
      </c>
      <c r="F23" s="49">
        <v>356</v>
      </c>
      <c r="G23" s="49">
        <v>1965</v>
      </c>
      <c r="H23" s="41"/>
      <c r="I23" s="49">
        <v>395</v>
      </c>
      <c r="J23" s="49">
        <v>466</v>
      </c>
      <c r="K23" s="49">
        <v>437</v>
      </c>
      <c r="L23" s="49">
        <v>378</v>
      </c>
      <c r="M23" s="49">
        <v>1676</v>
      </c>
      <c r="N23" s="41"/>
      <c r="O23" s="49">
        <v>831</v>
      </c>
      <c r="P23" s="49">
        <v>544</v>
      </c>
      <c r="Q23" s="49">
        <v>512</v>
      </c>
      <c r="R23" s="49">
        <v>-1887</v>
      </c>
      <c r="S23" s="49">
        <v>0</v>
      </c>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row>
    <row r="24" spans="1:61">
      <c r="A24" s="165" t="s">
        <v>300</v>
      </c>
      <c r="B24" s="547" t="s">
        <v>410</v>
      </c>
      <c r="C24" s="49">
        <v>350</v>
      </c>
      <c r="D24" s="49">
        <v>349</v>
      </c>
      <c r="E24" s="49">
        <v>332</v>
      </c>
      <c r="F24" s="49">
        <v>357</v>
      </c>
      <c r="G24" s="49">
        <v>1388</v>
      </c>
      <c r="H24" s="41"/>
      <c r="I24" s="49">
        <v>359</v>
      </c>
      <c r="J24" s="49">
        <v>361</v>
      </c>
      <c r="K24" s="49">
        <v>344</v>
      </c>
      <c r="L24" s="49">
        <v>370</v>
      </c>
      <c r="M24" s="49">
        <v>1434</v>
      </c>
      <c r="N24" s="41"/>
      <c r="O24" s="49">
        <v>376</v>
      </c>
      <c r="P24" s="49">
        <v>370</v>
      </c>
      <c r="Q24" s="49">
        <v>361</v>
      </c>
      <c r="R24" s="49">
        <v>-1107</v>
      </c>
      <c r="S24" s="49">
        <v>0</v>
      </c>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row>
    <row r="25" spans="1:61">
      <c r="A25" s="165" t="s">
        <v>300</v>
      </c>
      <c r="B25" s="547" t="s">
        <v>411</v>
      </c>
      <c r="C25" s="49">
        <v>116</v>
      </c>
      <c r="D25" s="49">
        <v>123</v>
      </c>
      <c r="E25" s="49">
        <v>127</v>
      </c>
      <c r="F25" s="49">
        <v>141</v>
      </c>
      <c r="G25" s="49">
        <v>507</v>
      </c>
      <c r="H25" s="41"/>
      <c r="I25" s="49">
        <v>121</v>
      </c>
      <c r="J25" s="49">
        <v>141</v>
      </c>
      <c r="K25" s="49">
        <v>134</v>
      </c>
      <c r="L25" s="49">
        <v>146</v>
      </c>
      <c r="M25" s="49">
        <v>542</v>
      </c>
      <c r="N25" s="41"/>
      <c r="O25" s="49">
        <v>135</v>
      </c>
      <c r="P25" s="49">
        <v>144</v>
      </c>
      <c r="Q25" s="49">
        <v>127</v>
      </c>
      <c r="R25" s="49">
        <v>-406</v>
      </c>
      <c r="S25" s="49">
        <v>0</v>
      </c>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row>
    <row r="26" spans="1:61">
      <c r="A26" s="165" t="s">
        <v>300</v>
      </c>
      <c r="B26" s="547" t="s">
        <v>412</v>
      </c>
      <c r="C26" s="49">
        <v>0</v>
      </c>
      <c r="D26" s="49">
        <v>0</v>
      </c>
      <c r="E26" s="49">
        <v>0</v>
      </c>
      <c r="F26" s="49">
        <v>0</v>
      </c>
      <c r="G26" s="49">
        <v>0</v>
      </c>
      <c r="H26" s="41"/>
      <c r="I26" s="49">
        <v>0</v>
      </c>
      <c r="J26" s="49">
        <v>0</v>
      </c>
      <c r="K26" s="49">
        <v>4</v>
      </c>
      <c r="L26" s="49">
        <v>0</v>
      </c>
      <c r="M26" s="49">
        <v>4</v>
      </c>
      <c r="N26" s="41"/>
      <c r="O26" s="49">
        <v>-20</v>
      </c>
      <c r="P26" s="49">
        <v>0</v>
      </c>
      <c r="Q26" s="49">
        <v>5</v>
      </c>
      <c r="R26" s="49">
        <v>15</v>
      </c>
      <c r="S26" s="49">
        <v>0</v>
      </c>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row>
    <row r="27" spans="1:61">
      <c r="A27" s="68"/>
      <c r="B27" s="548"/>
      <c r="C27" s="545">
        <f>C28-SUM(C19:C26)</f>
        <v>-70</v>
      </c>
      <c r="D27" s="545">
        <f>D28-SUM(D19:D26)</f>
        <v>-51</v>
      </c>
      <c r="E27" s="545">
        <f>E28-SUM(E19:E26)</f>
        <v>-49</v>
      </c>
      <c r="F27" s="545">
        <f>F28-SUM(F19:F26)</f>
        <v>-67</v>
      </c>
      <c r="G27" s="545">
        <f>G28-SUM(G19:G26)</f>
        <v>-237</v>
      </c>
      <c r="H27" s="41"/>
      <c r="I27" s="545">
        <f>I28-SUM(I19:I26)</f>
        <v>-69</v>
      </c>
      <c r="J27" s="545">
        <f>J28-SUM(J19:J26)</f>
        <v>-58</v>
      </c>
      <c r="K27" s="545">
        <f>K28-SUM(K19:K26)</f>
        <v>-65</v>
      </c>
      <c r="L27" s="545">
        <f>L28-SUM(L19:L26)</f>
        <v>-56</v>
      </c>
      <c r="M27" s="545">
        <f>M28-SUM(M19:M26)</f>
        <v>-248</v>
      </c>
      <c r="N27" s="41"/>
      <c r="O27" s="545">
        <f>O28-SUM(O19:O26)</f>
        <v>-89</v>
      </c>
      <c r="P27" s="545">
        <f>P28-SUM(P19:P26)</f>
        <v>-77</v>
      </c>
      <c r="Q27" s="545">
        <f>Q28-SUM(Q19:Q26)</f>
        <v>-80</v>
      </c>
      <c r="R27" s="545">
        <f>R28-SUM(R19:R26)</f>
        <v>246</v>
      </c>
      <c r="S27" s="545">
        <f>S28-SUM(S19:S26)</f>
        <v>0</v>
      </c>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row>
    <row r="28" spans="1:61">
      <c r="A28" s="165" t="s">
        <v>300</v>
      </c>
      <c r="B28" s="92" t="s">
        <v>413</v>
      </c>
      <c r="C28" s="43">
        <v>2453</v>
      </c>
      <c r="D28" s="43">
        <v>2565</v>
      </c>
      <c r="E28" s="43">
        <v>2941</v>
      </c>
      <c r="F28" s="43">
        <v>2501</v>
      </c>
      <c r="G28" s="43">
        <v>10460</v>
      </c>
      <c r="H28" s="41"/>
      <c r="I28" s="43">
        <v>2640</v>
      </c>
      <c r="J28" s="43">
        <v>2696</v>
      </c>
      <c r="K28" s="43">
        <v>2603</v>
      </c>
      <c r="L28" s="43">
        <v>2691</v>
      </c>
      <c r="M28" s="43">
        <v>10630</v>
      </c>
      <c r="N28" s="41"/>
      <c r="O28" s="43">
        <v>3194</v>
      </c>
      <c r="P28" s="43">
        <v>2916</v>
      </c>
      <c r="Q28" s="43">
        <v>2884</v>
      </c>
      <c r="R28" s="43">
        <v>-8994</v>
      </c>
      <c r="S28" s="43">
        <v>0</v>
      </c>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row>
    <row r="29" spans="1:61">
      <c r="A29" s="68"/>
      <c r="B29" s="68"/>
      <c r="C29" s="549"/>
      <c r="D29" s="549"/>
      <c r="E29" s="549"/>
      <c r="F29" s="549"/>
      <c r="G29" s="549"/>
      <c r="H29" s="46"/>
      <c r="I29" s="549"/>
      <c r="J29" s="549"/>
      <c r="K29" s="549"/>
      <c r="L29" s="549"/>
      <c r="M29" s="549"/>
      <c r="N29" s="46"/>
      <c r="O29" s="549"/>
      <c r="P29" s="95"/>
      <c r="Q29" s="95"/>
      <c r="R29" s="95"/>
      <c r="S29" s="95"/>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row>
    <row r="30" spans="1:61" s="48" customFormat="1">
      <c r="A30" s="69"/>
      <c r="B30" s="69"/>
      <c r="C30" s="549"/>
      <c r="D30" s="549"/>
      <c r="E30" s="549"/>
      <c r="F30" s="549"/>
      <c r="G30" s="549"/>
      <c r="H30" s="41"/>
      <c r="I30" s="549"/>
      <c r="J30" s="549"/>
      <c r="K30" s="549"/>
      <c r="L30" s="549"/>
      <c r="M30" s="549"/>
      <c r="N30" s="41"/>
      <c r="O30" s="549"/>
      <c r="P30" s="549"/>
      <c r="Q30" s="549"/>
      <c r="R30" s="549"/>
      <c r="S30" s="549"/>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row>
    <row r="31" spans="1:61">
      <c r="A31" s="165" t="s">
        <v>300</v>
      </c>
      <c r="B31" s="547" t="s">
        <v>414</v>
      </c>
      <c r="C31" s="95">
        <v>606</v>
      </c>
      <c r="D31" s="95">
        <v>675</v>
      </c>
      <c r="E31" s="95">
        <v>527</v>
      </c>
      <c r="F31" s="95">
        <v>667</v>
      </c>
      <c r="G31" s="95">
        <v>2475</v>
      </c>
      <c r="H31" s="41"/>
      <c r="I31" s="95">
        <v>683</v>
      </c>
      <c r="J31" s="95">
        <v>698</v>
      </c>
      <c r="K31" s="95">
        <v>577</v>
      </c>
      <c r="L31" s="95">
        <v>737</v>
      </c>
      <c r="M31" s="95">
        <v>2695</v>
      </c>
      <c r="N31" s="41"/>
      <c r="O31" s="95">
        <v>774</v>
      </c>
      <c r="P31" s="95">
        <v>736</v>
      </c>
      <c r="Q31" s="95">
        <v>594</v>
      </c>
      <c r="R31" s="95">
        <v>-2104</v>
      </c>
      <c r="S31" s="95">
        <v>0</v>
      </c>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row>
    <row r="32" spans="1:61">
      <c r="A32" s="165" t="s">
        <v>300</v>
      </c>
      <c r="B32" s="547" t="s">
        <v>415</v>
      </c>
      <c r="C32" s="95">
        <v>589</v>
      </c>
      <c r="D32" s="95">
        <v>540</v>
      </c>
      <c r="E32" s="95">
        <v>363</v>
      </c>
      <c r="F32" s="95">
        <v>592</v>
      </c>
      <c r="G32" s="95">
        <v>2084</v>
      </c>
      <c r="H32" s="41"/>
      <c r="I32" s="95">
        <v>608</v>
      </c>
      <c r="J32" s="95">
        <v>604</v>
      </c>
      <c r="K32" s="95">
        <v>445</v>
      </c>
      <c r="L32" s="95">
        <v>745</v>
      </c>
      <c r="M32" s="95">
        <v>2402</v>
      </c>
      <c r="N32" s="41"/>
      <c r="O32" s="95">
        <v>631</v>
      </c>
      <c r="P32" s="95">
        <v>607</v>
      </c>
      <c r="Q32" s="95">
        <v>627</v>
      </c>
      <c r="R32" s="95">
        <v>-1865</v>
      </c>
      <c r="S32" s="95">
        <v>0</v>
      </c>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row>
    <row r="33" spans="1:61">
      <c r="A33" s="165" t="s">
        <v>300</v>
      </c>
      <c r="B33" s="547" t="s">
        <v>416</v>
      </c>
      <c r="C33" s="95">
        <v>241</v>
      </c>
      <c r="D33" s="95">
        <v>259</v>
      </c>
      <c r="E33" s="95">
        <v>212</v>
      </c>
      <c r="F33" s="95">
        <v>263</v>
      </c>
      <c r="G33" s="95">
        <v>975</v>
      </c>
      <c r="H33" s="41"/>
      <c r="I33" s="95">
        <v>245</v>
      </c>
      <c r="J33" s="95">
        <v>264</v>
      </c>
      <c r="K33" s="95">
        <v>221</v>
      </c>
      <c r="L33" s="95">
        <v>262</v>
      </c>
      <c r="M33" s="95">
        <v>992</v>
      </c>
      <c r="N33" s="41"/>
      <c r="O33" s="95">
        <v>241</v>
      </c>
      <c r="P33" s="95">
        <v>285</v>
      </c>
      <c r="Q33" s="95">
        <v>232</v>
      </c>
      <c r="R33" s="95">
        <v>-758</v>
      </c>
      <c r="S33" s="95">
        <v>0</v>
      </c>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row>
    <row r="34" spans="1:61">
      <c r="A34" s="165" t="s">
        <v>300</v>
      </c>
      <c r="B34" s="547" t="s">
        <v>417</v>
      </c>
      <c r="C34" s="95">
        <v>249</v>
      </c>
      <c r="D34" s="95">
        <v>180</v>
      </c>
      <c r="E34" s="95">
        <v>1461</v>
      </c>
      <c r="F34" s="95">
        <v>757</v>
      </c>
      <c r="G34" s="95">
        <v>2647</v>
      </c>
      <c r="H34" s="41"/>
      <c r="I34" s="95">
        <v>266</v>
      </c>
      <c r="J34" s="95">
        <v>199</v>
      </c>
      <c r="K34" s="95">
        <v>329</v>
      </c>
      <c r="L34" s="95">
        <v>725</v>
      </c>
      <c r="M34" s="95">
        <v>1519</v>
      </c>
      <c r="N34" s="41"/>
      <c r="O34" s="95">
        <v>1403</v>
      </c>
      <c r="P34" s="95">
        <v>209</v>
      </c>
      <c r="Q34" s="95">
        <v>401</v>
      </c>
      <c r="R34" s="95">
        <v>-2013</v>
      </c>
      <c r="S34" s="95">
        <v>0</v>
      </c>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row>
    <row r="35" spans="1:61">
      <c r="A35" s="165" t="s">
        <v>300</v>
      </c>
      <c r="B35" s="547" t="s">
        <v>418</v>
      </c>
      <c r="C35" s="95">
        <v>294</v>
      </c>
      <c r="D35" s="95">
        <v>303</v>
      </c>
      <c r="E35" s="95">
        <v>317</v>
      </c>
      <c r="F35" s="95">
        <v>390</v>
      </c>
      <c r="G35" s="95">
        <v>1304</v>
      </c>
      <c r="H35" s="41"/>
      <c r="I35" s="95">
        <v>349</v>
      </c>
      <c r="J35" s="95">
        <v>366</v>
      </c>
      <c r="K35" s="95">
        <v>361</v>
      </c>
      <c r="L35" s="95">
        <v>400</v>
      </c>
      <c r="M35" s="95">
        <v>1476</v>
      </c>
      <c r="N35" s="41"/>
      <c r="O35" s="95">
        <v>389</v>
      </c>
      <c r="P35" s="95">
        <v>372</v>
      </c>
      <c r="Q35" s="95">
        <v>382</v>
      </c>
      <c r="R35" s="95">
        <v>-1143</v>
      </c>
      <c r="S35" s="95">
        <v>0</v>
      </c>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row>
    <row r="36" spans="1:61">
      <c r="A36" s="165" t="s">
        <v>300</v>
      </c>
      <c r="B36" s="547" t="s">
        <v>419</v>
      </c>
      <c r="C36" s="95">
        <v>59</v>
      </c>
      <c r="D36" s="95">
        <v>65</v>
      </c>
      <c r="E36" s="95">
        <v>56</v>
      </c>
      <c r="F36" s="95">
        <v>77</v>
      </c>
      <c r="G36" s="95">
        <v>257</v>
      </c>
      <c r="H36" s="41"/>
      <c r="I36" s="95">
        <v>71</v>
      </c>
      <c r="J36" s="95">
        <v>70</v>
      </c>
      <c r="K36" s="95">
        <v>83</v>
      </c>
      <c r="L36" s="95">
        <v>95</v>
      </c>
      <c r="M36" s="95">
        <v>319</v>
      </c>
      <c r="N36" s="41"/>
      <c r="O36" s="95">
        <v>77</v>
      </c>
      <c r="P36" s="95">
        <v>80</v>
      </c>
      <c r="Q36" s="95">
        <v>96</v>
      </c>
      <c r="R36" s="95">
        <v>-253</v>
      </c>
      <c r="S36" s="95">
        <v>0</v>
      </c>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row>
    <row r="37" spans="1:61">
      <c r="A37" s="165" t="s">
        <v>300</v>
      </c>
      <c r="B37" s="547" t="s">
        <v>420</v>
      </c>
      <c r="C37" s="95">
        <v>62</v>
      </c>
      <c r="D37" s="95">
        <v>52</v>
      </c>
      <c r="E37" s="95">
        <v>52</v>
      </c>
      <c r="F37" s="95">
        <v>80</v>
      </c>
      <c r="G37" s="95">
        <v>246</v>
      </c>
      <c r="H37" s="41"/>
      <c r="I37" s="95">
        <v>57</v>
      </c>
      <c r="J37" s="95">
        <v>46</v>
      </c>
      <c r="K37" s="95">
        <v>35</v>
      </c>
      <c r="L37" s="95">
        <v>86</v>
      </c>
      <c r="M37" s="95">
        <v>224</v>
      </c>
      <c r="N37" s="41"/>
      <c r="O37" s="95">
        <v>39</v>
      </c>
      <c r="P37" s="95">
        <v>33</v>
      </c>
      <c r="Q37" s="95">
        <v>37</v>
      </c>
      <c r="R37" s="95">
        <v>-109</v>
      </c>
      <c r="S37" s="95">
        <v>0</v>
      </c>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row>
    <row r="38" spans="1:61">
      <c r="A38" s="165" t="s">
        <v>300</v>
      </c>
      <c r="B38" s="547" t="s">
        <v>421</v>
      </c>
      <c r="C38" s="95">
        <v>220</v>
      </c>
      <c r="D38" s="95">
        <v>268</v>
      </c>
      <c r="E38" s="95">
        <v>245</v>
      </c>
      <c r="F38" s="95">
        <v>279</v>
      </c>
      <c r="G38" s="95">
        <v>1012</v>
      </c>
      <c r="H38" s="41"/>
      <c r="I38" s="95">
        <v>260</v>
      </c>
      <c r="J38" s="95">
        <v>291</v>
      </c>
      <c r="K38" s="95">
        <v>287</v>
      </c>
      <c r="L38" s="95">
        <v>280</v>
      </c>
      <c r="M38" s="95">
        <v>1118</v>
      </c>
      <c r="N38" s="41"/>
      <c r="O38" s="95">
        <v>275</v>
      </c>
      <c r="P38" s="95">
        <v>420</v>
      </c>
      <c r="Q38" s="95">
        <v>370</v>
      </c>
      <c r="R38" s="95">
        <v>-1065</v>
      </c>
      <c r="S38" s="95">
        <v>0</v>
      </c>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row>
    <row r="39" spans="1:61">
      <c r="A39" s="68"/>
      <c r="B39" s="548"/>
      <c r="C39" s="545">
        <f>C40-SUM(C31:C38)</f>
        <v>-253</v>
      </c>
      <c r="D39" s="545">
        <f>D40-SUM(D31:D38)</f>
        <v>-259</v>
      </c>
      <c r="E39" s="545">
        <f>E40-SUM(E31:E38)</f>
        <v>-146</v>
      </c>
      <c r="F39" s="545">
        <f>F40-SUM(F31:F38)</f>
        <v>-257</v>
      </c>
      <c r="G39" s="545">
        <f>G40-SUM(G31:G38)</f>
        <v>-915</v>
      </c>
      <c r="H39" s="550"/>
      <c r="I39" s="545">
        <f>I40-SUM(I31:I38)</f>
        <v>-331</v>
      </c>
      <c r="J39" s="545">
        <f>J40-SUM(J31:J38)</f>
        <v>-297</v>
      </c>
      <c r="K39" s="545">
        <f>K40-SUM(K31:K38)</f>
        <v>-213</v>
      </c>
      <c r="L39" s="545">
        <f>L40-SUM(L31:L38)</f>
        <v>-341</v>
      </c>
      <c r="M39" s="545">
        <f>M40-SUM(M31:M38)</f>
        <v>-1182</v>
      </c>
      <c r="N39" s="550"/>
      <c r="O39" s="545">
        <f>O40-SUM(O31:O38)</f>
        <v>-332</v>
      </c>
      <c r="P39" s="545">
        <f>P40-SUM(P31:P38)</f>
        <v>-351</v>
      </c>
      <c r="Q39" s="545">
        <f>Q40-SUM(Q31:Q38)</f>
        <v>-287</v>
      </c>
      <c r="R39" s="545">
        <f>R40-SUM(R31:R38)</f>
        <v>970</v>
      </c>
      <c r="S39" s="545">
        <f>S40-SUM(S31:S38)</f>
        <v>0</v>
      </c>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row>
    <row r="40" spans="1:61">
      <c r="A40" s="165" t="s">
        <v>300</v>
      </c>
      <c r="B40" s="92" t="s">
        <v>422</v>
      </c>
      <c r="C40" s="43">
        <v>2067</v>
      </c>
      <c r="D40" s="43">
        <v>2083</v>
      </c>
      <c r="E40" s="43">
        <v>3087</v>
      </c>
      <c r="F40" s="43">
        <v>2848</v>
      </c>
      <c r="G40" s="43">
        <v>10085</v>
      </c>
      <c r="H40" s="46"/>
      <c r="I40" s="43">
        <v>2208</v>
      </c>
      <c r="J40" s="43">
        <v>2241</v>
      </c>
      <c r="K40" s="43">
        <v>2125</v>
      </c>
      <c r="L40" s="43">
        <v>2989</v>
      </c>
      <c r="M40" s="43">
        <v>9563</v>
      </c>
      <c r="N40" s="46"/>
      <c r="O40" s="43">
        <v>3497</v>
      </c>
      <c r="P40" s="43">
        <v>2391</v>
      </c>
      <c r="Q40" s="43">
        <v>2452</v>
      </c>
      <c r="R40" s="43">
        <v>-8340</v>
      </c>
      <c r="S40" s="43">
        <v>0</v>
      </c>
    </row>
    <row r="41" spans="1:61" s="48" customFormat="1">
      <c r="A41" s="68"/>
      <c r="B41" s="68"/>
      <c r="C41" s="549"/>
      <c r="D41" s="549"/>
      <c r="E41" s="549"/>
      <c r="F41" s="549"/>
      <c r="G41" s="549"/>
      <c r="H41" s="550"/>
      <c r="I41" s="549"/>
      <c r="J41" s="549"/>
      <c r="K41" s="549"/>
      <c r="L41" s="549"/>
      <c r="M41" s="549"/>
      <c r="N41" s="550"/>
      <c r="O41" s="549"/>
      <c r="P41" s="95"/>
      <c r="Q41" s="95"/>
      <c r="R41" s="95"/>
      <c r="S41" s="95"/>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row>
    <row r="42" spans="1:61">
      <c r="A42" s="69"/>
      <c r="B42" s="69"/>
      <c r="C42" s="549"/>
      <c r="D42" s="549"/>
      <c r="E42" s="549"/>
      <c r="F42" s="549"/>
      <c r="G42" s="549"/>
      <c r="H42" s="550"/>
      <c r="I42" s="549"/>
      <c r="J42" s="549"/>
      <c r="K42" s="549"/>
      <c r="L42" s="549"/>
      <c r="M42" s="549"/>
      <c r="N42" s="550"/>
      <c r="O42" s="549"/>
      <c r="P42" s="549"/>
      <c r="Q42" s="549"/>
      <c r="R42" s="549"/>
      <c r="S42" s="549"/>
    </row>
    <row r="43" spans="1:61">
      <c r="A43" s="165" t="s">
        <v>300</v>
      </c>
      <c r="B43" s="92" t="s">
        <v>423</v>
      </c>
      <c r="C43" s="95">
        <v>1353</v>
      </c>
      <c r="D43" s="95">
        <v>1321</v>
      </c>
      <c r="E43" s="95">
        <v>1760</v>
      </c>
      <c r="F43" s="95">
        <v>1795</v>
      </c>
      <c r="G43" s="95">
        <v>6229</v>
      </c>
      <c r="H43" s="550"/>
      <c r="I43" s="95">
        <v>1967</v>
      </c>
      <c r="J43" s="95">
        <v>2142</v>
      </c>
      <c r="K43" s="95">
        <v>1753</v>
      </c>
      <c r="L43" s="95">
        <v>1733</v>
      </c>
      <c r="M43" s="95">
        <v>7595</v>
      </c>
      <c r="N43" s="550"/>
      <c r="O43" s="95">
        <v>1647</v>
      </c>
      <c r="P43" s="95">
        <v>1710</v>
      </c>
      <c r="Q43" s="95">
        <v>1819</v>
      </c>
      <c r="R43" s="95">
        <v>-5176</v>
      </c>
      <c r="S43" s="95">
        <v>0</v>
      </c>
    </row>
    <row r="44" spans="1:61">
      <c r="A44" s="68"/>
      <c r="B44" s="68"/>
      <c r="C44" s="549"/>
      <c r="D44" s="549"/>
      <c r="E44" s="549"/>
      <c r="F44" s="549"/>
      <c r="G44" s="549"/>
      <c r="H44" s="550"/>
      <c r="I44" s="549"/>
      <c r="J44" s="549"/>
      <c r="K44" s="549"/>
      <c r="L44" s="549"/>
      <c r="M44" s="549"/>
      <c r="N44" s="550"/>
      <c r="O44" s="549"/>
      <c r="P44" s="95"/>
      <c r="Q44" s="95"/>
      <c r="R44" s="95"/>
      <c r="S44" s="95"/>
    </row>
    <row r="45" spans="1:61">
      <c r="A45" s="69"/>
      <c r="B45" s="69"/>
      <c r="C45" s="549"/>
      <c r="D45" s="549"/>
      <c r="E45" s="549"/>
      <c r="F45" s="549"/>
      <c r="G45" s="549"/>
      <c r="H45" s="550"/>
      <c r="I45" s="549"/>
      <c r="J45" s="549"/>
      <c r="K45" s="549"/>
      <c r="L45" s="549"/>
      <c r="M45" s="549"/>
      <c r="N45" s="550"/>
      <c r="O45" s="549"/>
      <c r="P45" s="549"/>
      <c r="Q45" s="549"/>
      <c r="R45" s="549"/>
      <c r="S45" s="549"/>
    </row>
    <row r="46" spans="1:61">
      <c r="A46" s="165" t="s">
        <v>300</v>
      </c>
      <c r="B46" s="92" t="s">
        <v>424</v>
      </c>
      <c r="C46" s="95">
        <v>1026</v>
      </c>
      <c r="D46" s="95">
        <v>1136</v>
      </c>
      <c r="E46" s="95">
        <v>1440</v>
      </c>
      <c r="F46" s="95">
        <v>1344</v>
      </c>
      <c r="G46" s="95">
        <v>4946</v>
      </c>
      <c r="H46" s="550"/>
      <c r="I46" s="95">
        <v>1118</v>
      </c>
      <c r="J46" s="95">
        <v>1314</v>
      </c>
      <c r="K46" s="95">
        <v>1550</v>
      </c>
      <c r="L46" s="95">
        <v>1461</v>
      </c>
      <c r="M46" s="95">
        <v>5443</v>
      </c>
      <c r="N46" s="550"/>
      <c r="O46" s="95">
        <v>1281</v>
      </c>
      <c r="P46" s="95">
        <v>1361</v>
      </c>
      <c r="Q46" s="95">
        <v>1528</v>
      </c>
      <c r="R46" s="95">
        <v>-4170</v>
      </c>
      <c r="S46" s="95">
        <v>0</v>
      </c>
    </row>
    <row r="47" spans="1:61">
      <c r="A47" s="68"/>
      <c r="B47" s="548"/>
      <c r="C47" s="549"/>
      <c r="D47" s="549"/>
      <c r="E47" s="549"/>
      <c r="F47" s="549"/>
      <c r="G47" s="549"/>
      <c r="H47" s="550"/>
      <c r="I47" s="549"/>
      <c r="J47" s="549"/>
      <c r="K47" s="549"/>
      <c r="L47" s="549"/>
      <c r="M47" s="549"/>
      <c r="N47" s="550"/>
      <c r="O47" s="549"/>
      <c r="P47" s="95"/>
      <c r="Q47" s="95"/>
      <c r="R47" s="95"/>
      <c r="S47" s="95"/>
    </row>
    <row r="48" spans="1:61">
      <c r="A48" s="69"/>
      <c r="B48" s="69"/>
      <c r="C48" s="549"/>
      <c r="D48" s="549"/>
      <c r="E48" s="549"/>
      <c r="F48" s="549"/>
      <c r="G48" s="549"/>
      <c r="H48" s="550"/>
      <c r="I48" s="549"/>
      <c r="J48" s="549"/>
      <c r="K48" s="549"/>
      <c r="L48" s="549"/>
      <c r="M48" s="549"/>
      <c r="N48" s="550"/>
      <c r="O48" s="549"/>
      <c r="P48" s="549"/>
      <c r="Q48" s="549"/>
      <c r="R48" s="549"/>
      <c r="S48" s="549"/>
    </row>
    <row r="49" spans="1:19">
      <c r="A49" s="165" t="s">
        <v>300</v>
      </c>
      <c r="B49" s="92" t="s">
        <v>425</v>
      </c>
      <c r="C49" s="43">
        <v>3</v>
      </c>
      <c r="D49" s="43">
        <v>6</v>
      </c>
      <c r="E49" s="43">
        <v>1</v>
      </c>
      <c r="F49" s="43">
        <v>10</v>
      </c>
      <c r="G49" s="43">
        <v>20</v>
      </c>
      <c r="H49" s="550"/>
      <c r="I49" s="43">
        <v>8</v>
      </c>
      <c r="J49" s="43">
        <v>9</v>
      </c>
      <c r="K49" s="43">
        <v>15</v>
      </c>
      <c r="L49" s="43">
        <v>13</v>
      </c>
      <c r="M49" s="43">
        <v>45</v>
      </c>
      <c r="N49" s="550"/>
      <c r="O49" s="43">
        <v>14</v>
      </c>
      <c r="P49" s="43">
        <v>15</v>
      </c>
      <c r="Q49" s="43">
        <v>15</v>
      </c>
      <c r="R49" s="43">
        <v>-44</v>
      </c>
      <c r="S49" s="43">
        <v>0</v>
      </c>
    </row>
    <row r="50" spans="1:19">
      <c r="A50" s="68"/>
      <c r="B50" s="68"/>
      <c r="C50" s="549"/>
      <c r="D50" s="549"/>
      <c r="E50" s="549"/>
      <c r="F50" s="549"/>
      <c r="G50" s="549"/>
      <c r="H50" s="550"/>
      <c r="I50" s="549"/>
      <c r="J50" s="549"/>
      <c r="K50" s="549"/>
      <c r="L50" s="549"/>
      <c r="M50" s="549"/>
      <c r="N50" s="550"/>
      <c r="O50" s="549"/>
      <c r="P50" s="95"/>
      <c r="Q50" s="95"/>
      <c r="R50" s="95"/>
      <c r="S50" s="95"/>
    </row>
    <row r="51" spans="1:19">
      <c r="A51" s="68"/>
      <c r="B51" s="548"/>
      <c r="C51" s="549"/>
      <c r="D51" s="549"/>
      <c r="E51" s="549"/>
      <c r="F51" s="549"/>
      <c r="G51" s="549"/>
      <c r="H51" s="550"/>
      <c r="I51" s="549"/>
      <c r="J51" s="549"/>
      <c r="K51" s="549"/>
      <c r="L51" s="549"/>
      <c r="M51" s="549"/>
      <c r="N51" s="550"/>
      <c r="O51" s="549"/>
      <c r="P51" s="549"/>
      <c r="Q51" s="549"/>
      <c r="R51" s="549"/>
      <c r="S51" s="549"/>
    </row>
    <row r="52" spans="1:19">
      <c r="A52" s="68"/>
      <c r="B52" s="64"/>
      <c r="C52" s="95">
        <f>C55-C49-C46-C43-C40-C28</f>
        <v>-89</v>
      </c>
      <c r="D52" s="95">
        <f>D55-D49-D46-D43-D40-D28</f>
        <v>-82</v>
      </c>
      <c r="E52" s="95">
        <f>E55-E49-E46-E43-E40-E28</f>
        <v>-85</v>
      </c>
      <c r="F52" s="95">
        <f>F55-F49-F46-F43-F40-F28</f>
        <v>-86</v>
      </c>
      <c r="G52" s="95">
        <f>G55-G49-G46-G43-G40-G28</f>
        <v>-342</v>
      </c>
      <c r="H52" s="550"/>
      <c r="I52" s="95">
        <f>I55-I49-I46-I43-I40-I28</f>
        <v>-88</v>
      </c>
      <c r="J52" s="95">
        <f>J55-J49-J46-J43-J40-J28</f>
        <v>-84</v>
      </c>
      <c r="K52" s="95">
        <f>K55-K49-K46-K43-K40-K28</f>
        <v>-70</v>
      </c>
      <c r="L52" s="95">
        <f>L55-L49-L46-L43-L40-L28</f>
        <v>-84</v>
      </c>
      <c r="M52" s="95">
        <f>M55-M49-M46-M43-M40-M28</f>
        <v>-326</v>
      </c>
      <c r="N52" s="550"/>
      <c r="O52" s="95">
        <f>O55-O49-O46-O43-O40-O28</f>
        <v>-103</v>
      </c>
      <c r="P52" s="95">
        <f>P55-P49-P46-P43-P40-P28</f>
        <v>-80</v>
      </c>
      <c r="Q52" s="95">
        <f>Q55-Q49-Q46-Q43-Q40-Q28</f>
        <v>-73</v>
      </c>
      <c r="R52" s="95">
        <f>R55-R49-R46-R43-R40-R28</f>
        <v>256</v>
      </c>
      <c r="S52" s="95">
        <f>S55-S49-S46-S43-S40-S28</f>
        <v>0</v>
      </c>
    </row>
    <row r="53" spans="1:19">
      <c r="A53" s="69"/>
      <c r="B53" s="548"/>
      <c r="C53" s="549"/>
      <c r="D53" s="549"/>
      <c r="E53" s="549"/>
      <c r="F53" s="549"/>
      <c r="G53" s="549"/>
      <c r="H53" s="550"/>
      <c r="I53" s="549"/>
      <c r="J53" s="549"/>
      <c r="K53" s="549"/>
      <c r="L53" s="549"/>
      <c r="M53" s="549"/>
      <c r="N53" s="550"/>
      <c r="O53" s="549"/>
      <c r="P53" s="549"/>
      <c r="Q53" s="549"/>
      <c r="R53" s="549"/>
      <c r="S53" s="549"/>
    </row>
    <row r="54" spans="1:19">
      <c r="A54" s="69"/>
      <c r="B54" s="548"/>
      <c r="C54" s="549"/>
      <c r="D54" s="549"/>
      <c r="E54" s="549"/>
      <c r="F54" s="549"/>
      <c r="G54" s="549"/>
      <c r="H54" s="550"/>
      <c r="I54" s="549"/>
      <c r="J54" s="549"/>
      <c r="K54" s="549"/>
      <c r="L54" s="549"/>
      <c r="M54" s="549"/>
      <c r="N54" s="550"/>
      <c r="O54" s="549"/>
      <c r="P54" s="549"/>
      <c r="Q54" s="549"/>
      <c r="R54" s="549"/>
      <c r="S54" s="549"/>
    </row>
    <row r="55" spans="1:19">
      <c r="A55" s="165" t="s">
        <v>300</v>
      </c>
      <c r="B55" s="93" t="s">
        <v>426</v>
      </c>
      <c r="C55" s="551">
        <v>6813</v>
      </c>
      <c r="D55" s="551">
        <v>7029</v>
      </c>
      <c r="E55" s="551">
        <v>9144</v>
      </c>
      <c r="F55" s="551">
        <v>8412</v>
      </c>
      <c r="G55" s="551">
        <v>31398</v>
      </c>
      <c r="H55" s="550"/>
      <c r="I55" s="551">
        <v>7853</v>
      </c>
      <c r="J55" s="551">
        <v>8318</v>
      </c>
      <c r="K55" s="551">
        <v>7976</v>
      </c>
      <c r="L55" s="551">
        <v>8803</v>
      </c>
      <c r="M55" s="551">
        <v>32950</v>
      </c>
      <c r="N55" s="550"/>
      <c r="O55" s="551">
        <v>9530</v>
      </c>
      <c r="P55" s="551">
        <v>8313</v>
      </c>
      <c r="Q55" s="551">
        <v>8625</v>
      </c>
      <c r="R55" s="551">
        <v>-26468</v>
      </c>
      <c r="S55" s="551">
        <v>0</v>
      </c>
    </row>
    <row r="56" spans="1:19">
      <c r="A56" s="68"/>
      <c r="B56" s="548"/>
      <c r="C56" s="549"/>
      <c r="D56" s="549"/>
      <c r="E56" s="549"/>
      <c r="F56" s="549"/>
      <c r="G56" s="549"/>
      <c r="H56" s="550"/>
      <c r="I56" s="549"/>
      <c r="J56" s="549"/>
      <c r="K56" s="549"/>
      <c r="L56" s="549"/>
      <c r="M56" s="549"/>
      <c r="N56" s="550"/>
      <c r="O56" s="549"/>
      <c r="P56" s="95"/>
      <c r="Q56" s="95"/>
      <c r="R56" s="95"/>
      <c r="S56" s="95"/>
    </row>
    <row r="57" spans="1:19">
      <c r="A57" s="69"/>
      <c r="B57" s="548"/>
      <c r="C57" s="549"/>
      <c r="D57" s="549"/>
      <c r="E57" s="549"/>
      <c r="F57" s="549"/>
      <c r="G57" s="549"/>
      <c r="H57" s="550"/>
      <c r="I57" s="549"/>
      <c r="J57" s="549"/>
      <c r="K57" s="549"/>
      <c r="L57" s="549"/>
      <c r="M57" s="549"/>
      <c r="N57" s="550"/>
      <c r="O57" s="549"/>
      <c r="P57" s="549"/>
      <c r="Q57" s="549"/>
      <c r="R57" s="549"/>
      <c r="S57" s="549"/>
    </row>
    <row r="58" spans="1:19">
      <c r="A58" s="165" t="s">
        <v>300</v>
      </c>
      <c r="B58" s="547" t="s">
        <v>427</v>
      </c>
      <c r="C58" s="95">
        <v>180</v>
      </c>
      <c r="D58" s="95">
        <v>159</v>
      </c>
      <c r="E58" s="95">
        <v>150</v>
      </c>
      <c r="F58" s="95">
        <v>183</v>
      </c>
      <c r="G58" s="95">
        <v>672</v>
      </c>
      <c r="H58" s="550"/>
      <c r="I58" s="95">
        <v>190</v>
      </c>
      <c r="J58" s="95">
        <v>147</v>
      </c>
      <c r="K58" s="95">
        <v>144</v>
      </c>
      <c r="L58" s="95">
        <v>177</v>
      </c>
      <c r="M58" s="95">
        <v>658</v>
      </c>
      <c r="N58" s="550"/>
      <c r="O58" s="95">
        <v>186</v>
      </c>
      <c r="P58" s="95">
        <v>34</v>
      </c>
      <c r="Q58" s="95">
        <v>21</v>
      </c>
      <c r="R58" s="95">
        <v>-241</v>
      </c>
      <c r="S58" s="95">
        <v>0</v>
      </c>
    </row>
    <row r="59" spans="1:19">
      <c r="A59" s="165"/>
      <c r="B59" s="547" t="s">
        <v>428</v>
      </c>
      <c r="C59" s="95"/>
      <c r="D59" s="95"/>
      <c r="E59" s="95"/>
      <c r="F59" s="95"/>
      <c r="G59" s="95"/>
      <c r="H59" s="550"/>
      <c r="I59" s="95"/>
      <c r="J59" s="95"/>
      <c r="K59" s="95"/>
      <c r="L59" s="95"/>
      <c r="M59" s="95"/>
      <c r="N59" s="550"/>
      <c r="O59" s="95"/>
      <c r="P59" s="95"/>
      <c r="Q59" s="95"/>
      <c r="R59" s="95"/>
      <c r="S59" s="95"/>
    </row>
    <row r="60" spans="1:19">
      <c r="A60" s="165" t="s">
        <v>300</v>
      </c>
      <c r="B60" s="547" t="s">
        <v>429</v>
      </c>
      <c r="C60" s="95">
        <v>19</v>
      </c>
      <c r="D60" s="95">
        <v>20</v>
      </c>
      <c r="E60" s="95">
        <v>16</v>
      </c>
      <c r="F60" s="95">
        <v>19</v>
      </c>
      <c r="G60" s="95">
        <v>74</v>
      </c>
      <c r="H60" s="550"/>
      <c r="I60" s="95">
        <v>17</v>
      </c>
      <c r="J60" s="95">
        <v>19</v>
      </c>
      <c r="K60" s="95">
        <v>16</v>
      </c>
      <c r="L60" s="95">
        <v>17</v>
      </c>
      <c r="M60" s="95">
        <v>69</v>
      </c>
      <c r="N60" s="550"/>
      <c r="O60" s="95">
        <v>19</v>
      </c>
      <c r="P60" s="95">
        <v>19</v>
      </c>
      <c r="Q60" s="95">
        <v>19</v>
      </c>
      <c r="R60" s="95">
        <v>-57</v>
      </c>
      <c r="S60" s="95">
        <v>0</v>
      </c>
    </row>
    <row r="61" spans="1:19">
      <c r="A61" s="68"/>
      <c r="B61" s="548"/>
      <c r="C61" s="545">
        <f>C62-SUM(C58:C60)</f>
        <v>-473</v>
      </c>
      <c r="D61" s="545">
        <f>D62-SUM(D58:D60)</f>
        <v>-458</v>
      </c>
      <c r="E61" s="545">
        <f>E62-SUM(E58:E60)</f>
        <v>-583</v>
      </c>
      <c r="F61" s="545">
        <f>F62-SUM(F58:F60)</f>
        <v>-471</v>
      </c>
      <c r="G61" s="545">
        <f>G62-SUM(G58:G60)</f>
        <v>-1985</v>
      </c>
      <c r="H61" s="550"/>
      <c r="I61" s="545">
        <f>I62-SUM(I58:I60)</f>
        <v>3657</v>
      </c>
      <c r="J61" s="545">
        <f>J62-SUM(J58:J60)</f>
        <v>3953</v>
      </c>
      <c r="K61" s="545">
        <f>K62-SUM(K58:K60)</f>
        <v>4144</v>
      </c>
      <c r="L61" s="545">
        <f>L62-SUM(L58:L60)</f>
        <v>4470</v>
      </c>
      <c r="M61" s="545">
        <f>M62-SUM(M58:M60)</f>
        <v>16224</v>
      </c>
      <c r="N61" s="550"/>
      <c r="O61" s="545">
        <f>O62-SUM(O58:O60)</f>
        <v>4509</v>
      </c>
      <c r="P61" s="545">
        <f>P62-SUM(P58:P60)</f>
        <v>4577</v>
      </c>
      <c r="Q61" s="545">
        <f>Q62-SUM(Q58:Q60)</f>
        <v>4347</v>
      </c>
      <c r="R61" s="545">
        <f>R62-SUM(R58:R60)</f>
        <v>-13433</v>
      </c>
      <c r="S61" s="545">
        <f>S62-SUM(S58:S60)</f>
        <v>0</v>
      </c>
    </row>
    <row r="62" spans="1:19">
      <c r="A62" s="68"/>
      <c r="B62" s="63"/>
      <c r="C62" s="43">
        <f>C65-C55-C16</f>
        <v>-274</v>
      </c>
      <c r="D62" s="43">
        <f>D65-D55-D16</f>
        <v>-279</v>
      </c>
      <c r="E62" s="43">
        <f>E65-E55-E16</f>
        <v>-417</v>
      </c>
      <c r="F62" s="43">
        <f>F65-F55-F16</f>
        <v>-269</v>
      </c>
      <c r="G62" s="43">
        <f>G65-G55-G16</f>
        <v>-1239</v>
      </c>
      <c r="H62" s="550"/>
      <c r="I62" s="43">
        <f>I65-I55-I16</f>
        <v>3864</v>
      </c>
      <c r="J62" s="43">
        <f>J65-J55-J16</f>
        <v>4119</v>
      </c>
      <c r="K62" s="43">
        <f>K65-K55-K16</f>
        <v>4304</v>
      </c>
      <c r="L62" s="43">
        <f>L65-L55-L16</f>
        <v>4664</v>
      </c>
      <c r="M62" s="43">
        <f>M65-M55-M16</f>
        <v>16951</v>
      </c>
      <c r="N62" s="550"/>
      <c r="O62" s="43">
        <f>O65-O55-O16</f>
        <v>4714</v>
      </c>
      <c r="P62" s="43">
        <f>P65-P55-P16</f>
        <v>4630</v>
      </c>
      <c r="Q62" s="43">
        <f>Q65-Q55-Q16</f>
        <v>4387</v>
      </c>
      <c r="R62" s="43">
        <f>R65-R55-R16</f>
        <v>-13731</v>
      </c>
      <c r="S62" s="43">
        <f>S65-S55-S16</f>
        <v>0</v>
      </c>
    </row>
    <row r="63" spans="1:19">
      <c r="A63" s="69"/>
      <c r="B63" s="69"/>
      <c r="C63" s="549"/>
      <c r="D63" s="549"/>
      <c r="E63" s="549"/>
      <c r="F63" s="549"/>
      <c r="G63" s="549"/>
      <c r="H63" s="550"/>
      <c r="I63" s="549"/>
      <c r="J63" s="549"/>
      <c r="K63" s="549"/>
      <c r="L63" s="549"/>
      <c r="M63" s="549"/>
      <c r="N63" s="550"/>
      <c r="O63" s="549"/>
      <c r="P63" s="549"/>
      <c r="Q63" s="549"/>
      <c r="R63" s="549"/>
      <c r="S63" s="549"/>
    </row>
    <row r="64" spans="1:19">
      <c r="A64" s="69"/>
      <c r="B64" s="69"/>
      <c r="C64" s="549"/>
      <c r="D64" s="549"/>
      <c r="E64" s="549"/>
      <c r="F64" s="549"/>
      <c r="G64" s="549"/>
      <c r="H64" s="550"/>
      <c r="I64" s="549"/>
      <c r="J64" s="549"/>
      <c r="K64" s="549"/>
      <c r="L64" s="549"/>
      <c r="M64" s="549"/>
      <c r="N64" s="550"/>
      <c r="O64" s="549"/>
      <c r="P64" s="549"/>
      <c r="Q64" s="549"/>
      <c r="R64" s="549"/>
      <c r="S64" s="549"/>
    </row>
    <row r="65" spans="1:19" ht="15" thickBot="1">
      <c r="A65" s="165" t="s">
        <v>300</v>
      </c>
      <c r="B65" s="94" t="s">
        <v>369</v>
      </c>
      <c r="C65" s="552">
        <v>18884</v>
      </c>
      <c r="D65" s="552">
        <v>19321</v>
      </c>
      <c r="E65" s="552">
        <v>21410</v>
      </c>
      <c r="F65" s="552">
        <v>21121</v>
      </c>
      <c r="G65" s="552">
        <v>80736</v>
      </c>
      <c r="H65" s="550"/>
      <c r="I65" s="552">
        <v>24767</v>
      </c>
      <c r="J65" s="552">
        <v>25694</v>
      </c>
      <c r="K65" s="552">
        <v>25619</v>
      </c>
      <c r="L65" s="552">
        <v>26891</v>
      </c>
      <c r="M65" s="552">
        <v>102971</v>
      </c>
      <c r="N65" s="550"/>
      <c r="O65" s="552">
        <v>27762</v>
      </c>
      <c r="P65" s="552">
        <v>26653</v>
      </c>
      <c r="Q65" s="552">
        <v>26799</v>
      </c>
      <c r="R65" s="552">
        <v>-81214</v>
      </c>
      <c r="S65" s="552">
        <v>0</v>
      </c>
    </row>
    <row r="66" spans="1:19" ht="15" thickTop="1">
      <c r="A66" s="68"/>
      <c r="B66" s="68"/>
      <c r="C66" s="549"/>
      <c r="D66" s="549"/>
      <c r="E66" s="549"/>
      <c r="F66" s="549"/>
      <c r="G66" s="549"/>
      <c r="H66" s="550"/>
      <c r="I66" s="549"/>
      <c r="J66" s="549"/>
      <c r="K66" s="549"/>
      <c r="L66" s="549"/>
      <c r="M66" s="549"/>
      <c r="N66" s="550"/>
      <c r="O66" s="549"/>
      <c r="P66" s="95"/>
      <c r="Q66" s="95"/>
      <c r="R66" s="95"/>
      <c r="S66" s="95"/>
    </row>
    <row r="67" spans="1:19">
      <c r="A67" s="69"/>
      <c r="B67" s="69"/>
      <c r="C67" s="549"/>
      <c r="D67" s="549"/>
      <c r="E67" s="549"/>
      <c r="F67" s="549"/>
      <c r="G67" s="549"/>
      <c r="H67" s="550"/>
      <c r="I67" s="549"/>
      <c r="J67" s="549"/>
      <c r="K67" s="549"/>
      <c r="L67" s="549"/>
      <c r="M67" s="549"/>
      <c r="N67" s="550"/>
      <c r="O67" s="549"/>
      <c r="P67" s="549"/>
      <c r="Q67" s="549"/>
      <c r="R67" s="549"/>
      <c r="S67" s="549"/>
    </row>
    <row r="68" spans="1:19">
      <c r="A68" s="69"/>
      <c r="B68" s="69"/>
      <c r="C68" s="549"/>
      <c r="D68" s="549"/>
      <c r="E68" s="549"/>
      <c r="F68" s="549"/>
      <c r="G68" s="549"/>
      <c r="H68" s="550"/>
      <c r="I68" s="549"/>
      <c r="J68" s="549"/>
      <c r="K68" s="549"/>
      <c r="L68" s="549"/>
      <c r="M68" s="549"/>
      <c r="N68" s="550"/>
      <c r="O68" s="549"/>
      <c r="P68" s="549"/>
      <c r="Q68" s="549"/>
      <c r="R68" s="549"/>
      <c r="S68" s="549"/>
    </row>
    <row r="69" spans="1:19">
      <c r="A69" s="553"/>
      <c r="B69" s="553"/>
      <c r="C69" s="554"/>
      <c r="D69" s="554"/>
      <c r="E69" s="554"/>
      <c r="F69" s="554"/>
      <c r="G69" s="554"/>
      <c r="H69" s="555"/>
      <c r="I69" s="554"/>
      <c r="J69" s="554"/>
      <c r="K69" s="554"/>
      <c r="L69" s="554"/>
      <c r="M69" s="554"/>
      <c r="N69" s="555"/>
      <c r="O69" s="554"/>
      <c r="P69" s="554"/>
      <c r="Q69" s="554"/>
      <c r="R69" s="554"/>
      <c r="S69" s="554"/>
    </row>
    <row r="70" spans="1:19">
      <c r="A70" s="68"/>
      <c r="B70" s="68"/>
      <c r="C70" s="95">
        <f>C76-C73</f>
        <v>12071</v>
      </c>
      <c r="D70" s="95">
        <f>D76-D73</f>
        <v>12292</v>
      </c>
      <c r="E70" s="95">
        <f>E76-E73</f>
        <v>12266</v>
      </c>
      <c r="F70" s="95">
        <f>F76-F73</f>
        <v>12709</v>
      </c>
      <c r="G70" s="95">
        <f>G76-G73</f>
        <v>49338</v>
      </c>
      <c r="H70" s="550"/>
      <c r="I70" s="95">
        <f>I76-I73</f>
        <v>16914</v>
      </c>
      <c r="J70" s="95">
        <f>J76-J73</f>
        <v>17376</v>
      </c>
      <c r="K70" s="95">
        <f>K76-K73</f>
        <v>17643</v>
      </c>
      <c r="L70" s="95">
        <f>L76-L73</f>
        <v>18088</v>
      </c>
      <c r="M70" s="95">
        <f>M76-M73</f>
        <v>70021</v>
      </c>
      <c r="N70" s="550"/>
      <c r="O70" s="95">
        <f>O76-O73</f>
        <v>18232</v>
      </c>
      <c r="P70" s="95">
        <f>P76-P73</f>
        <v>18340</v>
      </c>
      <c r="Q70" s="95">
        <f>Q76-Q73</f>
        <v>18174</v>
      </c>
      <c r="R70" s="95">
        <f>R76-R73</f>
        <v>-54746</v>
      </c>
      <c r="S70" s="95">
        <f>S76-S73</f>
        <v>0</v>
      </c>
    </row>
    <row r="71" spans="1:19">
      <c r="A71" s="69"/>
      <c r="B71" s="69"/>
      <c r="C71" s="549"/>
      <c r="D71" s="549"/>
      <c r="E71" s="549"/>
      <c r="F71" s="549"/>
      <c r="G71" s="549"/>
      <c r="H71" s="550"/>
      <c r="I71" s="549"/>
      <c r="J71" s="549"/>
      <c r="K71" s="549"/>
      <c r="L71" s="549"/>
      <c r="M71" s="549"/>
      <c r="N71" s="550"/>
      <c r="O71" s="549"/>
      <c r="P71" s="549"/>
      <c r="Q71" s="549"/>
      <c r="R71" s="549"/>
      <c r="S71" s="549"/>
    </row>
    <row r="72" spans="1:19">
      <c r="A72" s="69"/>
      <c r="B72" s="69"/>
      <c r="C72" s="549"/>
      <c r="D72" s="549"/>
      <c r="E72" s="549"/>
      <c r="F72" s="549"/>
      <c r="G72" s="549"/>
      <c r="H72" s="550"/>
      <c r="I72" s="549"/>
      <c r="J72" s="549"/>
      <c r="K72" s="549"/>
      <c r="L72" s="549"/>
      <c r="M72" s="549"/>
      <c r="N72" s="550"/>
      <c r="O72" s="549"/>
      <c r="P72" s="549"/>
      <c r="Q72" s="549"/>
      <c r="R72" s="549"/>
      <c r="S72" s="549"/>
    </row>
    <row r="73" spans="1:19">
      <c r="A73" s="165" t="s">
        <v>300</v>
      </c>
      <c r="B73" s="165" t="s">
        <v>426</v>
      </c>
      <c r="C73" s="95">
        <v>6813</v>
      </c>
      <c r="D73" s="95">
        <v>7029</v>
      </c>
      <c r="E73" s="95">
        <v>9144</v>
      </c>
      <c r="F73" s="95">
        <v>8412</v>
      </c>
      <c r="G73" s="95">
        <v>31398</v>
      </c>
      <c r="H73" s="550"/>
      <c r="I73" s="95">
        <v>7853</v>
      </c>
      <c r="J73" s="95">
        <v>8318</v>
      </c>
      <c r="K73" s="95">
        <v>7976</v>
      </c>
      <c r="L73" s="95">
        <v>8803</v>
      </c>
      <c r="M73" s="95">
        <v>32950</v>
      </c>
      <c r="N73" s="550"/>
      <c r="O73" s="95">
        <v>9530</v>
      </c>
      <c r="P73" s="95">
        <v>8313</v>
      </c>
      <c r="Q73" s="95">
        <v>8625</v>
      </c>
      <c r="R73" s="95">
        <v>-26468</v>
      </c>
      <c r="S73" s="95">
        <v>0</v>
      </c>
    </row>
    <row r="74" spans="1:19">
      <c r="A74" s="68"/>
      <c r="B74" s="68"/>
      <c r="C74" s="549"/>
      <c r="D74" s="549"/>
      <c r="E74" s="549"/>
      <c r="F74" s="549"/>
      <c r="G74" s="549"/>
      <c r="H74" s="550"/>
      <c r="I74" s="549"/>
      <c r="J74" s="549"/>
      <c r="K74" s="549"/>
      <c r="L74" s="549"/>
      <c r="M74" s="549"/>
      <c r="N74" s="550"/>
      <c r="O74" s="549"/>
      <c r="P74" s="95"/>
      <c r="Q74" s="95"/>
      <c r="R74" s="95"/>
      <c r="S74" s="95"/>
    </row>
    <row r="75" spans="1:19">
      <c r="A75" s="69"/>
      <c r="B75" s="69"/>
      <c r="C75" s="549"/>
      <c r="D75" s="549"/>
      <c r="E75" s="549"/>
      <c r="F75" s="549"/>
      <c r="G75" s="549"/>
      <c r="H75" s="550"/>
      <c r="I75" s="549"/>
      <c r="J75" s="549"/>
      <c r="K75" s="549"/>
      <c r="L75" s="549"/>
      <c r="M75" s="549"/>
      <c r="N75" s="550"/>
      <c r="O75" s="549"/>
      <c r="P75" s="549"/>
      <c r="Q75" s="549"/>
      <c r="R75" s="549"/>
      <c r="S75" s="549"/>
    </row>
    <row r="76" spans="1:19" ht="15" thickBot="1">
      <c r="A76" s="165" t="s">
        <v>300</v>
      </c>
      <c r="B76" s="165" t="s">
        <v>369</v>
      </c>
      <c r="C76" s="552">
        <v>18884</v>
      </c>
      <c r="D76" s="552">
        <v>19321</v>
      </c>
      <c r="E76" s="552">
        <v>21410</v>
      </c>
      <c r="F76" s="552">
        <v>21121</v>
      </c>
      <c r="G76" s="552">
        <v>80736</v>
      </c>
      <c r="H76" s="550"/>
      <c r="I76" s="552">
        <v>24767</v>
      </c>
      <c r="J76" s="552">
        <v>25694</v>
      </c>
      <c r="K76" s="552">
        <v>25619</v>
      </c>
      <c r="L76" s="552">
        <v>26891</v>
      </c>
      <c r="M76" s="552">
        <v>102971</v>
      </c>
      <c r="N76" s="550"/>
      <c r="O76" s="552">
        <v>27762</v>
      </c>
      <c r="P76" s="552">
        <v>26653</v>
      </c>
      <c r="Q76" s="552">
        <v>26799</v>
      </c>
      <c r="R76" s="552">
        <v>-81214</v>
      </c>
      <c r="S76" s="552">
        <v>0</v>
      </c>
    </row>
    <row r="77" spans="1:19" ht="15" thickTop="1">
      <c r="A77" s="68"/>
      <c r="B77" s="68"/>
      <c r="C77" s="549"/>
      <c r="D77" s="549"/>
      <c r="E77" s="549"/>
      <c r="F77" s="549"/>
      <c r="G77" s="549"/>
      <c r="H77" s="550"/>
      <c r="I77" s="549"/>
      <c r="J77" s="549"/>
      <c r="K77" s="549"/>
      <c r="L77" s="549"/>
      <c r="M77" s="549"/>
      <c r="N77" s="550"/>
      <c r="O77" s="549"/>
      <c r="P77" s="95"/>
      <c r="Q77" s="95"/>
      <c r="R77" s="95"/>
      <c r="S77" s="95"/>
    </row>
    <row r="78" spans="1:19">
      <c r="A78" s="68"/>
      <c r="B78" s="68"/>
      <c r="C78" s="549"/>
      <c r="D78" s="549"/>
      <c r="E78" s="549"/>
      <c r="F78" s="549"/>
      <c r="G78" s="549"/>
      <c r="H78" s="550"/>
      <c r="I78" s="549"/>
      <c r="J78" s="549"/>
      <c r="K78" s="549"/>
      <c r="L78" s="549"/>
      <c r="M78" s="549"/>
      <c r="N78" s="550"/>
      <c r="O78" s="549"/>
      <c r="P78" s="95"/>
      <c r="Q78" s="95"/>
      <c r="R78" s="95"/>
      <c r="S78" s="95"/>
    </row>
    <row r="79" spans="1:19">
      <c r="A79" s="68"/>
      <c r="B79" s="68"/>
      <c r="C79" s="549"/>
      <c r="D79" s="549"/>
      <c r="E79" s="549"/>
      <c r="F79" s="549"/>
      <c r="G79" s="549"/>
      <c r="H79" s="550"/>
      <c r="I79" s="549"/>
      <c r="J79" s="549"/>
      <c r="K79" s="549"/>
      <c r="L79" s="549"/>
      <c r="M79" s="549"/>
      <c r="N79" s="550"/>
      <c r="O79" s="549"/>
      <c r="P79" s="95"/>
      <c r="Q79" s="95"/>
      <c r="R79" s="95"/>
      <c r="S79" s="95"/>
    </row>
    <row r="80" spans="1:19">
      <c r="A80" s="68"/>
      <c r="B80" s="68"/>
      <c r="C80" s="549"/>
      <c r="D80" s="549"/>
      <c r="E80" s="549"/>
      <c r="F80" s="549"/>
      <c r="G80" s="549"/>
      <c r="H80" s="550"/>
      <c r="I80" s="549"/>
      <c r="J80" s="549"/>
      <c r="K80" s="549"/>
      <c r="L80" s="549"/>
      <c r="M80" s="549"/>
      <c r="N80" s="550"/>
      <c r="O80" s="549"/>
      <c r="P80" s="95"/>
      <c r="Q80" s="95"/>
      <c r="R80" s="95"/>
      <c r="S80" s="95"/>
    </row>
    <row r="81" spans="1:19">
      <c r="A81" s="165" t="s">
        <v>300</v>
      </c>
      <c r="B81" s="556" t="s">
        <v>430</v>
      </c>
      <c r="C81" s="550">
        <v>0</v>
      </c>
      <c r="D81" s="550">
        <v>0</v>
      </c>
      <c r="E81" s="550">
        <v>0</v>
      </c>
      <c r="F81" s="550">
        <v>0</v>
      </c>
      <c r="G81" s="550">
        <v>0</v>
      </c>
      <c r="H81" s="550"/>
      <c r="I81" s="550">
        <v>4262</v>
      </c>
      <c r="J81" s="550">
        <v>4477</v>
      </c>
      <c r="K81" s="550">
        <v>4600</v>
      </c>
      <c r="L81" s="550">
        <v>4894</v>
      </c>
      <c r="M81" s="550">
        <v>18233</v>
      </c>
      <c r="N81" s="550"/>
      <c r="O81" s="550">
        <v>5038</v>
      </c>
      <c r="P81" s="550">
        <v>4974</v>
      </c>
      <c r="Q81" s="550">
        <v>4718</v>
      </c>
      <c r="R81" s="550">
        <v>-14730</v>
      </c>
      <c r="S81" s="550">
        <v>0</v>
      </c>
    </row>
    <row r="82" spans="1:19">
      <c r="C82" s="550"/>
      <c r="D82" s="550"/>
      <c r="E82" s="550"/>
      <c r="F82" s="550"/>
      <c r="G82" s="550"/>
      <c r="H82" s="550"/>
      <c r="I82" s="550"/>
      <c r="J82" s="550"/>
      <c r="K82" s="550"/>
      <c r="L82" s="550"/>
      <c r="M82" s="550"/>
      <c r="N82" s="550"/>
      <c r="O82" s="550"/>
      <c r="P82" s="550"/>
      <c r="Q82" s="550"/>
      <c r="R82" s="550"/>
      <c r="S82" s="550"/>
    </row>
    <row r="83" spans="1:19">
      <c r="C83" s="550"/>
      <c r="D83" s="550"/>
      <c r="E83" s="550"/>
      <c r="F83" s="550"/>
      <c r="G83" s="550"/>
      <c r="H83" s="550"/>
      <c r="I83" s="550"/>
      <c r="J83" s="550"/>
      <c r="K83" s="550"/>
      <c r="L83" s="550"/>
      <c r="M83" s="550"/>
      <c r="N83" s="550"/>
      <c r="O83" s="550"/>
      <c r="P83" s="550"/>
      <c r="Q83" s="550"/>
      <c r="R83" s="550"/>
      <c r="S83" s="550"/>
    </row>
    <row r="84" spans="1:19">
      <c r="C84" s="550"/>
      <c r="D84" s="550"/>
      <c r="E84" s="550"/>
      <c r="F84" s="550"/>
      <c r="G84" s="550"/>
      <c r="H84" s="550"/>
      <c r="I84" s="550"/>
      <c r="J84" s="550"/>
      <c r="K84" s="550"/>
      <c r="L84" s="550"/>
      <c r="M84" s="550"/>
      <c r="N84" s="550"/>
      <c r="O84" s="550"/>
      <c r="P84" s="550"/>
      <c r="Q84" s="550"/>
      <c r="R84" s="550"/>
      <c r="S84" s="550"/>
    </row>
    <row r="85" spans="1:19">
      <c r="C85" s="557">
        <f>C10-4929</f>
        <v>586</v>
      </c>
      <c r="D85" s="557">
        <f>D10-5039</f>
        <v>523</v>
      </c>
      <c r="E85" s="557">
        <f>E10-4981</f>
        <v>562</v>
      </c>
      <c r="F85" s="557">
        <f>F10-5003</f>
        <v>581</v>
      </c>
      <c r="G85" s="550"/>
      <c r="H85" s="550"/>
      <c r="I85" s="557">
        <f>I10-C10</f>
        <v>191</v>
      </c>
      <c r="J85" s="557">
        <f>J10-D10</f>
        <v>178</v>
      </c>
      <c r="K85" s="557">
        <f>K10-E10</f>
        <v>217</v>
      </c>
      <c r="L85" s="557">
        <f>L10-F10</f>
        <v>84</v>
      </c>
      <c r="M85" s="550"/>
      <c r="N85" s="550"/>
      <c r="O85" s="557">
        <f>O10-I10</f>
        <v>-47</v>
      </c>
      <c r="P85" s="557">
        <f>P10-J10</f>
        <v>-112</v>
      </c>
      <c r="Q85" s="557">
        <f>Q10-K10</f>
        <v>-169</v>
      </c>
      <c r="R85" s="557">
        <f>R10-L10</f>
        <v>-22546</v>
      </c>
      <c r="S85" s="550"/>
    </row>
    <row r="86" spans="1:19">
      <c r="C86" s="550">
        <f>4929-4851</f>
        <v>78</v>
      </c>
      <c r="D86" s="550">
        <f>5039-4900</f>
        <v>139</v>
      </c>
      <c r="E86" s="550">
        <f>4981-4851</f>
        <v>130</v>
      </c>
      <c r="F86" s="550">
        <f>5003-4862</f>
        <v>141</v>
      </c>
      <c r="G86" s="550"/>
      <c r="H86" s="550"/>
      <c r="I86" s="550"/>
      <c r="J86" s="550"/>
      <c r="K86" s="550"/>
      <c r="L86" s="550"/>
      <c r="M86" s="550"/>
      <c r="N86" s="550"/>
      <c r="O86" s="550"/>
      <c r="P86" s="550"/>
      <c r="Q86" s="550"/>
      <c r="R86" s="550"/>
      <c r="S86" s="550"/>
    </row>
    <row r="87" spans="1:19">
      <c r="C87" s="550"/>
      <c r="D87" s="550"/>
      <c r="E87" s="550"/>
      <c r="F87" s="550"/>
      <c r="G87" s="550"/>
      <c r="H87" s="550"/>
      <c r="I87" s="550"/>
      <c r="J87" s="550"/>
      <c r="K87" s="550"/>
      <c r="L87" s="550"/>
      <c r="M87" s="550"/>
      <c r="N87" s="550"/>
      <c r="O87" s="550"/>
      <c r="P87" s="550"/>
      <c r="Q87" s="550"/>
      <c r="R87" s="550"/>
      <c r="S87" s="550"/>
    </row>
    <row r="88" spans="1:19">
      <c r="A88" s="36"/>
      <c r="B88" s="36"/>
      <c r="C88" s="550"/>
      <c r="D88" s="550"/>
      <c r="E88" s="550"/>
      <c r="F88" s="550"/>
      <c r="G88" s="550"/>
      <c r="H88" s="550"/>
      <c r="I88" s="550"/>
      <c r="J88" s="550"/>
      <c r="K88" s="550"/>
      <c r="L88" s="550"/>
      <c r="M88" s="550"/>
      <c r="N88" s="550"/>
      <c r="O88" s="550"/>
      <c r="P88" s="550"/>
      <c r="Q88" s="550"/>
      <c r="R88" s="550"/>
      <c r="S88" s="550"/>
    </row>
    <row r="89" spans="1:19">
      <c r="A89" s="36"/>
      <c r="B89" s="36"/>
    </row>
    <row r="90" spans="1:19">
      <c r="A90" s="36"/>
      <c r="B90" s="36"/>
    </row>
    <row r="91" spans="1:19">
      <c r="A91" s="36"/>
      <c r="B91" s="36"/>
    </row>
    <row r="92" spans="1:19">
      <c r="A92" s="36"/>
      <c r="B92" s="36"/>
    </row>
    <row r="93" spans="1:19">
      <c r="A93" s="36"/>
      <c r="B93" s="36"/>
    </row>
    <row r="94" spans="1:19">
      <c r="A94" s="36"/>
      <c r="B94" s="36"/>
    </row>
    <row r="95" spans="1:19">
      <c r="A95" s="36"/>
      <c r="B95" s="36"/>
    </row>
    <row r="96" spans="1:19">
      <c r="A96" s="36"/>
      <c r="B96" s="36"/>
    </row>
    <row r="97" s="36" customFormat="1"/>
    <row r="98" s="36" customFormat="1"/>
    <row r="99" s="36" customFormat="1"/>
    <row r="100" s="36" customFormat="1"/>
    <row r="101" s="36" customFormat="1"/>
    <row r="102" s="36" customFormat="1"/>
    <row r="103" s="36" customFormat="1"/>
    <row r="104" s="36" customFormat="1"/>
    <row r="105" s="36" customFormat="1"/>
    <row r="106" s="36" customFormat="1"/>
  </sheetData>
  <customSheetViews>
    <customSheetView guid="{3CC9A9B0-8C32-47E6-8EC4-3AB51E827079}" scale="85" showPageBreaks="1" fitToPage="1">
      <pane xSplit="2" ySplit="7" topLeftCell="I25" activePane="bottomRight" state="frozen"/>
      <selection pane="bottomRight" activeCell="O27" sqref="O27"/>
      <pageMargins left="0" right="0" top="0" bottom="0" header="0" footer="0"/>
      <pageSetup scale="25" orientation="landscape" r:id="rId1"/>
    </customSheetView>
    <customSheetView guid="{7DB216E5-3E9A-45C8-95BA-08FAF5984042}" fitToPage="1">
      <pageMargins left="0" right="0" top="0" bottom="0" header="0" footer="0"/>
      <pageSetup scale="10" orientation="landscape" r:id="rId2"/>
    </customSheetView>
  </customSheetViews>
  <pageMargins left="0.7" right="0.7" top="0.75" bottom="0.75" header="0.3" footer="0.3"/>
  <pageSetup scale="10" orientation="landscape" r:id="rId3"/>
  <customProperties>
    <customPr name="CellIDs" r:id="rId4"/>
    <customPr name="ConnName" r:id="rId5"/>
    <customPr name="ConnPOV"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B3:W39"/>
  <sheetViews>
    <sheetView workbookViewId="0"/>
  </sheetViews>
  <sheetFormatPr defaultRowHeight="13.2"/>
  <cols>
    <col min="2" max="2" width="10.5546875" customWidth="1"/>
    <col min="3" max="3" width="11.44140625" bestFit="1" customWidth="1"/>
    <col min="4" max="4" width="17.44140625" bestFit="1" customWidth="1"/>
    <col min="5" max="5" width="15" bestFit="1" customWidth="1"/>
    <col min="6" max="10" width="17.109375" bestFit="1" customWidth="1"/>
    <col min="11" max="11" width="4.33203125" bestFit="1" customWidth="1"/>
    <col min="12" max="16" width="17.109375" bestFit="1" customWidth="1"/>
    <col min="17" max="17" width="4.33203125" bestFit="1" customWidth="1"/>
    <col min="18" max="22" width="17.109375" bestFit="1" customWidth="1"/>
    <col min="23" max="23" width="3" customWidth="1"/>
  </cols>
  <sheetData>
    <row r="3" spans="2:23" ht="14.4">
      <c r="B3" s="38"/>
      <c r="C3" s="38"/>
      <c r="D3" s="38"/>
      <c r="E3" s="39"/>
      <c r="F3" s="38"/>
      <c r="G3" s="38"/>
      <c r="H3" s="38"/>
      <c r="I3" s="38"/>
      <c r="J3" s="38"/>
      <c r="K3" s="550"/>
      <c r="L3" s="38"/>
      <c r="M3" s="38"/>
      <c r="N3" s="38"/>
      <c r="O3" s="38"/>
      <c r="P3" s="38"/>
      <c r="Q3" s="550"/>
      <c r="R3" s="38"/>
      <c r="S3" s="38"/>
      <c r="T3" s="38"/>
      <c r="U3" s="38"/>
      <c r="V3" s="38"/>
      <c r="W3" s="550"/>
    </row>
    <row r="4" spans="2:23" ht="14.4">
      <c r="B4" s="40"/>
      <c r="C4" s="40"/>
      <c r="D4" s="40"/>
      <c r="E4" s="39"/>
      <c r="F4" s="311"/>
      <c r="G4" s="311"/>
      <c r="H4" s="311"/>
      <c r="I4" s="311"/>
      <c r="J4" s="311"/>
      <c r="K4" s="550"/>
      <c r="L4" s="311"/>
      <c r="M4" s="311"/>
      <c r="N4" s="311"/>
      <c r="O4" s="311"/>
      <c r="P4" s="311"/>
      <c r="Q4" s="550"/>
      <c r="R4" s="311"/>
      <c r="S4" s="311"/>
      <c r="T4" s="311"/>
      <c r="U4" s="311"/>
      <c r="V4" s="311"/>
      <c r="W4" s="550"/>
    </row>
    <row r="5" spans="2:23" ht="14.4">
      <c r="B5" s="89"/>
      <c r="C5" s="40"/>
      <c r="D5" s="40"/>
      <c r="E5" s="39"/>
      <c r="F5" s="311"/>
      <c r="G5" s="311"/>
      <c r="H5" s="311"/>
      <c r="I5" s="311"/>
      <c r="J5" s="311"/>
      <c r="K5" s="550"/>
      <c r="L5" s="311"/>
      <c r="M5" s="311"/>
      <c r="N5" s="311"/>
      <c r="O5" s="311"/>
      <c r="P5" s="311"/>
      <c r="Q5" s="550"/>
      <c r="R5" s="311"/>
      <c r="S5" s="311"/>
      <c r="T5" s="311"/>
      <c r="U5" s="311"/>
      <c r="V5" s="311"/>
      <c r="W5" s="550"/>
    </row>
    <row r="6" spans="2:23" ht="14.4">
      <c r="B6" s="40"/>
      <c r="C6" s="78"/>
      <c r="D6" s="78"/>
      <c r="E6" s="79"/>
      <c r="F6" s="311" t="s">
        <v>398</v>
      </c>
      <c r="G6" s="311" t="s">
        <v>398</v>
      </c>
      <c r="H6" s="311" t="s">
        <v>398</v>
      </c>
      <c r="I6" s="311" t="s">
        <v>398</v>
      </c>
      <c r="J6" s="311" t="s">
        <v>398</v>
      </c>
      <c r="K6" s="550"/>
      <c r="L6" s="311" t="s">
        <v>398</v>
      </c>
      <c r="M6" s="311" t="s">
        <v>398</v>
      </c>
      <c r="N6" s="311" t="s">
        <v>398</v>
      </c>
      <c r="O6" s="311" t="s">
        <v>398</v>
      </c>
      <c r="P6" s="311" t="s">
        <v>398</v>
      </c>
      <c r="Q6" s="550"/>
      <c r="R6" s="311" t="s">
        <v>398</v>
      </c>
      <c r="S6" s="311" t="s">
        <v>398</v>
      </c>
      <c r="T6" s="311" t="s">
        <v>398</v>
      </c>
      <c r="U6" s="311" t="s">
        <v>398</v>
      </c>
      <c r="V6" s="311" t="s">
        <v>398</v>
      </c>
      <c r="W6" s="550"/>
    </row>
    <row r="7" spans="2:23" ht="14.4">
      <c r="B7" s="39"/>
      <c r="C7" s="79"/>
      <c r="D7" s="79"/>
      <c r="E7" s="78"/>
      <c r="F7" s="348" t="s">
        <v>366</v>
      </c>
      <c r="G7" s="348" t="s">
        <v>366</v>
      </c>
      <c r="H7" s="348" t="s">
        <v>366</v>
      </c>
      <c r="I7" s="348" t="s">
        <v>366</v>
      </c>
      <c r="J7" s="348" t="s">
        <v>366</v>
      </c>
      <c r="K7" s="41"/>
      <c r="L7" s="348" t="s">
        <v>366</v>
      </c>
      <c r="M7" s="348" t="s">
        <v>366</v>
      </c>
      <c r="N7" s="348" t="s">
        <v>366</v>
      </c>
      <c r="O7" s="348" t="s">
        <v>366</v>
      </c>
      <c r="P7" s="348" t="s">
        <v>366</v>
      </c>
      <c r="Q7" s="41"/>
      <c r="R7" s="348" t="s">
        <v>366</v>
      </c>
      <c r="S7" s="348" t="s">
        <v>366</v>
      </c>
      <c r="T7" s="348" t="s">
        <v>366</v>
      </c>
      <c r="U7" s="348" t="s">
        <v>366</v>
      </c>
      <c r="V7" s="348" t="s">
        <v>366</v>
      </c>
      <c r="W7" s="41"/>
    </row>
    <row r="8" spans="2:23" ht="14.4">
      <c r="B8" s="39"/>
      <c r="C8" s="79"/>
      <c r="D8" s="79"/>
      <c r="E8" s="78"/>
      <c r="F8" s="349" t="s">
        <v>357</v>
      </c>
      <c r="G8" s="349" t="s">
        <v>357</v>
      </c>
      <c r="H8" s="349" t="s">
        <v>357</v>
      </c>
      <c r="I8" s="349" t="s">
        <v>357</v>
      </c>
      <c r="J8" s="349" t="s">
        <v>357</v>
      </c>
      <c r="K8" s="41"/>
      <c r="L8" s="349" t="s">
        <v>357</v>
      </c>
      <c r="M8" s="349" t="s">
        <v>357</v>
      </c>
      <c r="N8" s="349" t="s">
        <v>357</v>
      </c>
      <c r="O8" s="349" t="s">
        <v>357</v>
      </c>
      <c r="P8" s="349" t="s">
        <v>357</v>
      </c>
      <c r="Q8" s="41"/>
      <c r="R8" s="349" t="s">
        <v>357</v>
      </c>
      <c r="S8" s="349" t="s">
        <v>357</v>
      </c>
      <c r="T8" s="349" t="s">
        <v>357</v>
      </c>
      <c r="U8" s="349" t="s">
        <v>357</v>
      </c>
      <c r="V8" s="349" t="s">
        <v>357</v>
      </c>
      <c r="W8" s="41"/>
    </row>
    <row r="9" spans="2:23" ht="14.4">
      <c r="B9" s="39"/>
      <c r="C9" s="79"/>
      <c r="D9" s="79"/>
      <c r="E9" s="78"/>
      <c r="F9" s="350" t="s">
        <v>431</v>
      </c>
      <c r="G9" s="350" t="s">
        <v>431</v>
      </c>
      <c r="H9" s="350" t="s">
        <v>431</v>
      </c>
      <c r="I9" s="350" t="s">
        <v>431</v>
      </c>
      <c r="J9" s="350" t="s">
        <v>431</v>
      </c>
      <c r="K9" s="41"/>
      <c r="L9" s="350" t="s">
        <v>432</v>
      </c>
      <c r="M9" s="350" t="s">
        <v>432</v>
      </c>
      <c r="N9" s="350" t="s">
        <v>432</v>
      </c>
      <c r="O9" s="350" t="s">
        <v>432</v>
      </c>
      <c r="P9" s="350" t="s">
        <v>432</v>
      </c>
      <c r="Q9" s="41"/>
      <c r="R9" s="350" t="s">
        <v>433</v>
      </c>
      <c r="S9" s="350" t="s">
        <v>433</v>
      </c>
      <c r="T9" s="350" t="s">
        <v>433</v>
      </c>
      <c r="U9" s="350" t="s">
        <v>433</v>
      </c>
      <c r="V9" s="350" t="s">
        <v>433</v>
      </c>
      <c r="W9" s="41"/>
    </row>
    <row r="10" spans="2:23" ht="14.4">
      <c r="B10" s="39"/>
      <c r="C10" s="79"/>
      <c r="D10" s="79"/>
      <c r="E10" s="78"/>
      <c r="F10" s="312" t="s">
        <v>215</v>
      </c>
      <c r="G10" s="312" t="s">
        <v>217</v>
      </c>
      <c r="H10" s="312" t="s">
        <v>220</v>
      </c>
      <c r="I10" s="312" t="s">
        <v>222</v>
      </c>
      <c r="J10" s="312" t="s">
        <v>223</v>
      </c>
      <c r="K10" s="41"/>
      <c r="L10" s="312" t="s">
        <v>215</v>
      </c>
      <c r="M10" s="312" t="s">
        <v>217</v>
      </c>
      <c r="N10" s="312" t="s">
        <v>220</v>
      </c>
      <c r="O10" s="312" t="s">
        <v>222</v>
      </c>
      <c r="P10" s="312" t="s">
        <v>223</v>
      </c>
      <c r="Q10" s="41"/>
      <c r="R10" s="312" t="s">
        <v>215</v>
      </c>
      <c r="S10" s="312" t="s">
        <v>217</v>
      </c>
      <c r="T10" s="312" t="s">
        <v>220</v>
      </c>
      <c r="U10" s="312" t="s">
        <v>222</v>
      </c>
      <c r="V10" s="312" t="s">
        <v>223</v>
      </c>
      <c r="W10" s="41"/>
    </row>
    <row r="11" spans="2:23" ht="14.4">
      <c r="B11" s="72"/>
      <c r="C11" s="79"/>
      <c r="D11" s="79"/>
      <c r="E11" s="78"/>
      <c r="F11" s="349" t="s">
        <v>341</v>
      </c>
      <c r="G11" s="349" t="s">
        <v>341</v>
      </c>
      <c r="H11" s="349" t="s">
        <v>341</v>
      </c>
      <c r="I11" s="349" t="s">
        <v>341</v>
      </c>
      <c r="J11" s="349" t="s">
        <v>341</v>
      </c>
      <c r="K11" s="41"/>
      <c r="L11" s="349" t="s">
        <v>341</v>
      </c>
      <c r="M11" s="349" t="s">
        <v>341</v>
      </c>
      <c r="N11" s="349" t="s">
        <v>341</v>
      </c>
      <c r="O11" s="349" t="s">
        <v>341</v>
      </c>
      <c r="P11" s="349" t="s">
        <v>341</v>
      </c>
      <c r="Q11" s="41"/>
      <c r="R11" s="349" t="s">
        <v>341</v>
      </c>
      <c r="S11" s="349" t="s">
        <v>341</v>
      </c>
      <c r="T11" s="349" t="s">
        <v>341</v>
      </c>
      <c r="U11" s="349" t="s">
        <v>341</v>
      </c>
      <c r="V11" s="349" t="s">
        <v>341</v>
      </c>
      <c r="W11" s="41"/>
    </row>
    <row r="12" spans="2:23" ht="14.4">
      <c r="B12" s="550"/>
      <c r="C12" s="78" t="s">
        <v>397</v>
      </c>
      <c r="D12" s="78" t="s">
        <v>404</v>
      </c>
      <c r="E12" s="78" t="s">
        <v>413</v>
      </c>
      <c r="F12" s="43">
        <v>988</v>
      </c>
      <c r="G12" s="43">
        <v>938</v>
      </c>
      <c r="H12" s="43">
        <v>820</v>
      </c>
      <c r="I12" s="43">
        <v>-2746</v>
      </c>
      <c r="J12" s="43">
        <v>0</v>
      </c>
      <c r="K12" s="171"/>
      <c r="L12" s="43">
        <v>826</v>
      </c>
      <c r="M12" s="43">
        <v>906</v>
      </c>
      <c r="N12" s="43">
        <v>787</v>
      </c>
      <c r="O12" s="43">
        <v>878</v>
      </c>
      <c r="P12" s="43">
        <v>3397</v>
      </c>
      <c r="Q12" s="171"/>
      <c r="R12" s="43">
        <v>851</v>
      </c>
      <c r="S12" s="43">
        <v>914</v>
      </c>
      <c r="T12" s="43">
        <v>943</v>
      </c>
      <c r="U12" s="43">
        <v>858</v>
      </c>
      <c r="V12" s="43">
        <v>3566</v>
      </c>
      <c r="W12" s="73"/>
    </row>
    <row r="13" spans="2:23" ht="14.4">
      <c r="B13" s="550"/>
      <c r="C13" s="78" t="s">
        <v>397</v>
      </c>
      <c r="D13" s="78" t="s">
        <v>434</v>
      </c>
      <c r="E13" s="78" t="s">
        <v>413</v>
      </c>
      <c r="F13" s="43">
        <v>1887</v>
      </c>
      <c r="G13" s="43">
        <v>1684</v>
      </c>
      <c r="H13" s="43">
        <v>1680</v>
      </c>
      <c r="I13" s="43">
        <v>-5251</v>
      </c>
      <c r="J13" s="43">
        <v>0</v>
      </c>
      <c r="K13" s="171"/>
      <c r="L13" s="43">
        <v>1562</v>
      </c>
      <c r="M13" s="43">
        <v>1550</v>
      </c>
      <c r="N13" s="43">
        <v>1533</v>
      </c>
      <c r="O13" s="43">
        <v>1531</v>
      </c>
      <c r="P13" s="43">
        <v>6176</v>
      </c>
      <c r="Q13" s="171"/>
      <c r="R13" s="43">
        <v>1438</v>
      </c>
      <c r="S13" s="43">
        <v>1434</v>
      </c>
      <c r="T13" s="43">
        <v>1772</v>
      </c>
      <c r="U13" s="43">
        <v>1434</v>
      </c>
      <c r="V13" s="43">
        <v>6078</v>
      </c>
      <c r="W13" s="73"/>
    </row>
    <row r="14" spans="2:23" ht="14.4">
      <c r="B14" s="550"/>
      <c r="C14" s="78"/>
      <c r="D14" s="78"/>
      <c r="E14" s="78"/>
      <c r="F14" s="558">
        <f t="shared" ref="F14:V14" si="0">F15-F13-F12</f>
        <v>319</v>
      </c>
      <c r="G14" s="558">
        <f t="shared" si="0"/>
        <v>294</v>
      </c>
      <c r="H14" s="558">
        <f t="shared" si="0"/>
        <v>384</v>
      </c>
      <c r="I14" s="558">
        <f t="shared" si="0"/>
        <v>-997</v>
      </c>
      <c r="J14" s="558">
        <f t="shared" si="0"/>
        <v>0</v>
      </c>
      <c r="K14" s="558">
        <f t="shared" si="0"/>
        <v>0</v>
      </c>
      <c r="L14" s="558">
        <f t="shared" si="0"/>
        <v>252</v>
      </c>
      <c r="M14" s="558">
        <f t="shared" si="0"/>
        <v>240</v>
      </c>
      <c r="N14" s="558">
        <f t="shared" si="0"/>
        <v>283</v>
      </c>
      <c r="O14" s="558">
        <f t="shared" si="0"/>
        <v>282</v>
      </c>
      <c r="P14" s="558">
        <f t="shared" si="0"/>
        <v>1057</v>
      </c>
      <c r="Q14" s="558">
        <f t="shared" si="0"/>
        <v>0</v>
      </c>
      <c r="R14" s="558">
        <f t="shared" si="0"/>
        <v>164</v>
      </c>
      <c r="S14" s="558">
        <f t="shared" si="0"/>
        <v>217</v>
      </c>
      <c r="T14" s="558">
        <f t="shared" si="0"/>
        <v>226</v>
      </c>
      <c r="U14" s="558">
        <f t="shared" si="0"/>
        <v>209</v>
      </c>
      <c r="V14" s="558">
        <f t="shared" si="0"/>
        <v>816</v>
      </c>
      <c r="W14" s="73"/>
    </row>
    <row r="15" spans="2:23" ht="14.4">
      <c r="B15" s="74"/>
      <c r="C15" s="78" t="s">
        <v>397</v>
      </c>
      <c r="D15" s="78" t="s">
        <v>300</v>
      </c>
      <c r="E15" s="78" t="s">
        <v>413</v>
      </c>
      <c r="F15" s="313">
        <v>3194</v>
      </c>
      <c r="G15" s="313">
        <v>2916</v>
      </c>
      <c r="H15" s="313">
        <v>2884</v>
      </c>
      <c r="I15" s="313">
        <v>-8994</v>
      </c>
      <c r="J15" s="313">
        <v>0</v>
      </c>
      <c r="K15" s="313"/>
      <c r="L15" s="313">
        <v>2640</v>
      </c>
      <c r="M15" s="313">
        <v>2696</v>
      </c>
      <c r="N15" s="313">
        <v>2603</v>
      </c>
      <c r="O15" s="313">
        <v>2691</v>
      </c>
      <c r="P15" s="313">
        <v>10630</v>
      </c>
      <c r="Q15" s="313"/>
      <c r="R15" s="313">
        <v>2453</v>
      </c>
      <c r="S15" s="313">
        <v>2565</v>
      </c>
      <c r="T15" s="313">
        <v>2941</v>
      </c>
      <c r="U15" s="313">
        <v>2501</v>
      </c>
      <c r="V15" s="313">
        <v>10460</v>
      </c>
      <c r="W15" s="73"/>
    </row>
    <row r="16" spans="2:23" ht="13.8">
      <c r="B16" s="75"/>
      <c r="C16" s="78"/>
      <c r="D16" s="78"/>
      <c r="E16" s="78"/>
      <c r="F16" s="80"/>
      <c r="G16" s="80"/>
      <c r="H16" s="80"/>
      <c r="I16" s="80"/>
      <c r="J16" s="80"/>
      <c r="K16" s="73"/>
      <c r="L16" s="80"/>
      <c r="M16" s="80"/>
      <c r="N16" s="80"/>
      <c r="O16" s="80"/>
      <c r="P16" s="80"/>
      <c r="Q16" s="73"/>
      <c r="R16" s="80"/>
      <c r="S16" s="80"/>
      <c r="T16" s="80"/>
      <c r="U16" s="80"/>
      <c r="V16" s="80"/>
      <c r="W16" s="73"/>
    </row>
    <row r="17" spans="2:23" ht="14.4">
      <c r="B17" s="550"/>
      <c r="C17" s="78" t="s">
        <v>397</v>
      </c>
      <c r="D17" s="78" t="s">
        <v>404</v>
      </c>
      <c r="E17" s="78" t="s">
        <v>422</v>
      </c>
      <c r="F17" s="80">
        <v>2365</v>
      </c>
      <c r="G17" s="80">
        <v>1387</v>
      </c>
      <c r="H17" s="80">
        <v>1355</v>
      </c>
      <c r="I17" s="80">
        <v>-5107</v>
      </c>
      <c r="J17" s="80">
        <v>0</v>
      </c>
      <c r="K17" s="76"/>
      <c r="L17" s="80">
        <v>1279</v>
      </c>
      <c r="M17" s="80">
        <v>1270</v>
      </c>
      <c r="N17" s="80">
        <v>1241</v>
      </c>
      <c r="O17" s="80">
        <v>1864</v>
      </c>
      <c r="P17" s="80">
        <v>5654</v>
      </c>
      <c r="Q17" s="76"/>
      <c r="R17" s="80">
        <v>1275</v>
      </c>
      <c r="S17" s="80">
        <v>1285</v>
      </c>
      <c r="T17" s="80">
        <v>2281</v>
      </c>
      <c r="U17" s="80">
        <v>1993</v>
      </c>
      <c r="V17" s="80">
        <v>6834</v>
      </c>
      <c r="W17" s="76"/>
    </row>
    <row r="18" spans="2:23" ht="13.8">
      <c r="B18" s="48"/>
      <c r="C18" s="78" t="s">
        <v>397</v>
      </c>
      <c r="D18" s="78" t="s">
        <v>435</v>
      </c>
      <c r="E18" s="78" t="s">
        <v>422</v>
      </c>
      <c r="F18" s="81">
        <v>522</v>
      </c>
      <c r="G18" s="81">
        <v>481</v>
      </c>
      <c r="H18" s="81">
        <v>538</v>
      </c>
      <c r="I18" s="81">
        <v>-1541</v>
      </c>
      <c r="J18" s="81">
        <v>0</v>
      </c>
      <c r="K18" s="82"/>
      <c r="L18" s="81">
        <v>503</v>
      </c>
      <c r="M18" s="81">
        <v>523</v>
      </c>
      <c r="N18" s="81">
        <v>432</v>
      </c>
      <c r="O18" s="81">
        <v>656</v>
      </c>
      <c r="P18" s="81">
        <v>2114</v>
      </c>
      <c r="Q18" s="82"/>
      <c r="R18" s="81">
        <v>473</v>
      </c>
      <c r="S18" s="81">
        <v>468</v>
      </c>
      <c r="T18" s="81">
        <v>364</v>
      </c>
      <c r="U18" s="81">
        <v>532</v>
      </c>
      <c r="V18" s="81">
        <v>1837</v>
      </c>
      <c r="W18" s="82"/>
    </row>
    <row r="19" spans="2:23" ht="13.8">
      <c r="B19" s="19"/>
      <c r="C19" s="78"/>
      <c r="D19" s="78"/>
      <c r="E19" s="78"/>
      <c r="F19" s="559">
        <f>F24-F18-F17</f>
        <v>610</v>
      </c>
      <c r="G19" s="559">
        <f>G24-G18-G17</f>
        <v>523</v>
      </c>
      <c r="H19" s="559">
        <f>H24-H18-H17</f>
        <v>559</v>
      </c>
      <c r="I19" s="559">
        <f>I24-I18-I17</f>
        <v>-1692</v>
      </c>
      <c r="J19" s="559">
        <f>J24-J18-J17</f>
        <v>0</v>
      </c>
      <c r="K19" s="76"/>
      <c r="L19" s="559">
        <f>L24-L18-L17</f>
        <v>426</v>
      </c>
      <c r="M19" s="559">
        <f>M24-M18-M17</f>
        <v>448</v>
      </c>
      <c r="N19" s="559">
        <f>N24-N18-N17</f>
        <v>452</v>
      </c>
      <c r="O19" s="559">
        <f>O24-O18-O17</f>
        <v>469</v>
      </c>
      <c r="P19" s="559">
        <f>P24-P18-P17</f>
        <v>1795</v>
      </c>
      <c r="Q19" s="76"/>
      <c r="R19" s="559">
        <f>R24-R18-R17</f>
        <v>319</v>
      </c>
      <c r="S19" s="559">
        <f>S24-S18-S17</f>
        <v>330</v>
      </c>
      <c r="T19" s="559">
        <f>T24-T18-T17</f>
        <v>442</v>
      </c>
      <c r="U19" s="559">
        <f>U24-U18-U17</f>
        <v>323</v>
      </c>
      <c r="V19" s="559">
        <f>V24-V18-V17</f>
        <v>1414</v>
      </c>
      <c r="W19" s="76"/>
    </row>
    <row r="20" spans="2:23" ht="14.4">
      <c r="B20" s="550"/>
      <c r="C20" s="78" t="s">
        <v>397</v>
      </c>
      <c r="D20" s="78" t="s">
        <v>436</v>
      </c>
      <c r="E20" s="78" t="s">
        <v>422</v>
      </c>
      <c r="F20" s="73">
        <v>414</v>
      </c>
      <c r="G20" s="73">
        <v>437</v>
      </c>
      <c r="H20" s="73">
        <v>434</v>
      </c>
      <c r="I20" s="73">
        <v>-1285</v>
      </c>
      <c r="J20" s="73">
        <v>0</v>
      </c>
      <c r="K20" s="76"/>
      <c r="L20" s="73">
        <v>353</v>
      </c>
      <c r="M20" s="73">
        <v>363</v>
      </c>
      <c r="N20" s="73">
        <v>359</v>
      </c>
      <c r="O20" s="73">
        <v>358</v>
      </c>
      <c r="P20" s="73">
        <v>1433</v>
      </c>
      <c r="Q20" s="76"/>
      <c r="R20" s="73">
        <v>204</v>
      </c>
      <c r="S20" s="73">
        <v>222</v>
      </c>
      <c r="T20" s="73">
        <v>210</v>
      </c>
      <c r="U20" s="73">
        <v>212</v>
      </c>
      <c r="V20" s="73">
        <v>848</v>
      </c>
      <c r="W20" s="76"/>
    </row>
    <row r="21" spans="2:23" ht="14.4">
      <c r="B21" s="550"/>
      <c r="C21" s="78" t="s">
        <v>397</v>
      </c>
      <c r="D21" s="78" t="s">
        <v>434</v>
      </c>
      <c r="E21" s="78" t="s">
        <v>422</v>
      </c>
      <c r="F21" s="73">
        <v>99</v>
      </c>
      <c r="G21" s="73">
        <v>10</v>
      </c>
      <c r="H21" s="73">
        <v>16</v>
      </c>
      <c r="I21" s="73">
        <v>-125</v>
      </c>
      <c r="J21" s="73">
        <v>0</v>
      </c>
      <c r="K21" s="76"/>
      <c r="L21" s="73">
        <v>9</v>
      </c>
      <c r="M21" s="73">
        <v>9</v>
      </c>
      <c r="N21" s="73">
        <v>9</v>
      </c>
      <c r="O21" s="73">
        <v>9</v>
      </c>
      <c r="P21" s="73">
        <v>36</v>
      </c>
      <c r="Q21" s="76"/>
      <c r="R21" s="73">
        <v>17</v>
      </c>
      <c r="S21" s="73">
        <v>18</v>
      </c>
      <c r="T21" s="73">
        <v>109</v>
      </c>
      <c r="U21" s="73">
        <v>7</v>
      </c>
      <c r="V21" s="73">
        <v>151</v>
      </c>
      <c r="W21" s="76"/>
    </row>
    <row r="22" spans="2:23" ht="14.4">
      <c r="B22" s="550"/>
      <c r="C22" s="78"/>
      <c r="D22" s="78"/>
      <c r="E22" s="78"/>
      <c r="F22" s="73">
        <f t="shared" ref="F22:V22" si="1">SUM(F20:F21)</f>
        <v>513</v>
      </c>
      <c r="G22" s="73">
        <f t="shared" si="1"/>
        <v>447</v>
      </c>
      <c r="H22" s="73">
        <f t="shared" si="1"/>
        <v>450</v>
      </c>
      <c r="I22" s="73">
        <f t="shared" si="1"/>
        <v>-1410</v>
      </c>
      <c r="J22" s="73">
        <f t="shared" si="1"/>
        <v>0</v>
      </c>
      <c r="K22" s="73">
        <f t="shared" si="1"/>
        <v>0</v>
      </c>
      <c r="L22" s="73">
        <f t="shared" si="1"/>
        <v>362</v>
      </c>
      <c r="M22" s="73">
        <f t="shared" si="1"/>
        <v>372</v>
      </c>
      <c r="N22" s="73">
        <f t="shared" si="1"/>
        <v>368</v>
      </c>
      <c r="O22" s="73">
        <f t="shared" si="1"/>
        <v>367</v>
      </c>
      <c r="P22" s="73">
        <f t="shared" si="1"/>
        <v>1469</v>
      </c>
      <c r="Q22" s="73">
        <f t="shared" si="1"/>
        <v>0</v>
      </c>
      <c r="R22" s="73">
        <f t="shared" si="1"/>
        <v>221</v>
      </c>
      <c r="S22" s="73">
        <f t="shared" si="1"/>
        <v>240</v>
      </c>
      <c r="T22" s="73">
        <f t="shared" si="1"/>
        <v>319</v>
      </c>
      <c r="U22" s="73">
        <f t="shared" si="1"/>
        <v>219</v>
      </c>
      <c r="V22" s="73">
        <f t="shared" si="1"/>
        <v>999</v>
      </c>
      <c r="W22" s="76"/>
    </row>
    <row r="23" spans="2:23" ht="13.8">
      <c r="B23" s="19"/>
      <c r="C23" s="78"/>
      <c r="D23" s="78"/>
      <c r="E23" s="78"/>
      <c r="F23" s="73">
        <f t="shared" ref="F23:V23" si="2">F24-F17-F22</f>
        <v>619</v>
      </c>
      <c r="G23" s="73">
        <f t="shared" si="2"/>
        <v>557</v>
      </c>
      <c r="H23" s="73">
        <f t="shared" si="2"/>
        <v>647</v>
      </c>
      <c r="I23" s="73">
        <f t="shared" si="2"/>
        <v>-1823</v>
      </c>
      <c r="J23" s="73">
        <f t="shared" si="2"/>
        <v>0</v>
      </c>
      <c r="K23" s="73">
        <f t="shared" si="2"/>
        <v>0</v>
      </c>
      <c r="L23" s="73">
        <f t="shared" si="2"/>
        <v>567</v>
      </c>
      <c r="M23" s="73">
        <f t="shared" si="2"/>
        <v>599</v>
      </c>
      <c r="N23" s="73">
        <f t="shared" si="2"/>
        <v>516</v>
      </c>
      <c r="O23" s="73">
        <f t="shared" si="2"/>
        <v>758</v>
      </c>
      <c r="P23" s="73">
        <f t="shared" si="2"/>
        <v>2440</v>
      </c>
      <c r="Q23" s="73">
        <f t="shared" si="2"/>
        <v>0</v>
      </c>
      <c r="R23" s="73">
        <f t="shared" si="2"/>
        <v>571</v>
      </c>
      <c r="S23" s="73">
        <f t="shared" si="2"/>
        <v>558</v>
      </c>
      <c r="T23" s="73">
        <f t="shared" si="2"/>
        <v>487</v>
      </c>
      <c r="U23" s="73">
        <f t="shared" si="2"/>
        <v>636</v>
      </c>
      <c r="V23" s="73">
        <f t="shared" si="2"/>
        <v>2252</v>
      </c>
      <c r="W23" s="76"/>
    </row>
    <row r="24" spans="2:23" ht="13.8">
      <c r="B24" s="74"/>
      <c r="C24" s="78" t="s">
        <v>397</v>
      </c>
      <c r="D24" s="78" t="s">
        <v>300</v>
      </c>
      <c r="E24" s="78" t="s">
        <v>422</v>
      </c>
      <c r="F24" s="80">
        <v>3497</v>
      </c>
      <c r="G24" s="80">
        <v>2391</v>
      </c>
      <c r="H24" s="80">
        <v>2452</v>
      </c>
      <c r="I24" s="80">
        <v>-8340</v>
      </c>
      <c r="J24" s="80">
        <v>0</v>
      </c>
      <c r="K24" s="73"/>
      <c r="L24" s="80">
        <v>2208</v>
      </c>
      <c r="M24" s="80">
        <v>2241</v>
      </c>
      <c r="N24" s="80">
        <v>2125</v>
      </c>
      <c r="O24" s="80">
        <v>2989</v>
      </c>
      <c r="P24" s="80">
        <v>9563</v>
      </c>
      <c r="Q24" s="73"/>
      <c r="R24" s="80">
        <v>2067</v>
      </c>
      <c r="S24" s="80">
        <v>2083</v>
      </c>
      <c r="T24" s="80">
        <v>3087</v>
      </c>
      <c r="U24" s="80">
        <v>2848</v>
      </c>
      <c r="V24" s="80">
        <v>10085</v>
      </c>
      <c r="W24" s="73"/>
    </row>
    <row r="25" spans="2:23" ht="13.8">
      <c r="B25" s="75"/>
      <c r="C25" s="78"/>
      <c r="D25" s="78"/>
      <c r="E25" s="78"/>
      <c r="F25" s="80"/>
      <c r="G25" s="80"/>
      <c r="H25" s="80"/>
      <c r="I25" s="80"/>
      <c r="J25" s="80"/>
      <c r="K25" s="73"/>
      <c r="L25" s="80"/>
      <c r="M25" s="80"/>
      <c r="N25" s="80"/>
      <c r="O25" s="80"/>
      <c r="P25" s="80"/>
      <c r="Q25" s="73"/>
      <c r="R25" s="80"/>
      <c r="S25" s="80"/>
      <c r="T25" s="80"/>
      <c r="U25" s="80"/>
      <c r="V25" s="80"/>
      <c r="W25" s="73"/>
    </row>
    <row r="26" spans="2:23" ht="14.4">
      <c r="B26" s="550"/>
      <c r="C26" s="78" t="s">
        <v>397</v>
      </c>
      <c r="D26" s="78" t="s">
        <v>437</v>
      </c>
      <c r="E26" s="78" t="s">
        <v>423</v>
      </c>
      <c r="F26" s="80">
        <v>423</v>
      </c>
      <c r="G26" s="80">
        <v>540</v>
      </c>
      <c r="H26" s="80">
        <v>601</v>
      </c>
      <c r="I26" s="80">
        <v>-1564</v>
      </c>
      <c r="J26" s="80">
        <v>0</v>
      </c>
      <c r="K26" s="73"/>
      <c r="L26" s="80">
        <v>651</v>
      </c>
      <c r="M26" s="80">
        <v>837</v>
      </c>
      <c r="N26" s="80">
        <v>515</v>
      </c>
      <c r="O26" s="80">
        <v>189</v>
      </c>
      <c r="P26" s="80">
        <v>2192</v>
      </c>
      <c r="Q26" s="73"/>
      <c r="R26" s="80">
        <v>236</v>
      </c>
      <c r="S26" s="80">
        <v>297</v>
      </c>
      <c r="T26" s="80">
        <v>700</v>
      </c>
      <c r="U26" s="80">
        <v>327</v>
      </c>
      <c r="V26" s="80">
        <v>1560</v>
      </c>
      <c r="W26" s="73"/>
    </row>
    <row r="27" spans="2:23" ht="14.4">
      <c r="B27" s="550"/>
      <c r="C27" s="78" t="s">
        <v>397</v>
      </c>
      <c r="D27" s="78" t="s">
        <v>435</v>
      </c>
      <c r="E27" s="78" t="s">
        <v>423</v>
      </c>
      <c r="F27" s="80">
        <v>733</v>
      </c>
      <c r="G27" s="80">
        <v>648</v>
      </c>
      <c r="H27" s="80">
        <v>719</v>
      </c>
      <c r="I27" s="80">
        <v>-2100</v>
      </c>
      <c r="J27" s="80">
        <v>0</v>
      </c>
      <c r="K27" s="73"/>
      <c r="L27" s="80">
        <v>734</v>
      </c>
      <c r="M27" s="80">
        <v>684</v>
      </c>
      <c r="N27" s="80">
        <v>662</v>
      </c>
      <c r="O27" s="80">
        <v>876</v>
      </c>
      <c r="P27" s="80">
        <v>2956</v>
      </c>
      <c r="Q27" s="73"/>
      <c r="R27" s="80">
        <v>641</v>
      </c>
      <c r="S27" s="80">
        <v>587</v>
      </c>
      <c r="T27" s="80">
        <v>583</v>
      </c>
      <c r="U27" s="80">
        <v>707</v>
      </c>
      <c r="V27" s="80">
        <v>2518</v>
      </c>
      <c r="W27" s="73"/>
    </row>
    <row r="28" spans="2:23" ht="14.4">
      <c r="B28" s="550"/>
      <c r="C28" s="78" t="s">
        <v>397</v>
      </c>
      <c r="D28" s="78" t="s">
        <v>438</v>
      </c>
      <c r="E28" s="78" t="s">
        <v>423</v>
      </c>
      <c r="F28" s="80">
        <v>248</v>
      </c>
      <c r="G28" s="80">
        <v>225</v>
      </c>
      <c r="H28" s="80">
        <v>260</v>
      </c>
      <c r="I28" s="80">
        <v>-733</v>
      </c>
      <c r="J28" s="80">
        <v>0</v>
      </c>
      <c r="K28" s="76"/>
      <c r="L28" s="80">
        <v>286</v>
      </c>
      <c r="M28" s="80">
        <v>334</v>
      </c>
      <c r="N28" s="80">
        <v>299</v>
      </c>
      <c r="O28" s="80">
        <v>368</v>
      </c>
      <c r="P28" s="80">
        <v>1287</v>
      </c>
      <c r="Q28" s="76"/>
      <c r="R28" s="80">
        <v>258</v>
      </c>
      <c r="S28" s="80">
        <v>228</v>
      </c>
      <c r="T28" s="80">
        <v>251</v>
      </c>
      <c r="U28" s="80">
        <v>445</v>
      </c>
      <c r="V28" s="80">
        <v>1182</v>
      </c>
      <c r="W28" s="76"/>
    </row>
    <row r="29" spans="2:23" ht="13.8">
      <c r="B29" s="48"/>
      <c r="C29" s="78"/>
      <c r="D29" s="78"/>
      <c r="E29" s="78"/>
      <c r="F29" s="560">
        <f>F30-F28-F27-F26</f>
        <v>243</v>
      </c>
      <c r="G29" s="560">
        <f>G30-G28-G27-G26</f>
        <v>297</v>
      </c>
      <c r="H29" s="560">
        <f>H30-H28-H27-H26</f>
        <v>239</v>
      </c>
      <c r="I29" s="560">
        <f>I30-I28-I27-I26</f>
        <v>-779</v>
      </c>
      <c r="J29" s="560">
        <f>J30-J28-J27-J26</f>
        <v>0</v>
      </c>
      <c r="K29" s="82"/>
      <c r="L29" s="560">
        <f>L30-L28-L27-L26</f>
        <v>296</v>
      </c>
      <c r="M29" s="560">
        <f>M30-M28-M27-M26</f>
        <v>287</v>
      </c>
      <c r="N29" s="560">
        <f>N30-N28-N27-N26</f>
        <v>277</v>
      </c>
      <c r="O29" s="560">
        <f>O30-O28-O27-O26</f>
        <v>300</v>
      </c>
      <c r="P29" s="560">
        <f>P30-P28-P27-P26</f>
        <v>1160</v>
      </c>
      <c r="Q29" s="82"/>
      <c r="R29" s="560">
        <f>R30-R28-R27-R26</f>
        <v>218</v>
      </c>
      <c r="S29" s="560">
        <f>S30-S28-S27-S26</f>
        <v>209</v>
      </c>
      <c r="T29" s="560">
        <f>T30-T28-T27-T26</f>
        <v>226</v>
      </c>
      <c r="U29" s="560">
        <f>U30-U28-U27-U26</f>
        <v>316</v>
      </c>
      <c r="V29" s="560">
        <f>V30-V28-V27-V26</f>
        <v>969</v>
      </c>
      <c r="W29" s="82"/>
    </row>
    <row r="30" spans="2:23" ht="13.8">
      <c r="C30" s="78" t="s">
        <v>397</v>
      </c>
      <c r="D30" s="78" t="s">
        <v>300</v>
      </c>
      <c r="E30" s="78" t="s">
        <v>423</v>
      </c>
      <c r="F30" s="83">
        <v>1647</v>
      </c>
      <c r="G30" s="83">
        <v>1710</v>
      </c>
      <c r="H30" s="83">
        <v>1819</v>
      </c>
      <c r="I30" s="83">
        <v>-5176</v>
      </c>
      <c r="J30" s="83">
        <v>0</v>
      </c>
      <c r="K30" s="76"/>
      <c r="L30" s="83">
        <v>1967</v>
      </c>
      <c r="M30" s="83">
        <v>2142</v>
      </c>
      <c r="N30" s="83">
        <v>1753</v>
      </c>
      <c r="O30" s="83">
        <v>1733</v>
      </c>
      <c r="P30" s="83">
        <v>7595</v>
      </c>
      <c r="Q30" s="76"/>
      <c r="R30" s="76">
        <v>1353</v>
      </c>
      <c r="S30" s="76">
        <v>1321</v>
      </c>
      <c r="T30" s="76">
        <v>1760</v>
      </c>
      <c r="U30" s="76">
        <v>1795</v>
      </c>
      <c r="V30" s="76">
        <v>6229</v>
      </c>
      <c r="W30" s="76"/>
    </row>
    <row r="31" spans="2:23" ht="13.8">
      <c r="B31" s="75"/>
      <c r="C31" s="78"/>
      <c r="D31" s="78"/>
      <c r="E31" s="78"/>
      <c r="F31" s="76"/>
      <c r="G31" s="76"/>
      <c r="H31" s="76"/>
      <c r="I31" s="76"/>
      <c r="J31" s="76"/>
      <c r="K31" s="76"/>
      <c r="L31" s="76"/>
      <c r="M31" s="76"/>
      <c r="N31" s="76"/>
      <c r="O31" s="76"/>
      <c r="P31" s="76"/>
      <c r="Q31" s="76"/>
      <c r="R31" s="76"/>
      <c r="S31" s="76"/>
      <c r="T31" s="76"/>
      <c r="U31" s="76"/>
      <c r="V31" s="76"/>
      <c r="W31" s="76"/>
    </row>
    <row r="32" spans="2:23" ht="13.8">
      <c r="C32" s="78" t="s">
        <v>397</v>
      </c>
      <c r="D32" s="78" t="s">
        <v>300</v>
      </c>
      <c r="E32" s="78" t="s">
        <v>424</v>
      </c>
      <c r="F32" s="83">
        <v>1281</v>
      </c>
      <c r="G32" s="83">
        <v>1361</v>
      </c>
      <c r="H32" s="83">
        <v>1528</v>
      </c>
      <c r="I32" s="83">
        <v>-4170</v>
      </c>
      <c r="J32" s="83">
        <v>0</v>
      </c>
      <c r="K32" s="76"/>
      <c r="L32" s="83">
        <v>1118</v>
      </c>
      <c r="M32" s="83">
        <v>1314</v>
      </c>
      <c r="N32" s="83">
        <v>1550</v>
      </c>
      <c r="O32" s="83">
        <v>1461</v>
      </c>
      <c r="P32" s="83">
        <v>5443</v>
      </c>
      <c r="Q32" s="76"/>
      <c r="R32" s="76">
        <v>1026</v>
      </c>
      <c r="S32" s="76">
        <v>1136</v>
      </c>
      <c r="T32" s="76">
        <v>1440</v>
      </c>
      <c r="U32" s="76">
        <v>1344</v>
      </c>
      <c r="V32" s="76">
        <v>4946</v>
      </c>
      <c r="W32" s="76"/>
    </row>
    <row r="33" spans="2:23" ht="13.8">
      <c r="B33" s="75"/>
      <c r="C33" s="78"/>
      <c r="D33" s="78"/>
      <c r="E33" s="78"/>
      <c r="F33" s="76"/>
      <c r="G33" s="76"/>
      <c r="H33" s="76"/>
      <c r="I33" s="76"/>
      <c r="J33" s="76"/>
      <c r="K33" s="76"/>
      <c r="L33" s="76"/>
      <c r="M33" s="76"/>
      <c r="N33" s="76"/>
      <c r="O33" s="76"/>
      <c r="P33" s="76"/>
      <c r="Q33" s="76"/>
      <c r="R33" s="76"/>
      <c r="S33" s="76"/>
      <c r="T33" s="76"/>
      <c r="U33" s="76"/>
      <c r="V33" s="76"/>
      <c r="W33" s="76"/>
    </row>
    <row r="34" spans="2:23" ht="13.8">
      <c r="C34" s="78" t="s">
        <v>397</v>
      </c>
      <c r="D34" s="78" t="s">
        <v>300</v>
      </c>
      <c r="E34" s="78" t="s">
        <v>425</v>
      </c>
      <c r="F34" s="83">
        <v>14</v>
      </c>
      <c r="G34" s="83">
        <v>15</v>
      </c>
      <c r="H34" s="83">
        <v>15</v>
      </c>
      <c r="I34" s="83">
        <v>-44</v>
      </c>
      <c r="J34" s="83">
        <v>0</v>
      </c>
      <c r="K34" s="76"/>
      <c r="L34" s="83">
        <v>8</v>
      </c>
      <c r="M34" s="83">
        <v>9</v>
      </c>
      <c r="N34" s="83">
        <v>15</v>
      </c>
      <c r="O34" s="83">
        <v>13</v>
      </c>
      <c r="P34" s="83">
        <v>45</v>
      </c>
      <c r="Q34" s="76"/>
      <c r="R34" s="76">
        <v>3</v>
      </c>
      <c r="S34" s="76">
        <v>6</v>
      </c>
      <c r="T34" s="76">
        <v>1</v>
      </c>
      <c r="U34" s="76">
        <v>10</v>
      </c>
      <c r="V34" s="76">
        <v>20</v>
      </c>
      <c r="W34" s="76"/>
    </row>
    <row r="35" spans="2:23" ht="13.8">
      <c r="B35" s="75"/>
      <c r="C35" s="78"/>
      <c r="D35" s="78"/>
      <c r="E35" s="78"/>
      <c r="F35" s="76"/>
      <c r="G35" s="76"/>
      <c r="H35" s="76"/>
      <c r="I35" s="76"/>
      <c r="J35" s="76"/>
      <c r="K35" s="76"/>
      <c r="L35" s="76"/>
      <c r="M35" s="76"/>
      <c r="N35" s="76"/>
      <c r="O35" s="76"/>
      <c r="P35" s="76"/>
      <c r="Q35" s="76"/>
      <c r="R35" s="76"/>
      <c r="S35" s="76"/>
      <c r="T35" s="76"/>
      <c r="U35" s="76"/>
      <c r="V35" s="76"/>
      <c r="W35" s="76"/>
    </row>
    <row r="36" spans="2:23" ht="13.8">
      <c r="B36" s="75"/>
      <c r="C36" s="78"/>
      <c r="D36" s="78"/>
      <c r="E36" s="78"/>
      <c r="F36" s="76">
        <f>F38-F34-F32-F30-F24-F15</f>
        <v>-103</v>
      </c>
      <c r="G36" s="76">
        <f>G38-G34-G32-G30-G24-G15</f>
        <v>-80</v>
      </c>
      <c r="H36" s="76">
        <f>H38-H34-H32-H30-H24-H15</f>
        <v>-73</v>
      </c>
      <c r="I36" s="76">
        <f>I38-I34-I32-I30-I24-I15</f>
        <v>256</v>
      </c>
      <c r="J36" s="76">
        <f>J38-J34-J32-J30-J24-J15</f>
        <v>0</v>
      </c>
      <c r="K36" s="76"/>
      <c r="L36" s="76">
        <f>L38-L34-L32-L30-L24-L15</f>
        <v>-88</v>
      </c>
      <c r="M36" s="76">
        <f>M38-M34-M32-M30-M24-M15</f>
        <v>-84</v>
      </c>
      <c r="N36" s="76">
        <f>N38-N34-N32-N30-N24-N15</f>
        <v>-70</v>
      </c>
      <c r="O36" s="76">
        <f>O38-O34-O32-O30-O24-O15</f>
        <v>-84</v>
      </c>
      <c r="P36" s="76">
        <f>P38-P34-P32-P30-P24-P15</f>
        <v>-326</v>
      </c>
      <c r="Q36" s="76"/>
      <c r="R36" s="76">
        <f>R38-R34-R32-R30-R24-R15</f>
        <v>-89</v>
      </c>
      <c r="S36" s="76">
        <f>S38-S34-S32-S30-S24-S15</f>
        <v>-82</v>
      </c>
      <c r="T36" s="76">
        <f>T38-T34-T32-T30-T24-T15</f>
        <v>-85</v>
      </c>
      <c r="U36" s="76">
        <f>U38-U34-U32-U30-U24-U15</f>
        <v>-86</v>
      </c>
      <c r="V36" s="76">
        <f>V38-V34-V32-V30-V24-V15</f>
        <v>-342</v>
      </c>
      <c r="W36" s="76"/>
    </row>
    <row r="37" spans="2:23" ht="13.8">
      <c r="B37" s="75"/>
      <c r="C37" s="78"/>
      <c r="D37" s="78"/>
      <c r="E37" s="78"/>
      <c r="F37" s="76"/>
      <c r="G37" s="76"/>
      <c r="H37" s="76"/>
      <c r="I37" s="76"/>
      <c r="J37" s="76"/>
      <c r="K37" s="76"/>
      <c r="L37" s="76"/>
      <c r="M37" s="76"/>
      <c r="N37" s="76"/>
      <c r="O37" s="76"/>
      <c r="P37" s="76"/>
      <c r="Q37" s="76"/>
      <c r="R37" s="76"/>
      <c r="S37" s="76"/>
      <c r="T37" s="76"/>
      <c r="U37" s="76"/>
      <c r="V37" s="76"/>
      <c r="W37" s="76"/>
    </row>
    <row r="38" spans="2:23" ht="14.4" thickBot="1">
      <c r="B38" s="74"/>
      <c r="C38" s="78" t="s">
        <v>397</v>
      </c>
      <c r="D38" s="78" t="s">
        <v>300</v>
      </c>
      <c r="E38" s="78" t="s">
        <v>426</v>
      </c>
      <c r="F38" s="84">
        <v>9530</v>
      </c>
      <c r="G38" s="84">
        <v>8313</v>
      </c>
      <c r="H38" s="84">
        <v>8625</v>
      </c>
      <c r="I38" s="84">
        <v>-26468</v>
      </c>
      <c r="J38" s="84">
        <v>0</v>
      </c>
      <c r="K38" s="76"/>
      <c r="L38" s="84">
        <v>7853</v>
      </c>
      <c r="M38" s="84">
        <v>8318</v>
      </c>
      <c r="N38" s="84">
        <v>7976</v>
      </c>
      <c r="O38" s="84">
        <v>8803</v>
      </c>
      <c r="P38" s="84">
        <v>32950</v>
      </c>
      <c r="Q38" s="76"/>
      <c r="R38" s="77">
        <v>6813</v>
      </c>
      <c r="S38" s="77">
        <v>7029</v>
      </c>
      <c r="T38" s="77">
        <v>9144</v>
      </c>
      <c r="U38" s="77">
        <v>8412</v>
      </c>
      <c r="V38" s="77">
        <v>31398</v>
      </c>
      <c r="W38" s="76"/>
    </row>
    <row r="39" spans="2:23" ht="13.8" thickTop="1"/>
  </sheetData>
  <customSheetViews>
    <customSheetView guid="{3CC9A9B0-8C32-47E6-8EC4-3AB51E827079}" showPageBreaks="1">
      <pageMargins left="0" right="0" top="0" bottom="0" header="0" footer="0"/>
      <pageSetup orientation="portrait" r:id="rId1"/>
    </customSheetView>
    <customSheetView guid="{7DB216E5-3E9A-45C8-95BA-08FAF5984042}">
      <pageMargins left="0" right="0" top="0" bottom="0" header="0" footer="0"/>
      <pageSetup orientation="portrait" r:id="rId2"/>
    </customSheetView>
  </customSheetViews>
  <pageMargins left="0.7" right="0.7" top="0.75" bottom="0.75" header="0.3" footer="0.3"/>
  <pageSetup orientation="portrait" r:id="rId3"/>
  <customProperties>
    <customPr name="CellIDs" r:id="rId4"/>
    <customPr name="ConnName" r:id="rId5"/>
    <customPr name="ConnPOV"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2">
    <tabColor rgb="FF92D050"/>
  </sheetPr>
  <dimension ref="A1:CX109"/>
  <sheetViews>
    <sheetView workbookViewId="0"/>
  </sheetViews>
  <sheetFormatPr defaultColWidth="9.109375" defaultRowHeight="14.4" outlineLevelRow="1" outlineLevelCol="1"/>
  <cols>
    <col min="1" max="1" width="6.109375" style="54" bestFit="1" customWidth="1" outlineLevel="1"/>
    <col min="2" max="2" width="24.33203125" style="54" bestFit="1" customWidth="1" outlineLevel="1"/>
    <col min="3" max="7" width="17.109375" style="36" bestFit="1" customWidth="1"/>
    <col min="8" max="8" width="2.6640625" style="36" customWidth="1"/>
    <col min="9" max="13" width="17.109375" style="36" bestFit="1" customWidth="1"/>
    <col min="14" max="14" width="2.6640625" style="36" customWidth="1"/>
    <col min="15" max="15" width="17.109375" style="36" bestFit="1" customWidth="1" collapsed="1"/>
    <col min="16" max="19" width="17.109375" style="36" bestFit="1" customWidth="1"/>
    <col min="20" max="20" width="2.6640625" style="36" customWidth="1"/>
    <col min="21" max="21" width="7.109375" style="36" bestFit="1" customWidth="1"/>
    <col min="22" max="22" width="15.109375" style="36" bestFit="1" customWidth="1"/>
    <col min="23" max="23" width="15.6640625" style="36" bestFit="1" customWidth="1"/>
    <col min="24" max="24" width="14.44140625" style="36" bestFit="1" customWidth="1"/>
    <col min="25" max="25" width="16.109375" style="36" bestFit="1" customWidth="1"/>
    <col min="26" max="26" width="18.5546875" style="36" bestFit="1" customWidth="1"/>
    <col min="27" max="27" width="14" style="36" bestFit="1" customWidth="1"/>
    <col min="28" max="28" width="12" style="36" bestFit="1" customWidth="1"/>
    <col min="29" max="29" width="14.33203125" style="36" bestFit="1" customWidth="1"/>
    <col min="30" max="30" width="11.33203125" style="36" bestFit="1" customWidth="1"/>
    <col min="31" max="31" width="15.44140625" style="36" bestFit="1" customWidth="1"/>
    <col min="32" max="32" width="20" style="36" bestFit="1" customWidth="1"/>
    <col min="33" max="33" width="17.88671875" style="36" bestFit="1" customWidth="1"/>
    <col min="34" max="34" width="11.44140625" style="36" bestFit="1" customWidth="1"/>
    <col min="35" max="35" width="15.5546875" style="36" bestFit="1" customWidth="1"/>
    <col min="36" max="36" width="23.44140625" style="36" bestFit="1" customWidth="1"/>
    <col min="37" max="37" width="17.88671875" style="36" bestFit="1" customWidth="1"/>
    <col min="38" max="38" width="15.88671875" style="36" bestFit="1" customWidth="1"/>
    <col min="39" max="39" width="15.44140625" style="36" bestFit="1" customWidth="1"/>
    <col min="40" max="40" width="15.6640625" style="36" bestFit="1" customWidth="1"/>
    <col min="41" max="41" width="18.33203125" style="36" bestFit="1" customWidth="1"/>
    <col min="42" max="42" width="12" style="36" bestFit="1" customWidth="1"/>
    <col min="43" max="43" width="13.109375" style="36" bestFit="1" customWidth="1"/>
    <col min="44" max="44" width="14.5546875" style="36" bestFit="1" customWidth="1"/>
    <col min="45" max="45" width="14.88671875" style="36" bestFit="1" customWidth="1"/>
    <col min="46" max="46" width="13.33203125" style="36" bestFit="1" customWidth="1"/>
    <col min="47" max="47" width="12" style="36" bestFit="1" customWidth="1"/>
    <col min="48" max="49" width="11.5546875" style="36" bestFit="1" customWidth="1"/>
    <col min="50" max="50" width="17.6640625" style="36" bestFit="1" customWidth="1"/>
    <col min="51" max="51" width="15.33203125" style="36" bestFit="1" customWidth="1"/>
    <col min="52" max="52" width="15.109375" style="36" bestFit="1" customWidth="1"/>
    <col min="53" max="53" width="15.6640625" style="36" bestFit="1" customWidth="1"/>
    <col min="54" max="54" width="14.44140625" style="36" bestFit="1" customWidth="1"/>
    <col min="55" max="55" width="16.109375" style="36" bestFit="1" customWidth="1"/>
    <col min="56" max="56" width="18.5546875" style="36" bestFit="1" customWidth="1"/>
    <col min="57" max="57" width="14" style="36" bestFit="1" customWidth="1"/>
    <col min="58" max="58" width="12" style="36" bestFit="1" customWidth="1"/>
    <col min="59" max="59" width="14.33203125" style="36" bestFit="1" customWidth="1"/>
    <col min="60" max="60" width="11.33203125" style="36" bestFit="1" customWidth="1"/>
    <col min="61" max="61" width="15.44140625" style="36" bestFit="1" customWidth="1"/>
    <col min="62" max="62" width="20" style="36" bestFit="1" customWidth="1"/>
    <col min="63" max="63" width="17.88671875" style="36" bestFit="1" customWidth="1"/>
    <col min="64" max="64" width="11.44140625" style="36" bestFit="1" customWidth="1"/>
    <col min="65" max="65" width="15.5546875" style="36" bestFit="1" customWidth="1"/>
    <col min="66" max="66" width="23.44140625" style="36" bestFit="1" customWidth="1"/>
    <col min="67" max="67" width="17.88671875" style="36" bestFit="1" customWidth="1"/>
    <col min="68" max="68" width="15.88671875" style="36" bestFit="1" customWidth="1"/>
    <col min="69" max="69" width="15.44140625" style="36" bestFit="1" customWidth="1"/>
    <col min="70" max="70" width="15.6640625" style="36" bestFit="1" customWidth="1"/>
    <col min="71" max="71" width="18.33203125" style="36" bestFit="1" customWidth="1"/>
    <col min="72" max="72" width="12" style="36" bestFit="1" customWidth="1"/>
    <col min="73" max="73" width="13.109375" style="36" bestFit="1" customWidth="1"/>
    <col min="74" max="74" width="14.5546875" style="36" bestFit="1" customWidth="1"/>
    <col min="75" max="75" width="14.88671875" style="36" bestFit="1" customWidth="1"/>
    <col min="76" max="76" width="13.33203125" style="36" bestFit="1" customWidth="1"/>
    <col min="77" max="77" width="12" style="36" bestFit="1" customWidth="1"/>
    <col min="78" max="79" width="11.5546875" style="36" bestFit="1" customWidth="1"/>
    <col min="80" max="80" width="17.6640625" style="36" bestFit="1" customWidth="1"/>
    <col min="81" max="81" width="15.33203125" style="36" bestFit="1" customWidth="1"/>
    <col min="82" max="82" width="15.109375" style="36" bestFit="1" customWidth="1"/>
    <col min="83" max="83" width="15.6640625" style="36" bestFit="1" customWidth="1"/>
    <col min="84" max="84" width="14.44140625" style="36" bestFit="1" customWidth="1"/>
    <col min="85" max="85" width="16.109375" style="36" bestFit="1" customWidth="1"/>
    <col min="86" max="86" width="18.5546875" style="36" bestFit="1" customWidth="1"/>
    <col min="87" max="87" width="14" style="36" bestFit="1" customWidth="1"/>
    <col min="88" max="88" width="12" style="36" bestFit="1" customWidth="1"/>
    <col min="89" max="89" width="14.33203125" style="36" bestFit="1" customWidth="1"/>
    <col min="90" max="90" width="11.33203125" style="36" bestFit="1" customWidth="1"/>
    <col min="91" max="91" width="15.44140625" style="36" bestFit="1" customWidth="1"/>
    <col min="92" max="92" width="20" style="36" bestFit="1" customWidth="1"/>
    <col min="93" max="93" width="17.88671875" style="36" bestFit="1" customWidth="1"/>
    <col min="94" max="94" width="11.44140625" style="36" bestFit="1" customWidth="1"/>
    <col min="95" max="95" width="15.5546875" style="36" bestFit="1" customWidth="1"/>
    <col min="96" max="96" width="23.44140625" style="36" bestFit="1" customWidth="1"/>
    <col min="97" max="97" width="17.88671875" style="36" bestFit="1" customWidth="1"/>
    <col min="98" max="98" width="15.88671875" style="36" bestFit="1" customWidth="1"/>
    <col min="99" max="99" width="15.44140625" style="36" bestFit="1" customWidth="1"/>
    <col min="100" max="100" width="15.6640625" style="36" bestFit="1" customWidth="1"/>
    <col min="101" max="101" width="18.33203125" style="36" bestFit="1" customWidth="1"/>
    <col min="102" max="102" width="12" style="36" bestFit="1" customWidth="1"/>
    <col min="103" max="16384" width="9.109375" style="36"/>
  </cols>
  <sheetData>
    <row r="1" spans="1:102">
      <c r="A1" s="57"/>
      <c r="B1" s="38"/>
      <c r="C1" s="40" t="s">
        <v>439</v>
      </c>
      <c r="D1" s="89" t="s">
        <v>439</v>
      </c>
      <c r="E1" s="556" t="s">
        <v>439</v>
      </c>
      <c r="F1" s="556" t="s">
        <v>439</v>
      </c>
      <c r="G1" s="556" t="s">
        <v>439</v>
      </c>
      <c r="H1" s="550"/>
      <c r="I1" s="40" t="s">
        <v>439</v>
      </c>
      <c r="J1" s="40" t="s">
        <v>439</v>
      </c>
      <c r="K1" s="556" t="s">
        <v>439</v>
      </c>
      <c r="L1" s="556" t="s">
        <v>439</v>
      </c>
      <c r="M1" s="556" t="s">
        <v>439</v>
      </c>
      <c r="N1" s="550"/>
      <c r="O1" s="556" t="s">
        <v>439</v>
      </c>
      <c r="P1" s="556" t="s">
        <v>439</v>
      </c>
      <c r="Q1" s="556" t="s">
        <v>439</v>
      </c>
      <c r="R1" s="556" t="s">
        <v>439</v>
      </c>
      <c r="S1" s="556" t="s">
        <v>439</v>
      </c>
    </row>
    <row r="2" spans="1:102">
      <c r="A2" s="57"/>
      <c r="B2" s="38"/>
      <c r="C2" s="40" t="s">
        <v>398</v>
      </c>
      <c r="D2" s="40" t="s">
        <v>398</v>
      </c>
      <c r="E2" s="40" t="s">
        <v>398</v>
      </c>
      <c r="F2" s="40" t="s">
        <v>398</v>
      </c>
      <c r="G2" s="40" t="s">
        <v>398</v>
      </c>
      <c r="H2" s="550"/>
      <c r="I2" s="40" t="s">
        <v>398</v>
      </c>
      <c r="J2" s="40" t="s">
        <v>398</v>
      </c>
      <c r="K2" s="40" t="s">
        <v>398</v>
      </c>
      <c r="L2" s="40" t="s">
        <v>398</v>
      </c>
      <c r="M2" s="40" t="s">
        <v>398</v>
      </c>
      <c r="N2" s="40"/>
      <c r="O2" s="40" t="s">
        <v>398</v>
      </c>
      <c r="P2" s="40" t="s">
        <v>398</v>
      </c>
      <c r="Q2" s="40" t="s">
        <v>398</v>
      </c>
      <c r="R2" s="40" t="s">
        <v>398</v>
      </c>
      <c r="S2" s="40" t="s">
        <v>398</v>
      </c>
    </row>
    <row r="3" spans="1:102">
      <c r="A3" s="57"/>
      <c r="B3" s="38"/>
      <c r="C3" s="89" t="e">
        <f>#REF!</f>
        <v>#REF!</v>
      </c>
      <c r="D3" s="89" t="e">
        <f>C3</f>
        <v>#REF!</v>
      </c>
      <c r="E3" s="89" t="e">
        <f>D3</f>
        <v>#REF!</v>
      </c>
      <c r="F3" s="89" t="e">
        <f>E3</f>
        <v>#REF!</v>
      </c>
      <c r="G3" s="89" t="e">
        <f>F3</f>
        <v>#REF!</v>
      </c>
      <c r="I3" s="89" t="e">
        <f>G3</f>
        <v>#REF!</v>
      </c>
      <c r="J3" s="89" t="e">
        <f>I3</f>
        <v>#REF!</v>
      </c>
      <c r="K3" s="89" t="e">
        <f>J3</f>
        <v>#REF!</v>
      </c>
      <c r="L3" s="89" t="e">
        <f>K3</f>
        <v>#REF!</v>
      </c>
      <c r="M3" s="89" t="e">
        <f>L3</f>
        <v>#REF!</v>
      </c>
      <c r="O3" s="89" t="e">
        <f>#REF!</f>
        <v>#REF!</v>
      </c>
      <c r="P3" s="89" t="e">
        <f>O3</f>
        <v>#REF!</v>
      </c>
      <c r="Q3" s="89" t="e">
        <f>P3</f>
        <v>#REF!</v>
      </c>
      <c r="R3" s="89" t="e">
        <f>Q3</f>
        <v>#REF!</v>
      </c>
      <c r="S3" s="89" t="e">
        <f>R3</f>
        <v>#REF!</v>
      </c>
    </row>
    <row r="4" spans="1:102">
      <c r="A4" s="37"/>
      <c r="B4" s="37"/>
      <c r="C4" s="89" t="s">
        <v>357</v>
      </c>
      <c r="D4" s="89" t="s">
        <v>357</v>
      </c>
      <c r="E4" s="89" t="s">
        <v>357</v>
      </c>
      <c r="F4" s="89" t="s">
        <v>357</v>
      </c>
      <c r="G4" s="89" t="s">
        <v>357</v>
      </c>
      <c r="I4" s="89" t="s">
        <v>357</v>
      </c>
      <c r="J4" s="89" t="s">
        <v>357</v>
      </c>
      <c r="K4" s="89" t="s">
        <v>357</v>
      </c>
      <c r="L4" s="89" t="s">
        <v>357</v>
      </c>
      <c r="M4" s="89" t="s">
        <v>357</v>
      </c>
      <c r="O4" s="89" t="s">
        <v>357</v>
      </c>
      <c r="P4" s="89" t="s">
        <v>357</v>
      </c>
      <c r="Q4" s="89" t="s">
        <v>357</v>
      </c>
      <c r="R4" s="89" t="s">
        <v>357</v>
      </c>
      <c r="S4" s="89" t="s">
        <v>357</v>
      </c>
    </row>
    <row r="5" spans="1:102">
      <c r="A5" s="40"/>
      <c r="B5" s="39"/>
      <c r="C5" s="89" t="e">
        <f>#REF!</f>
        <v>#REF!</v>
      </c>
      <c r="D5" s="89" t="e">
        <f>C5</f>
        <v>#REF!</v>
      </c>
      <c r="E5" s="89" t="e">
        <f>D5</f>
        <v>#REF!</v>
      </c>
      <c r="F5" s="89" t="e">
        <f>E5</f>
        <v>#REF!</v>
      </c>
      <c r="G5" s="89" t="e">
        <f>F5</f>
        <v>#REF!</v>
      </c>
      <c r="H5" s="41"/>
      <c r="I5" s="89" t="e">
        <f>#REF!</f>
        <v>#REF!</v>
      </c>
      <c r="J5" s="89" t="e">
        <f>I5</f>
        <v>#REF!</v>
      </c>
      <c r="K5" s="89" t="e">
        <f>J5</f>
        <v>#REF!</v>
      </c>
      <c r="L5" s="89" t="e">
        <f>K5</f>
        <v>#REF!</v>
      </c>
      <c r="M5" s="89" t="e">
        <f>L5</f>
        <v>#REF!</v>
      </c>
      <c r="N5" s="41"/>
      <c r="O5" s="89" t="e">
        <f>#REF!</f>
        <v>#REF!</v>
      </c>
      <c r="P5" s="89" t="e">
        <f>O5</f>
        <v>#REF!</v>
      </c>
      <c r="Q5" s="89" t="e">
        <f>P5</f>
        <v>#REF!</v>
      </c>
      <c r="R5" s="89" t="e">
        <f>Q5</f>
        <v>#REF!</v>
      </c>
      <c r="S5" s="89" t="e">
        <f>R5</f>
        <v>#REF!</v>
      </c>
    </row>
    <row r="6" spans="1:102">
      <c r="A6" s="39"/>
      <c r="B6" s="40"/>
      <c r="C6" s="90" t="s">
        <v>215</v>
      </c>
      <c r="D6" s="90" t="s">
        <v>217</v>
      </c>
      <c r="E6" s="90" t="s">
        <v>220</v>
      </c>
      <c r="F6" s="90" t="s">
        <v>222</v>
      </c>
      <c r="G6" s="90" t="s">
        <v>223</v>
      </c>
      <c r="H6" s="41"/>
      <c r="I6" s="90" t="s">
        <v>215</v>
      </c>
      <c r="J6" s="90" t="s">
        <v>217</v>
      </c>
      <c r="K6" s="90" t="s">
        <v>220</v>
      </c>
      <c r="L6" s="90" t="s">
        <v>222</v>
      </c>
      <c r="M6" s="90" t="s">
        <v>223</v>
      </c>
      <c r="N6" s="41"/>
      <c r="O6" s="90" t="s">
        <v>215</v>
      </c>
      <c r="P6" s="90" t="s">
        <v>217</v>
      </c>
      <c r="Q6" s="90" t="s">
        <v>220</v>
      </c>
      <c r="R6" s="90" t="s">
        <v>222</v>
      </c>
      <c r="S6" s="90" t="s">
        <v>223</v>
      </c>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row>
    <row r="7" spans="1:102">
      <c r="A7" s="39"/>
      <c r="B7" s="40"/>
      <c r="C7" s="285" t="e">
        <f>#REF!</f>
        <v>#REF!</v>
      </c>
      <c r="D7" s="285" t="e">
        <f>C7</f>
        <v>#REF!</v>
      </c>
      <c r="E7" s="285" t="e">
        <f>D7</f>
        <v>#REF!</v>
      </c>
      <c r="F7" s="285" t="e">
        <f>E7</f>
        <v>#REF!</v>
      </c>
      <c r="G7" s="285" t="e">
        <f>F7</f>
        <v>#REF!</v>
      </c>
      <c r="H7" s="41"/>
      <c r="I7" s="89" t="e">
        <f>G7</f>
        <v>#REF!</v>
      </c>
      <c r="J7" s="89" t="e">
        <f>I7</f>
        <v>#REF!</v>
      </c>
      <c r="K7" s="89" t="e">
        <f>J7</f>
        <v>#REF!</v>
      </c>
      <c r="L7" s="89" t="e">
        <f>K7</f>
        <v>#REF!</v>
      </c>
      <c r="M7" s="89" t="e">
        <f>L7</f>
        <v>#REF!</v>
      </c>
      <c r="N7" s="41"/>
      <c r="O7" s="89" t="e">
        <f>#REF!</f>
        <v>#REF!</v>
      </c>
      <c r="P7" s="89" t="e">
        <f>O7</f>
        <v>#REF!</v>
      </c>
      <c r="Q7" s="89" t="e">
        <f>P7</f>
        <v>#REF!</v>
      </c>
      <c r="R7" s="89" t="e">
        <f>Q7</f>
        <v>#REF!</v>
      </c>
      <c r="S7" s="89" t="e">
        <f>R7</f>
        <v>#REF!</v>
      </c>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row>
    <row r="8" spans="1:102" outlineLevel="1">
      <c r="A8" s="39"/>
      <c r="B8" s="40"/>
      <c r="C8" s="42"/>
      <c r="D8" s="42"/>
      <c r="E8" s="42"/>
      <c r="F8" s="42"/>
      <c r="G8" s="42"/>
      <c r="H8" s="41"/>
      <c r="I8" s="42"/>
      <c r="J8" s="42"/>
      <c r="K8" s="42"/>
      <c r="L8" s="42"/>
      <c r="M8" s="42"/>
      <c r="N8" s="41"/>
      <c r="O8" s="42"/>
      <c r="P8" s="42"/>
      <c r="Q8" s="42"/>
      <c r="R8" s="42"/>
      <c r="S8" s="42"/>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row>
    <row r="9" spans="1:102" outlineLevel="1">
      <c r="A9" s="68"/>
      <c r="B9" s="40"/>
      <c r="C9" s="43"/>
      <c r="D9" s="43"/>
      <c r="E9" s="43"/>
      <c r="F9" s="43"/>
      <c r="G9" s="43"/>
      <c r="H9" s="41"/>
      <c r="I9" s="43"/>
      <c r="J9" s="43"/>
      <c r="K9" s="43"/>
      <c r="L9" s="43"/>
      <c r="M9" s="43"/>
      <c r="N9" s="41"/>
      <c r="O9" s="43"/>
      <c r="P9" s="43"/>
      <c r="Q9" s="43"/>
      <c r="R9" s="43"/>
      <c r="S9" s="43"/>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row>
    <row r="10" spans="1:102" outlineLevel="1">
      <c r="A10" s="68"/>
      <c r="B10" s="40"/>
      <c r="C10" s="43"/>
      <c r="D10" s="43"/>
      <c r="E10" s="43"/>
      <c r="F10" s="43"/>
      <c r="G10" s="43"/>
      <c r="H10" s="41"/>
      <c r="I10" s="43"/>
      <c r="J10" s="43"/>
      <c r="K10" s="43"/>
      <c r="L10" s="43"/>
      <c r="M10" s="43"/>
      <c r="N10" s="41"/>
      <c r="O10" s="43"/>
      <c r="P10" s="43"/>
      <c r="Q10" s="43"/>
      <c r="R10" s="43"/>
      <c r="S10" s="43"/>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row>
    <row r="11" spans="1:102" outlineLevel="1">
      <c r="A11" s="68"/>
      <c r="B11" s="40"/>
      <c r="C11" s="43"/>
      <c r="D11" s="43"/>
      <c r="E11" s="43"/>
      <c r="F11" s="43"/>
      <c r="G11" s="43"/>
      <c r="H11" s="41"/>
      <c r="I11" s="43"/>
      <c r="J11" s="43"/>
      <c r="K11" s="43"/>
      <c r="L11" s="43"/>
      <c r="M11" s="43"/>
      <c r="N11" s="41"/>
      <c r="O11" s="43"/>
      <c r="P11" s="43"/>
      <c r="Q11" s="43"/>
      <c r="R11" s="43"/>
      <c r="S11" s="43"/>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row>
    <row r="12" spans="1:102" outlineLevel="1">
      <c r="A12" s="68"/>
      <c r="B12" s="40"/>
      <c r="C12" s="43"/>
      <c r="D12" s="43"/>
      <c r="E12" s="43"/>
      <c r="F12" s="43"/>
      <c r="G12" s="43"/>
      <c r="H12" s="41"/>
      <c r="I12" s="43"/>
      <c r="J12" s="43"/>
      <c r="K12" s="43"/>
      <c r="L12" s="43"/>
      <c r="M12" s="43"/>
      <c r="N12" s="41"/>
      <c r="O12" s="43"/>
      <c r="P12" s="43"/>
      <c r="Q12" s="43"/>
      <c r="R12" s="43"/>
      <c r="S12" s="43"/>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row>
    <row r="13" spans="1:102" outlineLevel="1">
      <c r="A13" s="68"/>
      <c r="B13" s="40"/>
      <c r="C13" s="43"/>
      <c r="D13" s="43"/>
      <c r="E13" s="43"/>
      <c r="F13" s="43"/>
      <c r="G13" s="43"/>
      <c r="H13" s="41"/>
      <c r="I13" s="43"/>
      <c r="J13" s="43"/>
      <c r="K13" s="43"/>
      <c r="L13" s="43"/>
      <c r="M13" s="43"/>
      <c r="N13" s="41"/>
      <c r="O13" s="43"/>
      <c r="P13" s="43"/>
      <c r="Q13" s="43"/>
      <c r="R13" s="43"/>
      <c r="S13" s="43"/>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row>
    <row r="14" spans="1:102">
      <c r="A14" s="39"/>
      <c r="B14" s="40"/>
      <c r="C14" s="545"/>
      <c r="D14" s="545"/>
      <c r="E14" s="545"/>
      <c r="F14" s="545"/>
      <c r="G14" s="545"/>
      <c r="H14" s="41"/>
      <c r="I14" s="545"/>
      <c r="J14" s="545"/>
      <c r="K14" s="545"/>
      <c r="L14" s="545"/>
      <c r="M14" s="545"/>
      <c r="N14" s="41"/>
      <c r="O14" s="545"/>
      <c r="P14" s="545"/>
      <c r="Q14" s="545"/>
      <c r="R14" s="545"/>
      <c r="S14" s="545"/>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row>
    <row r="15" spans="1:102">
      <c r="A15" s="68" t="s">
        <v>300</v>
      </c>
      <c r="B15" s="44" t="s">
        <v>400</v>
      </c>
      <c r="C15" s="43">
        <v>4867</v>
      </c>
      <c r="D15" s="43">
        <v>5029</v>
      </c>
      <c r="E15" s="43">
        <v>4951</v>
      </c>
      <c r="F15" s="43">
        <v>5167</v>
      </c>
      <c r="G15" s="43">
        <v>20014</v>
      </c>
      <c r="H15" s="41"/>
      <c r="I15" s="43">
        <v>5174</v>
      </c>
      <c r="J15" s="43">
        <v>5293</v>
      </c>
      <c r="K15" s="43">
        <v>5216</v>
      </c>
      <c r="L15" s="43">
        <v>5385</v>
      </c>
      <c r="M15" s="43">
        <v>21068</v>
      </c>
      <c r="N15" s="41"/>
      <c r="O15" s="43">
        <v>5415</v>
      </c>
      <c r="P15" s="43">
        <v>5638</v>
      </c>
      <c r="Q15" s="43">
        <v>5615</v>
      </c>
      <c r="R15" s="43">
        <v>-16668</v>
      </c>
      <c r="S15" s="43">
        <v>0</v>
      </c>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row>
    <row r="16" spans="1:102" s="48" customFormat="1" ht="13.2">
      <c r="A16" s="68"/>
      <c r="B16" s="561"/>
      <c r="C16" s="45"/>
      <c r="D16" s="45"/>
      <c r="E16" s="45"/>
      <c r="F16" s="45"/>
      <c r="G16" s="45"/>
      <c r="H16" s="46"/>
      <c r="I16" s="45"/>
      <c r="J16" s="45"/>
      <c r="K16" s="45"/>
      <c r="L16" s="45"/>
      <c r="M16" s="45"/>
      <c r="N16" s="46"/>
      <c r="O16" s="45"/>
      <c r="P16" s="45"/>
      <c r="Q16" s="45"/>
      <c r="R16" s="45"/>
      <c r="S16" s="45"/>
      <c r="T16" s="46"/>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row>
    <row r="17" spans="1:102">
      <c r="A17" s="69"/>
      <c r="B17" s="69"/>
      <c r="C17" s="43"/>
      <c r="D17" s="43"/>
      <c r="E17" s="43"/>
      <c r="F17" s="43"/>
      <c r="G17" s="43"/>
      <c r="H17" s="41"/>
      <c r="I17" s="43"/>
      <c r="J17" s="43"/>
      <c r="K17" s="43"/>
      <c r="L17" s="43"/>
      <c r="M17" s="43"/>
      <c r="N17" s="41"/>
      <c r="O17" s="43"/>
      <c r="P17" s="43"/>
      <c r="Q17" s="43"/>
      <c r="R17" s="43"/>
      <c r="S17" s="43"/>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row>
    <row r="18" spans="1:102">
      <c r="A18" s="68" t="s">
        <v>300</v>
      </c>
      <c r="B18" s="562" t="s">
        <v>405</v>
      </c>
      <c r="C18" s="49">
        <v>653</v>
      </c>
      <c r="D18" s="49">
        <v>707</v>
      </c>
      <c r="E18" s="49">
        <v>699</v>
      </c>
      <c r="F18" s="49">
        <v>661</v>
      </c>
      <c r="G18" s="49">
        <v>2720</v>
      </c>
      <c r="H18" s="41"/>
      <c r="I18" s="49">
        <v>735</v>
      </c>
      <c r="J18" s="49">
        <v>730</v>
      </c>
      <c r="K18" s="49">
        <v>671</v>
      </c>
      <c r="L18" s="49">
        <v>699</v>
      </c>
      <c r="M18" s="49">
        <v>2835</v>
      </c>
      <c r="N18" s="41"/>
      <c r="O18" s="49">
        <v>739</v>
      </c>
      <c r="P18" s="49">
        <v>753</v>
      </c>
      <c r="Q18" s="49">
        <v>718</v>
      </c>
      <c r="R18" s="49">
        <v>-2210</v>
      </c>
      <c r="S18" s="49">
        <v>0</v>
      </c>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row>
    <row r="19" spans="1:102">
      <c r="A19" s="68" t="s">
        <v>300</v>
      </c>
      <c r="B19" s="562" t="s">
        <v>406</v>
      </c>
      <c r="C19" s="49">
        <v>0</v>
      </c>
      <c r="D19" s="49">
        <v>0</v>
      </c>
      <c r="E19" s="49">
        <v>1</v>
      </c>
      <c r="F19" s="49">
        <v>0</v>
      </c>
      <c r="G19" s="49">
        <v>1</v>
      </c>
      <c r="H19" s="41"/>
      <c r="I19" s="49">
        <v>0</v>
      </c>
      <c r="J19" s="49">
        <v>0</v>
      </c>
      <c r="K19" s="49">
        <v>0</v>
      </c>
      <c r="L19" s="49">
        <v>0</v>
      </c>
      <c r="M19" s="49">
        <v>0</v>
      </c>
      <c r="N19" s="41"/>
      <c r="O19" s="49">
        <v>0</v>
      </c>
      <c r="P19" s="49">
        <v>0</v>
      </c>
      <c r="Q19" s="49">
        <v>0</v>
      </c>
      <c r="R19" s="49">
        <v>0</v>
      </c>
      <c r="S19" s="49">
        <v>0</v>
      </c>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row>
    <row r="20" spans="1:102">
      <c r="A20" s="68" t="s">
        <v>300</v>
      </c>
      <c r="B20" s="562" t="s">
        <v>407</v>
      </c>
      <c r="C20" s="49">
        <v>115</v>
      </c>
      <c r="D20" s="49">
        <v>112</v>
      </c>
      <c r="E20" s="49">
        <v>100</v>
      </c>
      <c r="F20" s="49">
        <v>112</v>
      </c>
      <c r="G20" s="49">
        <v>439</v>
      </c>
      <c r="H20" s="41"/>
      <c r="I20" s="49">
        <v>110</v>
      </c>
      <c r="J20" s="49">
        <v>112</v>
      </c>
      <c r="K20" s="49">
        <v>103</v>
      </c>
      <c r="L20" s="49">
        <v>116</v>
      </c>
      <c r="M20" s="49">
        <v>441</v>
      </c>
      <c r="N20" s="41"/>
      <c r="O20" s="49">
        <v>117</v>
      </c>
      <c r="P20" s="49">
        <v>115</v>
      </c>
      <c r="Q20" s="49">
        <v>114</v>
      </c>
      <c r="R20" s="49">
        <v>-346</v>
      </c>
      <c r="S20" s="49">
        <v>0</v>
      </c>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row>
    <row r="21" spans="1:102">
      <c r="A21" s="68" t="s">
        <v>300</v>
      </c>
      <c r="B21" s="562" t="s">
        <v>408</v>
      </c>
      <c r="C21" s="49">
        <v>63</v>
      </c>
      <c r="D21" s="49">
        <v>70</v>
      </c>
      <c r="E21" s="49">
        <v>47</v>
      </c>
      <c r="F21" s="49">
        <v>75</v>
      </c>
      <c r="G21" s="49">
        <v>255</v>
      </c>
      <c r="H21" s="41"/>
      <c r="I21" s="49">
        <v>99</v>
      </c>
      <c r="J21" s="49">
        <v>105</v>
      </c>
      <c r="K21" s="49">
        <v>109</v>
      </c>
      <c r="L21" s="49">
        <v>109</v>
      </c>
      <c r="M21" s="49">
        <v>422</v>
      </c>
      <c r="N21" s="41"/>
      <c r="O21" s="49">
        <v>153</v>
      </c>
      <c r="P21" s="49">
        <v>141</v>
      </c>
      <c r="Q21" s="49">
        <v>134</v>
      </c>
      <c r="R21" s="49">
        <v>-428</v>
      </c>
      <c r="S21" s="49">
        <v>0</v>
      </c>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row>
    <row r="22" spans="1:102">
      <c r="A22" s="68" t="s">
        <v>300</v>
      </c>
      <c r="B22" s="562" t="s">
        <v>409</v>
      </c>
      <c r="C22" s="49">
        <v>123</v>
      </c>
      <c r="D22" s="49">
        <v>80</v>
      </c>
      <c r="E22" s="49">
        <v>73</v>
      </c>
      <c r="F22" s="49">
        <v>55</v>
      </c>
      <c r="G22" s="49">
        <v>331</v>
      </c>
      <c r="H22" s="41"/>
      <c r="I22" s="49">
        <v>159</v>
      </c>
      <c r="J22" s="49">
        <v>106</v>
      </c>
      <c r="K22" s="49">
        <v>36</v>
      </c>
      <c r="L22" s="49">
        <v>61</v>
      </c>
      <c r="M22" s="49">
        <v>362</v>
      </c>
      <c r="N22" s="41"/>
      <c r="O22" s="49">
        <v>249</v>
      </c>
      <c r="P22" s="49">
        <v>185</v>
      </c>
      <c r="Q22" s="49">
        <v>5</v>
      </c>
      <c r="R22" s="49">
        <v>-439</v>
      </c>
      <c r="S22" s="49">
        <v>0</v>
      </c>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row>
    <row r="23" spans="1:102">
      <c r="A23" s="68" t="s">
        <v>300</v>
      </c>
      <c r="B23" s="562" t="s">
        <v>410</v>
      </c>
      <c r="C23" s="49">
        <v>127</v>
      </c>
      <c r="D23" s="49">
        <v>89</v>
      </c>
      <c r="E23" s="49">
        <v>96</v>
      </c>
      <c r="F23" s="49">
        <v>136</v>
      </c>
      <c r="G23" s="49">
        <v>448</v>
      </c>
      <c r="H23" s="41"/>
      <c r="I23" s="49">
        <v>133</v>
      </c>
      <c r="J23" s="49">
        <v>97</v>
      </c>
      <c r="K23" s="49">
        <v>98</v>
      </c>
      <c r="L23" s="49">
        <v>133</v>
      </c>
      <c r="M23" s="49">
        <v>461</v>
      </c>
      <c r="N23" s="41"/>
      <c r="O23" s="49">
        <v>138</v>
      </c>
      <c r="P23" s="49">
        <v>96</v>
      </c>
      <c r="Q23" s="49">
        <v>109</v>
      </c>
      <c r="R23" s="49">
        <v>-343</v>
      </c>
      <c r="S23" s="49">
        <v>0</v>
      </c>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row>
    <row r="24" spans="1:102">
      <c r="A24" s="68" t="s">
        <v>300</v>
      </c>
      <c r="B24" s="562" t="s">
        <v>411</v>
      </c>
      <c r="C24" s="49">
        <v>23</v>
      </c>
      <c r="D24" s="49">
        <v>24</v>
      </c>
      <c r="E24" s="49">
        <v>27</v>
      </c>
      <c r="F24" s="49">
        <v>9</v>
      </c>
      <c r="G24" s="49">
        <v>83</v>
      </c>
      <c r="H24" s="41"/>
      <c r="I24" s="49">
        <v>30</v>
      </c>
      <c r="J24" s="49">
        <v>44</v>
      </c>
      <c r="K24" s="49">
        <v>38</v>
      </c>
      <c r="L24" s="49">
        <v>15</v>
      </c>
      <c r="M24" s="49">
        <v>127</v>
      </c>
      <c r="N24" s="41"/>
      <c r="O24" s="49">
        <v>40</v>
      </c>
      <c r="P24" s="49">
        <v>42</v>
      </c>
      <c r="Q24" s="49">
        <v>31</v>
      </c>
      <c r="R24" s="49">
        <v>-113</v>
      </c>
      <c r="S24" s="49">
        <v>0</v>
      </c>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row>
    <row r="25" spans="1:102">
      <c r="A25" s="68" t="s">
        <v>300</v>
      </c>
      <c r="B25" s="562" t="s">
        <v>412</v>
      </c>
      <c r="C25" s="49">
        <v>-45</v>
      </c>
      <c r="D25" s="49">
        <v>-32</v>
      </c>
      <c r="E25" s="49">
        <v>-48</v>
      </c>
      <c r="F25" s="49">
        <v>-34</v>
      </c>
      <c r="G25" s="49">
        <v>-159</v>
      </c>
      <c r="H25" s="41"/>
      <c r="I25" s="49">
        <v>-36</v>
      </c>
      <c r="J25" s="49">
        <v>-34</v>
      </c>
      <c r="K25" s="49">
        <v>-35</v>
      </c>
      <c r="L25" s="49">
        <v>-37</v>
      </c>
      <c r="M25" s="49">
        <v>-142</v>
      </c>
      <c r="N25" s="41"/>
      <c r="O25" s="49">
        <v>-51</v>
      </c>
      <c r="P25" s="49">
        <v>-35</v>
      </c>
      <c r="Q25" s="49">
        <v>-30</v>
      </c>
      <c r="R25" s="49">
        <v>116</v>
      </c>
      <c r="S25" s="49">
        <v>0</v>
      </c>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row>
    <row r="26" spans="1:102">
      <c r="A26" s="68"/>
      <c r="B26" s="562"/>
      <c r="C26" s="545">
        <f>C27-SUM(C18:C25)</f>
        <v>-104</v>
      </c>
      <c r="D26" s="545">
        <f>D27-SUM(D18:D25)</f>
        <v>-106</v>
      </c>
      <c r="E26" s="545">
        <f>E27-SUM(E18:E25)</f>
        <v>-103</v>
      </c>
      <c r="F26" s="545">
        <f>F27-SUM(F18:F25)</f>
        <v>-99</v>
      </c>
      <c r="G26" s="545">
        <f>G27-SUM(G18:G25)</f>
        <v>-412</v>
      </c>
      <c r="H26" s="41"/>
      <c r="I26" s="545">
        <f>I27-SUM(I18:I25)</f>
        <v>-115</v>
      </c>
      <c r="J26" s="545">
        <f>J27-SUM(J18:J25)</f>
        <v>-105</v>
      </c>
      <c r="K26" s="545">
        <f>K27-SUM(K18:K25)</f>
        <v>-114</v>
      </c>
      <c r="L26" s="545">
        <f>L27-SUM(L18:L25)</f>
        <v>-97</v>
      </c>
      <c r="M26" s="545">
        <f>M27-SUM(M18:M25)</f>
        <v>-431</v>
      </c>
      <c r="N26" s="41"/>
      <c r="O26" s="545">
        <f>O27-SUM(O18:O25)</f>
        <v>-117</v>
      </c>
      <c r="P26" s="545">
        <f>P27-SUM(P18:P25)</f>
        <v>-111</v>
      </c>
      <c r="Q26" s="545">
        <f>Q27-SUM(Q18:Q25)</f>
        <v>-113</v>
      </c>
      <c r="R26" s="545">
        <f>R27-SUM(R18:R25)</f>
        <v>341</v>
      </c>
      <c r="S26" s="545">
        <f>S27-SUM(S18:S25)</f>
        <v>0</v>
      </c>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row>
    <row r="27" spans="1:102">
      <c r="A27" s="68" t="s">
        <v>300</v>
      </c>
      <c r="B27" s="50" t="s">
        <v>413</v>
      </c>
      <c r="C27" s="43">
        <v>955</v>
      </c>
      <c r="D27" s="43">
        <v>944</v>
      </c>
      <c r="E27" s="43">
        <v>892</v>
      </c>
      <c r="F27" s="43">
        <v>915</v>
      </c>
      <c r="G27" s="43">
        <v>3706</v>
      </c>
      <c r="H27" s="41"/>
      <c r="I27" s="43">
        <v>1115</v>
      </c>
      <c r="J27" s="43">
        <v>1055</v>
      </c>
      <c r="K27" s="43">
        <v>906</v>
      </c>
      <c r="L27" s="43">
        <v>999</v>
      </c>
      <c r="M27" s="43">
        <v>4075</v>
      </c>
      <c r="N27" s="41"/>
      <c r="O27" s="43">
        <v>1268</v>
      </c>
      <c r="P27" s="43">
        <v>1186</v>
      </c>
      <c r="Q27" s="43">
        <v>968</v>
      </c>
      <c r="R27" s="43">
        <v>-3422</v>
      </c>
      <c r="S27" s="43">
        <v>0</v>
      </c>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row>
    <row r="28" spans="1:102" s="48" customFormat="1" ht="13.2">
      <c r="A28" s="69"/>
      <c r="B28" s="69"/>
      <c r="C28" s="549"/>
      <c r="D28" s="549"/>
      <c r="E28" s="549"/>
      <c r="F28" s="549"/>
      <c r="G28" s="549"/>
      <c r="H28" s="46"/>
      <c r="I28" s="549"/>
      <c r="J28" s="549"/>
      <c r="K28" s="549"/>
      <c r="L28" s="549"/>
      <c r="M28" s="549"/>
      <c r="N28" s="46"/>
      <c r="O28" s="549"/>
      <c r="P28" s="549"/>
      <c r="Q28" s="549"/>
      <c r="R28" s="549"/>
      <c r="S28" s="549"/>
      <c r="T28" s="46"/>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row>
    <row r="29" spans="1:102">
      <c r="A29" s="69"/>
      <c r="B29" s="69"/>
      <c r="C29" s="549"/>
      <c r="D29" s="549"/>
      <c r="E29" s="549"/>
      <c r="F29" s="549"/>
      <c r="G29" s="549"/>
      <c r="H29" s="41"/>
      <c r="I29" s="549"/>
      <c r="J29" s="549"/>
      <c r="K29" s="549"/>
      <c r="L29" s="549"/>
      <c r="M29" s="549"/>
      <c r="N29" s="41"/>
      <c r="O29" s="549"/>
      <c r="P29" s="549"/>
      <c r="Q29" s="549"/>
      <c r="R29" s="549"/>
      <c r="S29" s="549"/>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row>
    <row r="30" spans="1:102">
      <c r="A30" s="68" t="s">
        <v>300</v>
      </c>
      <c r="B30" s="562" t="s">
        <v>414</v>
      </c>
      <c r="C30" s="95">
        <v>82</v>
      </c>
      <c r="D30" s="95">
        <v>144</v>
      </c>
      <c r="E30" s="95">
        <v>122</v>
      </c>
      <c r="F30" s="95">
        <v>132</v>
      </c>
      <c r="G30" s="95">
        <v>480</v>
      </c>
      <c r="H30" s="41"/>
      <c r="I30" s="95">
        <v>61</v>
      </c>
      <c r="J30" s="95">
        <v>124</v>
      </c>
      <c r="K30" s="95">
        <v>137</v>
      </c>
      <c r="L30" s="95">
        <v>163</v>
      </c>
      <c r="M30" s="95">
        <v>485</v>
      </c>
      <c r="N30" s="41"/>
      <c r="O30" s="95">
        <v>152</v>
      </c>
      <c r="P30" s="95">
        <v>124</v>
      </c>
      <c r="Q30" s="95">
        <v>113</v>
      </c>
      <c r="R30" s="95">
        <v>-389</v>
      </c>
      <c r="S30" s="95">
        <v>0</v>
      </c>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row>
    <row r="31" spans="1:102">
      <c r="A31" s="68" t="s">
        <v>300</v>
      </c>
      <c r="B31" s="562" t="s">
        <v>415</v>
      </c>
      <c r="C31" s="95">
        <v>45</v>
      </c>
      <c r="D31" s="95">
        <v>36</v>
      </c>
      <c r="E31" s="95">
        <v>-11</v>
      </c>
      <c r="F31" s="95">
        <v>57</v>
      </c>
      <c r="G31" s="95">
        <v>127</v>
      </c>
      <c r="H31" s="41"/>
      <c r="I31" s="95">
        <v>41</v>
      </c>
      <c r="J31" s="95">
        <v>84</v>
      </c>
      <c r="K31" s="95">
        <v>18</v>
      </c>
      <c r="L31" s="95">
        <v>126</v>
      </c>
      <c r="M31" s="95">
        <v>269</v>
      </c>
      <c r="N31" s="41"/>
      <c r="O31" s="95">
        <v>97</v>
      </c>
      <c r="P31" s="95">
        <v>72</v>
      </c>
      <c r="Q31" s="95">
        <v>73</v>
      </c>
      <c r="R31" s="95">
        <v>-242</v>
      </c>
      <c r="S31" s="95">
        <v>0</v>
      </c>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row>
    <row r="32" spans="1:102">
      <c r="A32" s="68" t="s">
        <v>300</v>
      </c>
      <c r="B32" s="562" t="s">
        <v>416</v>
      </c>
      <c r="C32" s="95">
        <v>71</v>
      </c>
      <c r="D32" s="95">
        <v>90</v>
      </c>
      <c r="E32" s="95">
        <v>22</v>
      </c>
      <c r="F32" s="95">
        <v>72</v>
      </c>
      <c r="G32" s="95">
        <v>255</v>
      </c>
      <c r="H32" s="41"/>
      <c r="I32" s="95">
        <v>73</v>
      </c>
      <c r="J32" s="95">
        <v>78</v>
      </c>
      <c r="K32" s="95">
        <v>43</v>
      </c>
      <c r="L32" s="95">
        <v>71</v>
      </c>
      <c r="M32" s="95">
        <v>265</v>
      </c>
      <c r="N32" s="41"/>
      <c r="O32" s="95">
        <v>54</v>
      </c>
      <c r="P32" s="95">
        <v>104</v>
      </c>
      <c r="Q32" s="95">
        <v>56</v>
      </c>
      <c r="R32" s="95">
        <v>-214</v>
      </c>
      <c r="S32" s="95">
        <v>0</v>
      </c>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row>
    <row r="33" spans="1:102">
      <c r="A33" s="68" t="s">
        <v>300</v>
      </c>
      <c r="B33" s="562" t="s">
        <v>417</v>
      </c>
      <c r="C33" s="95">
        <v>56</v>
      </c>
      <c r="D33" s="95">
        <v>53</v>
      </c>
      <c r="E33" s="95">
        <v>214</v>
      </c>
      <c r="F33" s="95">
        <v>-131</v>
      </c>
      <c r="G33" s="95">
        <v>192</v>
      </c>
      <c r="H33" s="41"/>
      <c r="I33" s="95">
        <v>79</v>
      </c>
      <c r="J33" s="95">
        <v>90</v>
      </c>
      <c r="K33" s="95">
        <v>29</v>
      </c>
      <c r="L33" s="95">
        <v>-257</v>
      </c>
      <c r="M33" s="95">
        <v>-59</v>
      </c>
      <c r="N33" s="41"/>
      <c r="O33" s="95">
        <v>171</v>
      </c>
      <c r="P33" s="95">
        <v>97</v>
      </c>
      <c r="Q33" s="95">
        <v>-9</v>
      </c>
      <c r="R33" s="95">
        <v>-259</v>
      </c>
      <c r="S33" s="95">
        <v>0</v>
      </c>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row>
    <row r="34" spans="1:102">
      <c r="A34" s="68" t="s">
        <v>300</v>
      </c>
      <c r="B34" s="562" t="s">
        <v>418</v>
      </c>
      <c r="C34" s="95">
        <v>92</v>
      </c>
      <c r="D34" s="95">
        <v>97</v>
      </c>
      <c r="E34" s="95">
        <v>104</v>
      </c>
      <c r="F34" s="95">
        <v>175</v>
      </c>
      <c r="G34" s="95">
        <v>468</v>
      </c>
      <c r="H34" s="41"/>
      <c r="I34" s="95">
        <v>110</v>
      </c>
      <c r="J34" s="95">
        <v>122</v>
      </c>
      <c r="K34" s="95">
        <v>116</v>
      </c>
      <c r="L34" s="95">
        <v>153</v>
      </c>
      <c r="M34" s="95">
        <v>501</v>
      </c>
      <c r="N34" s="41"/>
      <c r="O34" s="95">
        <v>144</v>
      </c>
      <c r="P34" s="95">
        <v>122</v>
      </c>
      <c r="Q34" s="95">
        <v>130</v>
      </c>
      <c r="R34" s="95">
        <v>-396</v>
      </c>
      <c r="S34" s="95">
        <v>0</v>
      </c>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row>
    <row r="35" spans="1:102">
      <c r="A35" s="68" t="s">
        <v>300</v>
      </c>
      <c r="B35" s="562" t="s">
        <v>419</v>
      </c>
      <c r="C35" s="95">
        <v>-14</v>
      </c>
      <c r="D35" s="95">
        <v>-6</v>
      </c>
      <c r="E35" s="95">
        <v>-26</v>
      </c>
      <c r="F35" s="95">
        <v>-25</v>
      </c>
      <c r="G35" s="95">
        <v>-71</v>
      </c>
      <c r="H35" s="41"/>
      <c r="I35" s="95">
        <v>7</v>
      </c>
      <c r="J35" s="95">
        <v>-5</v>
      </c>
      <c r="K35" s="95">
        <v>5</v>
      </c>
      <c r="L35" s="95">
        <v>-15</v>
      </c>
      <c r="M35" s="95">
        <v>-8</v>
      </c>
      <c r="N35" s="41"/>
      <c r="O35" s="95">
        <v>-9</v>
      </c>
      <c r="P35" s="95">
        <v>-12</v>
      </c>
      <c r="Q35" s="95">
        <v>8</v>
      </c>
      <c r="R35" s="95">
        <v>13</v>
      </c>
      <c r="S35" s="95">
        <v>0</v>
      </c>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row>
    <row r="36" spans="1:102">
      <c r="A36" s="68" t="s">
        <v>300</v>
      </c>
      <c r="B36" s="562" t="s">
        <v>420</v>
      </c>
      <c r="C36" s="95">
        <v>7</v>
      </c>
      <c r="D36" s="95">
        <v>10</v>
      </c>
      <c r="E36" s="95">
        <v>8</v>
      </c>
      <c r="F36" s="95">
        <v>20</v>
      </c>
      <c r="G36" s="95">
        <v>45</v>
      </c>
      <c r="H36" s="41"/>
      <c r="I36" s="95">
        <v>14</v>
      </c>
      <c r="J36" s="95">
        <v>6</v>
      </c>
      <c r="K36" s="95">
        <v>-4</v>
      </c>
      <c r="L36" s="95">
        <v>5</v>
      </c>
      <c r="M36" s="95">
        <v>21</v>
      </c>
      <c r="N36" s="41"/>
      <c r="O36" s="95">
        <v>-2</v>
      </c>
      <c r="P36" s="95">
        <v>-2</v>
      </c>
      <c r="Q36" s="95">
        <v>0</v>
      </c>
      <c r="R36" s="95">
        <v>4</v>
      </c>
      <c r="S36" s="95">
        <v>0</v>
      </c>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row>
    <row r="37" spans="1:102">
      <c r="A37" s="68" t="s">
        <v>300</v>
      </c>
      <c r="B37" s="562" t="s">
        <v>421</v>
      </c>
      <c r="C37" s="95">
        <v>42</v>
      </c>
      <c r="D37" s="95">
        <v>68</v>
      </c>
      <c r="E37" s="95">
        <v>60</v>
      </c>
      <c r="F37" s="95">
        <v>70</v>
      </c>
      <c r="G37" s="95">
        <v>240</v>
      </c>
      <c r="H37" s="41"/>
      <c r="I37" s="95">
        <v>68</v>
      </c>
      <c r="J37" s="95">
        <v>40</v>
      </c>
      <c r="K37" s="95">
        <v>94</v>
      </c>
      <c r="L37" s="95">
        <v>65</v>
      </c>
      <c r="M37" s="95">
        <v>267</v>
      </c>
      <c r="N37" s="41"/>
      <c r="O37" s="95">
        <v>41</v>
      </c>
      <c r="P37" s="95">
        <v>44</v>
      </c>
      <c r="Q37" s="95">
        <v>76</v>
      </c>
      <c r="R37" s="95">
        <v>-161</v>
      </c>
      <c r="S37" s="95">
        <v>0</v>
      </c>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c r="CX37" s="41"/>
    </row>
    <row r="38" spans="1:102">
      <c r="A38" s="68"/>
      <c r="B38" s="562"/>
      <c r="C38" s="545">
        <f>C39-SUM(C30:C37)</f>
        <v>-104</v>
      </c>
      <c r="D38" s="545">
        <f>D39-SUM(D30:D37)</f>
        <v>-118</v>
      </c>
      <c r="E38" s="545">
        <f>E39-SUM(E30:E37)</f>
        <v>-114</v>
      </c>
      <c r="F38" s="545">
        <f>F39-SUM(F30:F37)</f>
        <v>-107</v>
      </c>
      <c r="G38" s="545">
        <f>G39-SUM(G30:G37)</f>
        <v>-443</v>
      </c>
      <c r="I38" s="545">
        <f>I39-SUM(I30:I37)</f>
        <v>-131</v>
      </c>
      <c r="J38" s="545">
        <f>J39-SUM(J30:J37)</f>
        <v>-123</v>
      </c>
      <c r="K38" s="545">
        <f>K39-SUM(K30:K37)</f>
        <v>-122</v>
      </c>
      <c r="L38" s="545">
        <f>L39-SUM(L30:L37)</f>
        <v>-114</v>
      </c>
      <c r="M38" s="545">
        <f>M39-SUM(M30:M37)</f>
        <v>-490</v>
      </c>
      <c r="O38" s="545">
        <f>O39-SUM(O30:O37)</f>
        <v>-141</v>
      </c>
      <c r="P38" s="545">
        <f>P39-SUM(P30:P37)</f>
        <v>-132</v>
      </c>
      <c r="Q38" s="545">
        <f>Q39-SUM(Q30:Q37)</f>
        <v>-126</v>
      </c>
      <c r="R38" s="545">
        <f>R39-SUM(R30:R37)</f>
        <v>399</v>
      </c>
      <c r="S38" s="545">
        <f>S39-SUM(S30:S37)</f>
        <v>0</v>
      </c>
    </row>
    <row r="39" spans="1:102" s="48" customFormat="1" ht="13.2">
      <c r="A39" s="68" t="s">
        <v>300</v>
      </c>
      <c r="B39" s="50" t="s">
        <v>422</v>
      </c>
      <c r="C39" s="43">
        <v>277</v>
      </c>
      <c r="D39" s="43">
        <v>374</v>
      </c>
      <c r="E39" s="43">
        <v>379</v>
      </c>
      <c r="F39" s="43">
        <v>263</v>
      </c>
      <c r="G39" s="43">
        <v>1293</v>
      </c>
      <c r="H39" s="46"/>
      <c r="I39" s="43">
        <v>322</v>
      </c>
      <c r="J39" s="43">
        <v>416</v>
      </c>
      <c r="K39" s="43">
        <v>316</v>
      </c>
      <c r="L39" s="43">
        <v>197</v>
      </c>
      <c r="M39" s="43">
        <v>1251</v>
      </c>
      <c r="N39" s="46"/>
      <c r="O39" s="43">
        <v>507</v>
      </c>
      <c r="P39" s="43">
        <v>417</v>
      </c>
      <c r="Q39" s="43">
        <v>321</v>
      </c>
      <c r="R39" s="43">
        <v>-1245</v>
      </c>
      <c r="S39" s="43">
        <v>0</v>
      </c>
      <c r="T39" s="46"/>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row>
    <row r="40" spans="1:102">
      <c r="A40" s="69"/>
      <c r="B40" s="69"/>
      <c r="C40" s="549"/>
      <c r="D40" s="549"/>
      <c r="E40" s="549"/>
      <c r="F40" s="549"/>
      <c r="G40" s="549"/>
      <c r="I40" s="549"/>
      <c r="J40" s="549"/>
      <c r="K40" s="549"/>
      <c r="L40" s="549"/>
      <c r="M40" s="549"/>
      <c r="O40" s="549"/>
      <c r="P40" s="549"/>
      <c r="Q40" s="549"/>
      <c r="R40" s="549"/>
      <c r="S40" s="549"/>
    </row>
    <row r="41" spans="1:102">
      <c r="A41" s="69"/>
      <c r="B41" s="69"/>
      <c r="C41" s="549"/>
      <c r="D41" s="549"/>
      <c r="E41" s="549"/>
      <c r="F41" s="549"/>
      <c r="G41" s="549"/>
      <c r="I41" s="549"/>
      <c r="J41" s="549"/>
      <c r="K41" s="549"/>
      <c r="L41" s="549"/>
      <c r="M41" s="549"/>
      <c r="O41" s="549"/>
      <c r="P41" s="549"/>
      <c r="Q41" s="549"/>
      <c r="R41" s="549"/>
      <c r="S41" s="549"/>
    </row>
    <row r="42" spans="1:102">
      <c r="A42" s="68" t="s">
        <v>300</v>
      </c>
      <c r="B42" s="50" t="s">
        <v>423</v>
      </c>
      <c r="C42" s="95">
        <v>158</v>
      </c>
      <c r="D42" s="95">
        <v>48</v>
      </c>
      <c r="E42" s="95">
        <v>344</v>
      </c>
      <c r="F42" s="95">
        <v>112</v>
      </c>
      <c r="G42" s="95">
        <v>662</v>
      </c>
      <c r="I42" s="95">
        <v>371</v>
      </c>
      <c r="J42" s="95">
        <v>287</v>
      </c>
      <c r="K42" s="95">
        <v>383</v>
      </c>
      <c r="L42" s="95">
        <v>235</v>
      </c>
      <c r="M42" s="95">
        <v>1276</v>
      </c>
      <c r="O42" s="95">
        <v>203</v>
      </c>
      <c r="P42" s="95">
        <v>138</v>
      </c>
      <c r="Q42" s="95">
        <v>214</v>
      </c>
      <c r="R42" s="95">
        <v>-555</v>
      </c>
      <c r="S42" s="95">
        <v>0</v>
      </c>
    </row>
    <row r="43" spans="1:102">
      <c r="A43" s="69"/>
      <c r="B43" s="69"/>
      <c r="C43" s="549"/>
      <c r="D43" s="549"/>
      <c r="E43" s="549"/>
      <c r="F43" s="549"/>
      <c r="G43" s="549"/>
      <c r="I43" s="549"/>
      <c r="J43" s="549"/>
      <c r="K43" s="549"/>
      <c r="L43" s="549"/>
      <c r="M43" s="549"/>
      <c r="O43" s="549"/>
      <c r="P43" s="549"/>
      <c r="Q43" s="549"/>
      <c r="R43" s="549"/>
      <c r="S43" s="549"/>
    </row>
    <row r="44" spans="1:102">
      <c r="A44" s="69"/>
      <c r="B44" s="69"/>
      <c r="C44" s="549"/>
      <c r="D44" s="549"/>
      <c r="E44" s="549"/>
      <c r="F44" s="549"/>
      <c r="G44" s="549"/>
      <c r="I44" s="549"/>
      <c r="J44" s="549"/>
      <c r="K44" s="549"/>
      <c r="L44" s="549"/>
      <c r="M44" s="549"/>
      <c r="O44" s="549"/>
      <c r="P44" s="549"/>
      <c r="Q44" s="549"/>
      <c r="R44" s="549"/>
      <c r="S44" s="549"/>
    </row>
    <row r="45" spans="1:102">
      <c r="A45" s="68" t="s">
        <v>300</v>
      </c>
      <c r="B45" s="50" t="s">
        <v>424</v>
      </c>
      <c r="C45" s="95">
        <v>375</v>
      </c>
      <c r="D45" s="95">
        <v>469</v>
      </c>
      <c r="E45" s="95">
        <v>706</v>
      </c>
      <c r="F45" s="95">
        <v>640</v>
      </c>
      <c r="G45" s="95">
        <v>2190</v>
      </c>
      <c r="I45" s="95">
        <v>397</v>
      </c>
      <c r="J45" s="95">
        <v>551</v>
      </c>
      <c r="K45" s="95">
        <v>775</v>
      </c>
      <c r="L45" s="95">
        <v>661</v>
      </c>
      <c r="M45" s="95">
        <v>2384</v>
      </c>
      <c r="O45" s="95">
        <v>495</v>
      </c>
      <c r="P45" s="95">
        <v>569</v>
      </c>
      <c r="Q45" s="95">
        <v>725</v>
      </c>
      <c r="R45" s="95">
        <v>-1789</v>
      </c>
      <c r="S45" s="95">
        <v>0</v>
      </c>
    </row>
    <row r="46" spans="1:102">
      <c r="A46" s="68"/>
      <c r="B46" s="562"/>
      <c r="C46" s="549"/>
      <c r="D46" s="549"/>
      <c r="E46" s="549"/>
      <c r="F46" s="549"/>
      <c r="G46" s="549"/>
      <c r="I46" s="549"/>
      <c r="J46" s="549"/>
      <c r="K46" s="549"/>
      <c r="L46" s="549"/>
      <c r="M46" s="549"/>
      <c r="O46" s="549"/>
      <c r="P46" s="549"/>
      <c r="Q46" s="549"/>
      <c r="R46" s="549"/>
      <c r="S46" s="549"/>
    </row>
    <row r="47" spans="1:102">
      <c r="A47" s="69"/>
      <c r="B47" s="69"/>
      <c r="C47" s="549"/>
      <c r="D47" s="549"/>
      <c r="E47" s="549"/>
      <c r="F47" s="549"/>
      <c r="G47" s="549"/>
      <c r="I47" s="549"/>
      <c r="J47" s="549"/>
      <c r="K47" s="549"/>
      <c r="L47" s="549"/>
      <c r="M47" s="549"/>
      <c r="O47" s="549"/>
      <c r="P47" s="549"/>
      <c r="Q47" s="549"/>
      <c r="R47" s="549"/>
      <c r="S47" s="549"/>
    </row>
    <row r="48" spans="1:102">
      <c r="A48" s="68" t="s">
        <v>300</v>
      </c>
      <c r="B48" s="50" t="s">
        <v>425</v>
      </c>
      <c r="C48" s="43">
        <v>-160</v>
      </c>
      <c r="D48" s="43">
        <v>-175</v>
      </c>
      <c r="E48" s="43">
        <v>-183</v>
      </c>
      <c r="F48" s="43">
        <v>-181</v>
      </c>
      <c r="G48" s="43">
        <v>-699</v>
      </c>
      <c r="I48" s="43">
        <v>-185</v>
      </c>
      <c r="J48" s="43">
        <v>-235</v>
      </c>
      <c r="K48" s="43">
        <v>-122</v>
      </c>
      <c r="L48" s="43">
        <v>-199</v>
      </c>
      <c r="M48" s="43">
        <v>-741</v>
      </c>
      <c r="O48" s="43">
        <v>-188</v>
      </c>
      <c r="P48" s="43">
        <v>-148</v>
      </c>
      <c r="Q48" s="43">
        <v>-161</v>
      </c>
      <c r="R48" s="43">
        <v>497</v>
      </c>
      <c r="S48" s="43">
        <v>0</v>
      </c>
    </row>
    <row r="49" spans="1:21">
      <c r="A49" s="69"/>
      <c r="B49" s="69"/>
      <c r="C49" s="549"/>
      <c r="D49" s="549"/>
      <c r="E49" s="549"/>
      <c r="F49" s="549"/>
      <c r="G49" s="549"/>
      <c r="I49" s="549"/>
      <c r="J49" s="549"/>
      <c r="K49" s="549"/>
      <c r="L49" s="549"/>
      <c r="M49" s="549"/>
      <c r="O49" s="549"/>
      <c r="P49" s="549"/>
      <c r="Q49" s="549"/>
      <c r="R49" s="549"/>
      <c r="S49" s="549"/>
    </row>
    <row r="50" spans="1:21">
      <c r="A50" s="68"/>
      <c r="B50" s="562"/>
      <c r="C50" s="549"/>
      <c r="D50" s="549"/>
      <c r="E50" s="549"/>
      <c r="F50" s="549"/>
      <c r="G50" s="549"/>
      <c r="I50" s="549"/>
      <c r="J50" s="549"/>
      <c r="K50" s="549"/>
      <c r="L50" s="549"/>
      <c r="M50" s="549"/>
      <c r="O50" s="549"/>
      <c r="P50" s="549"/>
      <c r="Q50" s="549"/>
      <c r="R50" s="549"/>
      <c r="S50" s="549"/>
    </row>
    <row r="51" spans="1:21">
      <c r="A51" s="68"/>
      <c r="B51" s="50"/>
      <c r="C51" s="95">
        <f>C54-C48-C45-C42-C39-C27</f>
        <v>1</v>
      </c>
      <c r="D51" s="95">
        <f>D54-D48-D45-D42-D39-D27</f>
        <v>0</v>
      </c>
      <c r="E51" s="95">
        <f>E54-E48-E45-E42-E39-E27</f>
        <v>-1</v>
      </c>
      <c r="F51" s="95">
        <f>F54-F48-F45-F42-F39-F27</f>
        <v>11</v>
      </c>
      <c r="G51" s="95">
        <f>G54-G48-G45-G42-G39-G27</f>
        <v>11</v>
      </c>
      <c r="I51" s="95">
        <f>I54-I48-I45-I42-I39-I27</f>
        <v>-1</v>
      </c>
      <c r="J51" s="95">
        <f>J54-J48-J45-J42-J39-J27</f>
        <v>0</v>
      </c>
      <c r="K51" s="95">
        <f>K54-K48-K45-K42-K39-K27</f>
        <v>-1</v>
      </c>
      <c r="L51" s="95">
        <f>L54-L48-L45-L42-L39-L27</f>
        <v>-2</v>
      </c>
      <c r="M51" s="95">
        <f>M54-M48-M45-M42-M39-M27</f>
        <v>-4</v>
      </c>
      <c r="O51" s="95">
        <f>O54-O48-O45-O42-O39-O27</f>
        <v>0</v>
      </c>
      <c r="P51" s="95">
        <f>P54-P48-P45-P42-P39-P27</f>
        <v>-2</v>
      </c>
      <c r="Q51" s="95">
        <f>Q54-Q48-Q45-Q42-Q39-Q27</f>
        <v>-1</v>
      </c>
      <c r="R51" s="95">
        <f>R54-R48-R45-R42-R39-R27</f>
        <v>3</v>
      </c>
      <c r="S51" s="95">
        <f>S54-S48-S45-S42-S39-S27</f>
        <v>0</v>
      </c>
    </row>
    <row r="52" spans="1:21">
      <c r="A52" s="69"/>
      <c r="B52" s="562"/>
      <c r="C52" s="549"/>
      <c r="D52" s="549"/>
      <c r="E52" s="549"/>
      <c r="F52" s="549"/>
      <c r="G52" s="549"/>
      <c r="I52" s="549"/>
      <c r="J52" s="549"/>
      <c r="K52" s="549"/>
      <c r="L52" s="549"/>
      <c r="M52" s="549"/>
      <c r="O52" s="549"/>
      <c r="P52" s="549"/>
      <c r="Q52" s="549"/>
      <c r="R52" s="549"/>
      <c r="S52" s="549"/>
    </row>
    <row r="53" spans="1:21">
      <c r="A53" s="69"/>
      <c r="B53" s="562"/>
      <c r="C53" s="549"/>
      <c r="D53" s="549"/>
      <c r="E53" s="549"/>
      <c r="F53" s="549"/>
      <c r="G53" s="549"/>
      <c r="I53" s="549"/>
      <c r="J53" s="549"/>
      <c r="K53" s="549"/>
      <c r="L53" s="549"/>
      <c r="M53" s="549"/>
      <c r="O53" s="549"/>
      <c r="P53" s="549"/>
      <c r="Q53" s="549"/>
      <c r="R53" s="549"/>
      <c r="S53" s="549"/>
    </row>
    <row r="54" spans="1:21">
      <c r="A54" s="68" t="s">
        <v>300</v>
      </c>
      <c r="B54" s="51" t="s">
        <v>426</v>
      </c>
      <c r="C54" s="551">
        <v>1606</v>
      </c>
      <c r="D54" s="551">
        <v>1660</v>
      </c>
      <c r="E54" s="551">
        <v>2137</v>
      </c>
      <c r="F54" s="551">
        <v>1760</v>
      </c>
      <c r="G54" s="551">
        <v>7163</v>
      </c>
      <c r="I54" s="551">
        <v>2019</v>
      </c>
      <c r="J54" s="551">
        <v>2074</v>
      </c>
      <c r="K54" s="551">
        <v>2257</v>
      </c>
      <c r="L54" s="551">
        <v>1891</v>
      </c>
      <c r="M54" s="551">
        <v>8241</v>
      </c>
      <c r="O54" s="551">
        <v>2285</v>
      </c>
      <c r="P54" s="551">
        <v>2160</v>
      </c>
      <c r="Q54" s="551">
        <v>2066</v>
      </c>
      <c r="R54" s="551">
        <v>-6511</v>
      </c>
      <c r="S54" s="551">
        <v>0</v>
      </c>
    </row>
    <row r="55" spans="1:21">
      <c r="A55" s="69"/>
      <c r="B55" s="562"/>
      <c r="C55" s="549"/>
      <c r="D55" s="549"/>
      <c r="E55" s="549"/>
      <c r="F55" s="549"/>
      <c r="G55" s="549"/>
      <c r="I55" s="549"/>
      <c r="J55" s="549"/>
      <c r="K55" s="549"/>
      <c r="L55" s="549"/>
      <c r="M55" s="549"/>
      <c r="O55" s="549"/>
      <c r="P55" s="549"/>
      <c r="Q55" s="549"/>
      <c r="R55" s="549"/>
      <c r="S55" s="549"/>
    </row>
    <row r="56" spans="1:21">
      <c r="A56" s="69"/>
      <c r="B56" s="562"/>
      <c r="C56" s="549"/>
      <c r="D56" s="549"/>
      <c r="E56" s="549"/>
      <c r="F56" s="549"/>
      <c r="G56" s="549"/>
      <c r="I56" s="549"/>
      <c r="J56" s="549"/>
      <c r="K56" s="549"/>
      <c r="L56" s="549"/>
      <c r="M56" s="549"/>
      <c r="O56" s="549"/>
      <c r="P56" s="549"/>
      <c r="Q56" s="549"/>
      <c r="R56" s="549"/>
      <c r="S56" s="549"/>
    </row>
    <row r="57" spans="1:21">
      <c r="A57" s="68" t="s">
        <v>300</v>
      </c>
      <c r="B57" s="562" t="s">
        <v>427</v>
      </c>
      <c r="C57" s="95">
        <v>17</v>
      </c>
      <c r="D57" s="95">
        <v>13</v>
      </c>
      <c r="E57" s="95">
        <v>5</v>
      </c>
      <c r="F57" s="95">
        <v>31</v>
      </c>
      <c r="G57" s="95">
        <v>66</v>
      </c>
      <c r="I57" s="95">
        <v>24</v>
      </c>
      <c r="J57" s="95">
        <v>2</v>
      </c>
      <c r="K57" s="95">
        <v>-1</v>
      </c>
      <c r="L57" s="95">
        <v>21</v>
      </c>
      <c r="M57" s="95">
        <v>46</v>
      </c>
      <c r="O57" s="95">
        <v>16</v>
      </c>
      <c r="P57" s="95">
        <v>-5</v>
      </c>
      <c r="Q57" s="95">
        <v>-11</v>
      </c>
      <c r="R57" s="95">
        <v>0</v>
      </c>
      <c r="S57" s="95">
        <v>0</v>
      </c>
      <c r="U57" s="102">
        <f>S57-M57</f>
        <v>-46</v>
      </c>
    </row>
    <row r="58" spans="1:21">
      <c r="A58" s="68"/>
      <c r="B58" s="562" t="s">
        <v>428</v>
      </c>
      <c r="C58" s="95"/>
      <c r="D58" s="95"/>
      <c r="E58" s="95"/>
      <c r="F58" s="95"/>
      <c r="G58" s="95"/>
      <c r="I58" s="95"/>
      <c r="J58" s="95"/>
      <c r="K58" s="95"/>
      <c r="L58" s="95"/>
      <c r="M58" s="95"/>
      <c r="O58" s="95"/>
      <c r="P58" s="95"/>
      <c r="Q58" s="95"/>
      <c r="R58" s="95"/>
      <c r="S58" s="95"/>
      <c r="U58" s="102">
        <f>S58-M58</f>
        <v>0</v>
      </c>
    </row>
    <row r="59" spans="1:21">
      <c r="A59" s="68" t="s">
        <v>300</v>
      </c>
      <c r="B59" s="562" t="s">
        <v>429</v>
      </c>
      <c r="C59" s="95">
        <v>2</v>
      </c>
      <c r="D59" s="95">
        <v>2</v>
      </c>
      <c r="E59" s="95">
        <v>0</v>
      </c>
      <c r="F59" s="95">
        <v>-9</v>
      </c>
      <c r="G59" s="95">
        <v>-5</v>
      </c>
      <c r="I59" s="95">
        <v>1</v>
      </c>
      <c r="J59" s="95">
        <v>-9</v>
      </c>
      <c r="K59" s="95">
        <v>-5</v>
      </c>
      <c r="L59" s="95">
        <v>-10</v>
      </c>
      <c r="M59" s="95">
        <v>-23</v>
      </c>
      <c r="O59" s="95">
        <v>0</v>
      </c>
      <c r="P59" s="95">
        <v>-1</v>
      </c>
      <c r="Q59" s="95">
        <v>1</v>
      </c>
      <c r="R59" s="95">
        <v>0</v>
      </c>
      <c r="S59" s="95">
        <v>0</v>
      </c>
    </row>
    <row r="60" spans="1:21">
      <c r="A60" s="68"/>
      <c r="B60" s="562"/>
      <c r="C60" s="545">
        <f>C61-SUM(C57:C59)</f>
        <v>-163</v>
      </c>
      <c r="D60" s="545">
        <f>D61-SUM(D57:D59)</f>
        <v>-297</v>
      </c>
      <c r="E60" s="545">
        <f>E61-SUM(E57:E59)</f>
        <v>-302</v>
      </c>
      <c r="F60" s="545">
        <f>F61-SUM(F57:F59)</f>
        <v>-219</v>
      </c>
      <c r="G60" s="545">
        <f>G61-SUM(G57:G59)</f>
        <v>-981</v>
      </c>
      <c r="I60" s="545">
        <f>I61-SUM(I57:I59)</f>
        <v>454</v>
      </c>
      <c r="J60" s="545">
        <f>J61-SUM(J57:J59)</f>
        <v>479</v>
      </c>
      <c r="K60" s="545">
        <f>K61-SUM(K57:K59)</f>
        <v>466</v>
      </c>
      <c r="L60" s="545">
        <f>L61-SUM(L57:L59)</f>
        <v>150</v>
      </c>
      <c r="M60" s="545">
        <f>M61-SUM(M57:M59)</f>
        <v>1549</v>
      </c>
      <c r="O60" s="545">
        <f>O61-SUM(O57:O59)</f>
        <v>313</v>
      </c>
      <c r="P60" s="545">
        <f>P61-SUM(P57:P59)</f>
        <v>295</v>
      </c>
      <c r="Q60" s="545">
        <f>Q61-SUM(Q57:Q59)</f>
        <v>282</v>
      </c>
      <c r="R60" s="545">
        <f>R61-SUM(R57:R59)</f>
        <v>-890</v>
      </c>
      <c r="S60" s="545">
        <f>S61-SUM(S57:S59)</f>
        <v>0</v>
      </c>
      <c r="U60" s="102">
        <f>S60-M60</f>
        <v>-1549</v>
      </c>
    </row>
    <row r="61" spans="1:21">
      <c r="A61" s="68"/>
      <c r="B61" s="44"/>
      <c r="C61" s="43">
        <f>C64-C54-C15</f>
        <v>-144</v>
      </c>
      <c r="D61" s="43">
        <f>D64-D54-D15</f>
        <v>-282</v>
      </c>
      <c r="E61" s="43">
        <f>E64-E54-E15</f>
        <v>-297</v>
      </c>
      <c r="F61" s="43">
        <f>F64-F54-F15</f>
        <v>-197</v>
      </c>
      <c r="G61" s="43">
        <f>G64-G54-G15</f>
        <v>-920</v>
      </c>
      <c r="I61" s="43">
        <f>I64-I54-I15</f>
        <v>479</v>
      </c>
      <c r="J61" s="43">
        <f>J64-J54-J15</f>
        <v>472</v>
      </c>
      <c r="K61" s="43">
        <f>K64-K54-K15</f>
        <v>460</v>
      </c>
      <c r="L61" s="43">
        <f>L64-L54-L15</f>
        <v>161</v>
      </c>
      <c r="M61" s="43">
        <f>M64-M54-M15</f>
        <v>1572</v>
      </c>
      <c r="O61" s="43">
        <f>O64-O54-O15</f>
        <v>329</v>
      </c>
      <c r="P61" s="43">
        <f>P64-P54-P15</f>
        <v>289</v>
      </c>
      <c r="Q61" s="43">
        <f>Q64-Q54-Q15</f>
        <v>272</v>
      </c>
      <c r="R61" s="43">
        <f>R64-R54-R15</f>
        <v>-890</v>
      </c>
      <c r="S61" s="43">
        <f>S64-S54-S15</f>
        <v>0</v>
      </c>
      <c r="U61" s="102">
        <f>S61-M61</f>
        <v>-1572</v>
      </c>
    </row>
    <row r="62" spans="1:21">
      <c r="A62" s="69"/>
      <c r="B62" s="69"/>
      <c r="C62" s="549"/>
      <c r="D62" s="549"/>
      <c r="E62" s="549"/>
      <c r="F62" s="549"/>
      <c r="G62" s="549"/>
      <c r="I62" s="549"/>
      <c r="J62" s="549"/>
      <c r="K62" s="549"/>
      <c r="L62" s="549"/>
      <c r="M62" s="549"/>
      <c r="O62" s="549"/>
      <c r="P62" s="549"/>
      <c r="Q62" s="549"/>
      <c r="R62" s="549"/>
      <c r="S62" s="549"/>
    </row>
    <row r="63" spans="1:21">
      <c r="A63" s="69"/>
      <c r="B63" s="69"/>
      <c r="C63" s="563"/>
      <c r="D63" s="563"/>
      <c r="E63" s="563"/>
      <c r="F63" s="563"/>
      <c r="G63" s="563"/>
      <c r="I63" s="563"/>
      <c r="J63" s="563"/>
      <c r="K63" s="563"/>
      <c r="L63" s="563"/>
      <c r="M63" s="563"/>
      <c r="O63" s="563"/>
      <c r="P63" s="549"/>
      <c r="Q63" s="549"/>
      <c r="R63" s="549"/>
      <c r="S63" s="549"/>
    </row>
    <row r="64" spans="1:21" ht="15" thickBot="1">
      <c r="A64" s="68" t="s">
        <v>300</v>
      </c>
      <c r="B64" s="52" t="s">
        <v>369</v>
      </c>
      <c r="C64" s="552">
        <v>6329</v>
      </c>
      <c r="D64" s="552">
        <v>6407</v>
      </c>
      <c r="E64" s="552">
        <v>6791</v>
      </c>
      <c r="F64" s="552">
        <v>6730</v>
      </c>
      <c r="G64" s="552">
        <v>26257</v>
      </c>
      <c r="I64" s="552">
        <v>7672</v>
      </c>
      <c r="J64" s="552">
        <v>7839</v>
      </c>
      <c r="K64" s="552">
        <v>7933</v>
      </c>
      <c r="L64" s="552">
        <v>7437</v>
      </c>
      <c r="M64" s="552">
        <v>30881</v>
      </c>
      <c r="O64" s="552">
        <v>8029</v>
      </c>
      <c r="P64" s="552">
        <v>8087</v>
      </c>
      <c r="Q64" s="552">
        <v>7953</v>
      </c>
      <c r="R64" s="552">
        <v>-24069</v>
      </c>
      <c r="S64" s="552">
        <v>0</v>
      </c>
    </row>
    <row r="65" spans="1:20" ht="15" thickTop="1">
      <c r="A65" s="69"/>
      <c r="B65" s="69"/>
      <c r="C65" s="549"/>
      <c r="D65" s="549"/>
      <c r="E65" s="549"/>
      <c r="F65" s="549"/>
      <c r="G65" s="549"/>
      <c r="I65" s="549"/>
      <c r="J65" s="549"/>
      <c r="K65" s="549"/>
      <c r="L65" s="549"/>
      <c r="M65" s="549"/>
      <c r="O65" s="549"/>
      <c r="P65" s="549"/>
      <c r="Q65" s="549"/>
      <c r="R65" s="549"/>
      <c r="S65" s="549"/>
    </row>
    <row r="66" spans="1:20">
      <c r="A66" s="69"/>
      <c r="B66" s="69"/>
      <c r="C66" s="549"/>
      <c r="D66" s="549"/>
      <c r="E66" s="549"/>
      <c r="F66" s="549"/>
      <c r="G66" s="549"/>
      <c r="I66" s="549"/>
      <c r="J66" s="549"/>
      <c r="K66" s="549"/>
      <c r="L66" s="549"/>
      <c r="M66" s="549"/>
      <c r="O66" s="549"/>
      <c r="P66" s="549"/>
      <c r="Q66" s="549"/>
      <c r="R66" s="549"/>
      <c r="S66" s="549"/>
    </row>
    <row r="67" spans="1:20">
      <c r="A67" s="69"/>
      <c r="B67" s="69"/>
      <c r="C67" s="549"/>
      <c r="D67" s="549"/>
      <c r="E67" s="549"/>
      <c r="F67" s="549"/>
      <c r="G67" s="549"/>
      <c r="I67" s="549"/>
      <c r="J67" s="549"/>
      <c r="K67" s="549"/>
      <c r="L67" s="549"/>
      <c r="M67" s="549"/>
      <c r="O67" s="549"/>
      <c r="P67" s="549"/>
      <c r="Q67" s="549"/>
      <c r="R67" s="549"/>
      <c r="S67" s="549"/>
    </row>
    <row r="68" spans="1:20">
      <c r="A68" s="553"/>
      <c r="B68" s="553"/>
      <c r="C68" s="554"/>
      <c r="D68" s="554"/>
      <c r="E68" s="554"/>
      <c r="F68" s="554"/>
      <c r="G68" s="554"/>
      <c r="H68" s="53"/>
      <c r="I68" s="554"/>
      <c r="J68" s="554"/>
      <c r="K68" s="554"/>
      <c r="L68" s="554"/>
      <c r="M68" s="554"/>
      <c r="N68" s="53"/>
      <c r="O68" s="554"/>
      <c r="P68" s="554"/>
      <c r="Q68" s="554"/>
      <c r="R68" s="554"/>
      <c r="S68" s="554"/>
      <c r="T68" s="53"/>
    </row>
    <row r="69" spans="1:20">
      <c r="A69" s="68"/>
      <c r="B69" s="68"/>
      <c r="C69" s="95">
        <f>C75-C72</f>
        <v>4723</v>
      </c>
      <c r="D69" s="95">
        <f>D75-D72</f>
        <v>4747</v>
      </c>
      <c r="E69" s="95">
        <f>E75-E72</f>
        <v>4654</v>
      </c>
      <c r="F69" s="95">
        <f>F75-F72</f>
        <v>4970</v>
      </c>
      <c r="G69" s="95">
        <f>G75-G72</f>
        <v>19094</v>
      </c>
      <c r="I69" s="95">
        <f>I75-I72</f>
        <v>5653</v>
      </c>
      <c r="J69" s="95">
        <f>J75-J72</f>
        <v>5765</v>
      </c>
      <c r="K69" s="95">
        <f>K75-K72</f>
        <v>5676</v>
      </c>
      <c r="L69" s="95">
        <f>L75-L72</f>
        <v>5546</v>
      </c>
      <c r="M69" s="95">
        <f>M75-M72</f>
        <v>22640</v>
      </c>
      <c r="O69" s="95">
        <f>O75-O72</f>
        <v>5744</v>
      </c>
      <c r="P69" s="95">
        <f>P75-P72</f>
        <v>5927</v>
      </c>
      <c r="Q69" s="95">
        <f>Q75-Q72</f>
        <v>5887</v>
      </c>
      <c r="R69" s="95">
        <f>R75-R72</f>
        <v>-17558</v>
      </c>
      <c r="S69" s="95">
        <f>S75-S72</f>
        <v>0</v>
      </c>
    </row>
    <row r="70" spans="1:20">
      <c r="A70" s="69"/>
      <c r="B70" s="69"/>
      <c r="C70" s="549"/>
      <c r="D70" s="549"/>
      <c r="E70" s="549"/>
      <c r="F70" s="549"/>
      <c r="G70" s="549"/>
      <c r="I70" s="549"/>
      <c r="J70" s="549"/>
      <c r="K70" s="549"/>
      <c r="L70" s="549"/>
      <c r="M70" s="549"/>
      <c r="O70" s="549"/>
      <c r="P70" s="549"/>
      <c r="Q70" s="549"/>
      <c r="R70" s="549"/>
      <c r="S70" s="549"/>
    </row>
    <row r="71" spans="1:20">
      <c r="A71" s="69"/>
      <c r="B71" s="69"/>
      <c r="C71" s="549"/>
      <c r="D71" s="549"/>
      <c r="E71" s="549"/>
      <c r="F71" s="549"/>
      <c r="G71" s="549"/>
      <c r="I71" s="549"/>
      <c r="J71" s="549"/>
      <c r="K71" s="549"/>
      <c r="L71" s="549"/>
      <c r="M71" s="549"/>
      <c r="O71" s="549"/>
      <c r="P71" s="549"/>
      <c r="Q71" s="549"/>
      <c r="R71" s="549"/>
      <c r="S71" s="549"/>
    </row>
    <row r="72" spans="1:20">
      <c r="A72" s="68" t="s">
        <v>300</v>
      </c>
      <c r="B72" s="68" t="s">
        <v>426</v>
      </c>
      <c r="C72" s="95">
        <v>1606</v>
      </c>
      <c r="D72" s="95">
        <v>1660</v>
      </c>
      <c r="E72" s="95">
        <v>2137</v>
      </c>
      <c r="F72" s="95">
        <v>1760</v>
      </c>
      <c r="G72" s="95">
        <v>7163</v>
      </c>
      <c r="I72" s="95">
        <v>2019</v>
      </c>
      <c r="J72" s="95">
        <v>2074</v>
      </c>
      <c r="K72" s="95">
        <v>2257</v>
      </c>
      <c r="L72" s="95">
        <v>1891</v>
      </c>
      <c r="M72" s="95">
        <v>8241</v>
      </c>
      <c r="O72" s="95">
        <v>2285</v>
      </c>
      <c r="P72" s="95">
        <v>2160</v>
      </c>
      <c r="Q72" s="95">
        <v>2066</v>
      </c>
      <c r="R72" s="95">
        <v>-6511</v>
      </c>
      <c r="S72" s="95">
        <v>0</v>
      </c>
    </row>
    <row r="73" spans="1:20">
      <c r="A73" s="69"/>
      <c r="B73" s="69"/>
      <c r="C73" s="549"/>
      <c r="D73" s="549"/>
      <c r="E73" s="549"/>
      <c r="F73" s="549"/>
      <c r="G73" s="549"/>
      <c r="I73" s="549"/>
      <c r="J73" s="549"/>
      <c r="K73" s="549"/>
      <c r="L73" s="549"/>
      <c r="M73" s="549"/>
      <c r="O73" s="549"/>
      <c r="P73" s="549"/>
      <c r="Q73" s="549"/>
      <c r="R73" s="549"/>
      <c r="S73" s="549"/>
    </row>
    <row r="74" spans="1:20">
      <c r="A74" s="69"/>
      <c r="B74" s="69"/>
      <c r="C74" s="549"/>
      <c r="D74" s="549"/>
      <c r="E74" s="549"/>
      <c r="F74" s="549"/>
      <c r="G74" s="549"/>
      <c r="I74" s="549"/>
      <c r="J74" s="549"/>
      <c r="K74" s="549"/>
      <c r="L74" s="549"/>
      <c r="M74" s="549"/>
      <c r="O74" s="549"/>
      <c r="P74" s="549"/>
      <c r="Q74" s="549"/>
      <c r="R74" s="549"/>
      <c r="S74" s="549"/>
    </row>
    <row r="75" spans="1:20" ht="15" thickBot="1">
      <c r="A75" s="68" t="s">
        <v>300</v>
      </c>
      <c r="B75" s="68" t="s">
        <v>369</v>
      </c>
      <c r="C75" s="552">
        <v>6329</v>
      </c>
      <c r="D75" s="552">
        <v>6407</v>
      </c>
      <c r="E75" s="552">
        <v>6791</v>
      </c>
      <c r="F75" s="552">
        <v>6730</v>
      </c>
      <c r="G75" s="552">
        <v>26257</v>
      </c>
      <c r="I75" s="552">
        <v>7672</v>
      </c>
      <c r="J75" s="552">
        <v>7839</v>
      </c>
      <c r="K75" s="552">
        <v>7933</v>
      </c>
      <c r="L75" s="552">
        <v>7437</v>
      </c>
      <c r="M75" s="552">
        <v>30881</v>
      </c>
      <c r="O75" s="552">
        <v>8029</v>
      </c>
      <c r="P75" s="552">
        <v>8087</v>
      </c>
      <c r="Q75" s="552">
        <v>7953</v>
      </c>
      <c r="R75" s="552">
        <v>-24069</v>
      </c>
      <c r="S75" s="552">
        <v>0</v>
      </c>
    </row>
    <row r="76" spans="1:20" ht="15" thickTop="1">
      <c r="A76" s="69"/>
      <c r="B76" s="69"/>
      <c r="C76" s="549"/>
      <c r="D76" s="549"/>
      <c r="E76" s="549"/>
      <c r="F76" s="549"/>
      <c r="G76" s="549"/>
      <c r="I76" s="549"/>
      <c r="J76" s="549"/>
      <c r="K76" s="549"/>
      <c r="L76" s="549"/>
      <c r="M76" s="549"/>
      <c r="O76" s="549"/>
      <c r="P76" s="549"/>
      <c r="Q76" s="549"/>
      <c r="R76" s="549"/>
      <c r="S76" s="549"/>
    </row>
    <row r="77" spans="1:20">
      <c r="A77" s="564"/>
      <c r="B77" s="564"/>
      <c r="C77" s="565"/>
      <c r="D77" s="565"/>
      <c r="E77" s="565"/>
      <c r="F77" s="565"/>
      <c r="G77" s="565"/>
      <c r="H77" s="566"/>
      <c r="I77" s="565"/>
      <c r="J77" s="565"/>
      <c r="K77" s="565"/>
      <c r="L77" s="565"/>
      <c r="M77" s="565"/>
      <c r="N77" s="566"/>
      <c r="O77" s="565"/>
      <c r="P77" s="565"/>
      <c r="Q77" s="565"/>
      <c r="R77" s="565"/>
      <c r="S77" s="565"/>
      <c r="T77" s="566"/>
    </row>
    <row r="78" spans="1:20" ht="15" thickBot="1">
      <c r="A78" s="68" t="s">
        <v>300</v>
      </c>
      <c r="B78" s="68" t="s">
        <v>430</v>
      </c>
      <c r="C78" s="552">
        <v>0</v>
      </c>
      <c r="D78" s="552">
        <v>0</v>
      </c>
      <c r="E78" s="552">
        <v>0</v>
      </c>
      <c r="F78" s="552">
        <v>0</v>
      </c>
      <c r="G78" s="552">
        <v>0</v>
      </c>
      <c r="I78" s="552">
        <v>662</v>
      </c>
      <c r="J78" s="552">
        <v>764</v>
      </c>
      <c r="K78" s="552">
        <v>799</v>
      </c>
      <c r="L78" s="552">
        <v>701</v>
      </c>
      <c r="M78" s="552">
        <v>2926</v>
      </c>
      <c r="O78" s="552">
        <v>785</v>
      </c>
      <c r="P78" s="552">
        <v>670</v>
      </c>
      <c r="Q78" s="552">
        <v>639</v>
      </c>
      <c r="R78" s="552">
        <v>-2094</v>
      </c>
      <c r="S78" s="552">
        <v>0</v>
      </c>
    </row>
    <row r="79" spans="1:20" ht="15" thickTop="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36" customFormat="1"/>
    <row r="96" s="36" customFormat="1"/>
    <row r="97" s="36" customFormat="1"/>
    <row r="98" s="36" customFormat="1"/>
    <row r="99" s="36" customFormat="1"/>
    <row r="100" s="36" customFormat="1"/>
    <row r="101" s="36" customFormat="1"/>
    <row r="102" s="36" customFormat="1"/>
    <row r="103" s="36" customFormat="1"/>
    <row r="104" s="36" customFormat="1"/>
    <row r="105" s="36" customFormat="1"/>
    <row r="106" s="36" customFormat="1"/>
    <row r="107" s="36" customFormat="1"/>
    <row r="108" s="36" customFormat="1"/>
    <row r="109" s="36" customFormat="1"/>
  </sheetData>
  <customSheetViews>
    <customSheetView guid="{3CC9A9B0-8C32-47E6-8EC4-3AB51E827079}" scale="85" showPageBreaks="1" printArea="1" hiddenRows="1">
      <pageMargins left="0" right="0" top="0" bottom="0" header="0" footer="0"/>
      <pageSetup scale="55" orientation="landscape" r:id="rId1"/>
    </customSheetView>
    <customSheetView guid="{7DB216E5-3E9A-45C8-95BA-08FAF5984042}" showPageBreaks="1" printArea="1">
      <pageMargins left="0" right="0" top="0" bottom="0" header="0" footer="0"/>
      <pageSetup scale="55" orientation="landscape" r:id="rId2"/>
    </customSheetView>
  </customSheetViews>
  <pageMargins left="0.17" right="0.21" top="0.75" bottom="0.75" header="0.3" footer="0.3"/>
  <pageSetup scale="55" orientation="landscape" r:id="rId3"/>
  <customProperties>
    <customPr name="CellIDs" r:id="rId4"/>
    <customPr name="ConnName" r:id="rId5"/>
    <customPr name="ConnPOV"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CX93"/>
  <sheetViews>
    <sheetView workbookViewId="0"/>
  </sheetViews>
  <sheetFormatPr defaultColWidth="9.109375" defaultRowHeight="14.4" outlineLevelCol="1"/>
  <cols>
    <col min="1" max="1" width="22.44140625" style="54" bestFit="1" customWidth="1" outlineLevel="1"/>
    <col min="2" max="2" width="18.6640625" style="54" bestFit="1" customWidth="1" outlineLevel="1"/>
    <col min="3" max="7" width="17.109375" style="36" bestFit="1" customWidth="1"/>
    <col min="8" max="8" width="2.6640625" style="36" customWidth="1"/>
    <col min="9" max="13" width="17.109375" style="36" bestFit="1" customWidth="1"/>
    <col min="14" max="14" width="2.6640625" style="36" customWidth="1"/>
    <col min="15" max="15" width="17.109375" style="36" bestFit="1" customWidth="1" collapsed="1"/>
    <col min="16" max="19" width="17.109375" style="36" bestFit="1" customWidth="1"/>
    <col min="20" max="20" width="2.6640625" style="36" customWidth="1"/>
    <col min="21" max="22" width="4.6640625" style="36" bestFit="1" customWidth="1"/>
    <col min="23" max="23" width="11.88671875" style="36" bestFit="1" customWidth="1"/>
    <col min="24" max="24" width="14.44140625" style="36" bestFit="1" customWidth="1"/>
    <col min="25" max="25" width="16.109375" style="36" bestFit="1" customWidth="1"/>
    <col min="26" max="26" width="18.5546875" style="36" bestFit="1" customWidth="1"/>
    <col min="27" max="27" width="14" style="36" bestFit="1" customWidth="1"/>
    <col min="28" max="28" width="12" style="36" bestFit="1" customWidth="1"/>
    <col min="29" max="29" width="14.33203125" style="36" bestFit="1" customWidth="1"/>
    <col min="30" max="30" width="11.33203125" style="36" bestFit="1" customWidth="1"/>
    <col min="31" max="31" width="15.44140625" style="36" bestFit="1" customWidth="1"/>
    <col min="32" max="32" width="20" style="36" bestFit="1" customWidth="1"/>
    <col min="33" max="33" width="17.88671875" style="36" bestFit="1" customWidth="1"/>
    <col min="34" max="34" width="11.44140625" style="36" bestFit="1" customWidth="1"/>
    <col min="35" max="35" width="15.5546875" style="36" bestFit="1" customWidth="1"/>
    <col min="36" max="36" width="23.44140625" style="36" bestFit="1" customWidth="1"/>
    <col min="37" max="37" width="17.88671875" style="36" bestFit="1" customWidth="1"/>
    <col min="38" max="38" width="15.88671875" style="36" bestFit="1" customWidth="1"/>
    <col min="39" max="39" width="15.44140625" style="36" bestFit="1" customWidth="1"/>
    <col min="40" max="40" width="15.6640625" style="36" bestFit="1" customWidth="1"/>
    <col min="41" max="41" width="18.33203125" style="36" bestFit="1" customWidth="1"/>
    <col min="42" max="42" width="12" style="36" bestFit="1" customWidth="1"/>
    <col min="43" max="43" width="13.109375" style="36" bestFit="1" customWidth="1"/>
    <col min="44" max="44" width="14.5546875" style="36" bestFit="1" customWidth="1"/>
    <col min="45" max="45" width="14.88671875" style="36" bestFit="1" customWidth="1"/>
    <col min="46" max="46" width="13.33203125" style="36" bestFit="1" customWidth="1"/>
    <col min="47" max="47" width="12" style="36" bestFit="1" customWidth="1"/>
    <col min="48" max="49" width="11.5546875" style="36" bestFit="1" customWidth="1"/>
    <col min="50" max="50" width="17.6640625" style="36" bestFit="1" customWidth="1"/>
    <col min="51" max="51" width="15.33203125" style="36" bestFit="1" customWidth="1"/>
    <col min="52" max="52" width="15.109375" style="36" bestFit="1" customWidth="1"/>
    <col min="53" max="53" width="15.6640625" style="36" bestFit="1" customWidth="1"/>
    <col min="54" max="54" width="14.44140625" style="36" bestFit="1" customWidth="1"/>
    <col min="55" max="55" width="16.109375" style="36" bestFit="1" customWidth="1"/>
    <col min="56" max="56" width="18.5546875" style="36" bestFit="1" customWidth="1"/>
    <col min="57" max="57" width="14" style="36" bestFit="1" customWidth="1"/>
    <col min="58" max="58" width="12" style="36" bestFit="1" customWidth="1"/>
    <col min="59" max="59" width="14.33203125" style="36" bestFit="1" customWidth="1"/>
    <col min="60" max="60" width="11.33203125" style="36" bestFit="1" customWidth="1"/>
    <col min="61" max="61" width="15.44140625" style="36" bestFit="1" customWidth="1"/>
    <col min="62" max="62" width="20" style="36" bestFit="1" customWidth="1"/>
    <col min="63" max="63" width="17.88671875" style="36" bestFit="1" customWidth="1"/>
    <col min="64" max="64" width="11.44140625" style="36" bestFit="1" customWidth="1"/>
    <col min="65" max="65" width="15.5546875" style="36" bestFit="1" customWidth="1"/>
    <col min="66" max="66" width="23.44140625" style="36" bestFit="1" customWidth="1"/>
    <col min="67" max="67" width="17.88671875" style="36" bestFit="1" customWidth="1"/>
    <col min="68" max="68" width="15.88671875" style="36" bestFit="1" customWidth="1"/>
    <col min="69" max="69" width="15.44140625" style="36" bestFit="1" customWidth="1"/>
    <col min="70" max="70" width="15.6640625" style="36" bestFit="1" customWidth="1"/>
    <col min="71" max="71" width="18.33203125" style="36" bestFit="1" customWidth="1"/>
    <col min="72" max="72" width="12" style="36" bestFit="1" customWidth="1"/>
    <col min="73" max="73" width="13.109375" style="36" bestFit="1" customWidth="1"/>
    <col min="74" max="74" width="14.5546875" style="36" bestFit="1" customWidth="1"/>
    <col min="75" max="75" width="14.88671875" style="36" bestFit="1" customWidth="1"/>
    <col min="76" max="76" width="13.33203125" style="36" bestFit="1" customWidth="1"/>
    <col min="77" max="77" width="12" style="36" bestFit="1" customWidth="1"/>
    <col min="78" max="79" width="11.5546875" style="36" bestFit="1" customWidth="1"/>
    <col min="80" max="80" width="17.6640625" style="36" bestFit="1" customWidth="1"/>
    <col min="81" max="81" width="15.33203125" style="36" bestFit="1" customWidth="1"/>
    <col min="82" max="82" width="15.109375" style="36" bestFit="1" customWidth="1"/>
    <col min="83" max="83" width="15.6640625" style="36" bestFit="1" customWidth="1"/>
    <col min="84" max="84" width="14.44140625" style="36" bestFit="1" customWidth="1"/>
    <col min="85" max="85" width="16.109375" style="36" bestFit="1" customWidth="1"/>
    <col min="86" max="86" width="18.5546875" style="36" bestFit="1" customWidth="1"/>
    <col min="87" max="87" width="14" style="36" bestFit="1" customWidth="1"/>
    <col min="88" max="88" width="12" style="36" bestFit="1" customWidth="1"/>
    <col min="89" max="89" width="14.33203125" style="36" bestFit="1" customWidth="1"/>
    <col min="90" max="90" width="11.33203125" style="36" bestFit="1" customWidth="1"/>
    <col min="91" max="91" width="15.44140625" style="36" bestFit="1" customWidth="1"/>
    <col min="92" max="92" width="20" style="36" bestFit="1" customWidth="1"/>
    <col min="93" max="93" width="17.88671875" style="36" bestFit="1" customWidth="1"/>
    <col min="94" max="94" width="11.44140625" style="36" bestFit="1" customWidth="1"/>
    <col min="95" max="95" width="15.5546875" style="36" bestFit="1" customWidth="1"/>
    <col min="96" max="96" width="23.44140625" style="36" bestFit="1" customWidth="1"/>
    <col min="97" max="97" width="17.88671875" style="36" bestFit="1" customWidth="1"/>
    <col min="98" max="98" width="15.88671875" style="36" bestFit="1" customWidth="1"/>
    <col min="99" max="99" width="15.44140625" style="36" bestFit="1" customWidth="1"/>
    <col min="100" max="100" width="15.6640625" style="36" bestFit="1" customWidth="1"/>
    <col min="101" max="101" width="18.33203125" style="36" bestFit="1" customWidth="1"/>
    <col min="102" max="102" width="12" style="36" bestFit="1" customWidth="1"/>
    <col min="103" max="16384" width="9.109375" style="36"/>
  </cols>
  <sheetData>
    <row r="1" spans="1:102">
      <c r="A1" s="57"/>
      <c r="B1" s="38"/>
      <c r="C1" s="40" t="s">
        <v>300</v>
      </c>
      <c r="D1" s="89" t="s">
        <v>300</v>
      </c>
      <c r="E1" s="35" t="s">
        <v>300</v>
      </c>
      <c r="F1" s="35" t="s">
        <v>300</v>
      </c>
      <c r="G1" s="35" t="s">
        <v>300</v>
      </c>
      <c r="I1" s="40" t="s">
        <v>300</v>
      </c>
      <c r="J1" s="40" t="s">
        <v>300</v>
      </c>
      <c r="K1" s="35" t="s">
        <v>300</v>
      </c>
      <c r="L1" s="35" t="s">
        <v>300</v>
      </c>
      <c r="M1" s="35" t="s">
        <v>300</v>
      </c>
      <c r="O1" s="35" t="s">
        <v>300</v>
      </c>
      <c r="P1" s="35" t="s">
        <v>300</v>
      </c>
      <c r="Q1" s="35" t="s">
        <v>300</v>
      </c>
      <c r="R1" s="35" t="s">
        <v>300</v>
      </c>
      <c r="S1" s="35" t="s">
        <v>300</v>
      </c>
    </row>
    <row r="2" spans="1:102">
      <c r="A2" s="57"/>
      <c r="B2" s="38"/>
      <c r="C2" s="38" t="s">
        <v>398</v>
      </c>
      <c r="D2" s="38" t="s">
        <v>398</v>
      </c>
      <c r="E2" s="38" t="s">
        <v>398</v>
      </c>
      <c r="F2" s="38" t="s">
        <v>398</v>
      </c>
      <c r="G2" s="38" t="s">
        <v>398</v>
      </c>
      <c r="I2" s="38" t="s">
        <v>398</v>
      </c>
      <c r="J2" s="38" t="s">
        <v>398</v>
      </c>
      <c r="K2" s="38" t="s">
        <v>398</v>
      </c>
      <c r="L2" s="38" t="s">
        <v>398</v>
      </c>
      <c r="M2" s="38" t="s">
        <v>398</v>
      </c>
      <c r="O2" s="38" t="s">
        <v>398</v>
      </c>
      <c r="P2" s="38" t="s">
        <v>398</v>
      </c>
      <c r="Q2" s="38" t="s">
        <v>398</v>
      </c>
      <c r="R2" s="38" t="s">
        <v>398</v>
      </c>
      <c r="S2" s="38" t="s">
        <v>398</v>
      </c>
    </row>
    <row r="3" spans="1:102">
      <c r="A3" s="37"/>
      <c r="B3" s="37"/>
      <c r="C3" s="89" t="e">
        <f>#REF!</f>
        <v>#REF!</v>
      </c>
      <c r="D3" s="89" t="e">
        <f>C3</f>
        <v>#REF!</v>
      </c>
      <c r="E3" s="89" t="e">
        <f>D3</f>
        <v>#REF!</v>
      </c>
      <c r="F3" s="89" t="e">
        <f>E3</f>
        <v>#REF!</v>
      </c>
      <c r="G3" s="89" t="e">
        <f>F3</f>
        <v>#REF!</v>
      </c>
      <c r="I3" s="89" t="e">
        <f>G3</f>
        <v>#REF!</v>
      </c>
      <c r="J3" s="89" t="e">
        <f>I3</f>
        <v>#REF!</v>
      </c>
      <c r="K3" s="89" t="e">
        <f>J3</f>
        <v>#REF!</v>
      </c>
      <c r="L3" s="89" t="e">
        <f>K3</f>
        <v>#REF!</v>
      </c>
      <c r="M3" s="89" t="e">
        <f>L3</f>
        <v>#REF!</v>
      </c>
      <c r="O3" s="89" t="e">
        <f>#REF!</f>
        <v>#REF!</v>
      </c>
      <c r="P3" s="89" t="e">
        <f>O3</f>
        <v>#REF!</v>
      </c>
      <c r="Q3" s="89" t="e">
        <f>P3</f>
        <v>#REF!</v>
      </c>
      <c r="R3" s="89" t="e">
        <f>Q3</f>
        <v>#REF!</v>
      </c>
      <c r="S3" s="89" t="e">
        <f>R3</f>
        <v>#REF!</v>
      </c>
    </row>
    <row r="4" spans="1:102">
      <c r="A4" s="40"/>
      <c r="B4" s="40"/>
      <c r="C4" s="89" t="s">
        <v>357</v>
      </c>
      <c r="D4" s="89" t="s">
        <v>357</v>
      </c>
      <c r="E4" s="89" t="s">
        <v>357</v>
      </c>
      <c r="F4" s="89" t="s">
        <v>357</v>
      </c>
      <c r="G4" s="89" t="s">
        <v>357</v>
      </c>
      <c r="I4" s="89" t="s">
        <v>357</v>
      </c>
      <c r="J4" s="89" t="s">
        <v>357</v>
      </c>
      <c r="K4" s="89" t="s">
        <v>357</v>
      </c>
      <c r="L4" s="89" t="s">
        <v>357</v>
      </c>
      <c r="M4" s="89" t="s">
        <v>357</v>
      </c>
      <c r="O4" s="89" t="s">
        <v>357</v>
      </c>
      <c r="P4" s="89" t="s">
        <v>357</v>
      </c>
      <c r="Q4" s="89" t="s">
        <v>357</v>
      </c>
      <c r="R4" s="89" t="s">
        <v>357</v>
      </c>
      <c r="S4" s="89" t="s">
        <v>357</v>
      </c>
    </row>
    <row r="5" spans="1:102">
      <c r="A5" s="39"/>
      <c r="B5" s="40"/>
      <c r="C5" s="89" t="e">
        <f>#REF!</f>
        <v>#REF!</v>
      </c>
      <c r="D5" s="89" t="e">
        <f>C5</f>
        <v>#REF!</v>
      </c>
      <c r="E5" s="89" t="e">
        <f>D5</f>
        <v>#REF!</v>
      </c>
      <c r="F5" s="89" t="e">
        <f>E5</f>
        <v>#REF!</v>
      </c>
      <c r="G5" s="89" t="e">
        <f>F5</f>
        <v>#REF!</v>
      </c>
      <c r="H5" s="41"/>
      <c r="I5" s="89" t="e">
        <f>#REF!</f>
        <v>#REF!</v>
      </c>
      <c r="J5" s="89" t="e">
        <f>I5</f>
        <v>#REF!</v>
      </c>
      <c r="K5" s="89" t="e">
        <f>J5</f>
        <v>#REF!</v>
      </c>
      <c r="L5" s="89" t="e">
        <f>K5</f>
        <v>#REF!</v>
      </c>
      <c r="M5" s="89" t="e">
        <f>L5</f>
        <v>#REF!</v>
      </c>
      <c r="N5" s="41"/>
      <c r="O5" s="89" t="e">
        <f>#REF!</f>
        <v>#REF!</v>
      </c>
      <c r="P5" s="89" t="e">
        <f>O5</f>
        <v>#REF!</v>
      </c>
      <c r="Q5" s="89" t="e">
        <f>P5</f>
        <v>#REF!</v>
      </c>
      <c r="R5" s="89" t="e">
        <f>Q5</f>
        <v>#REF!</v>
      </c>
      <c r="S5" s="89" t="e">
        <f>R5</f>
        <v>#REF!</v>
      </c>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row>
    <row r="6" spans="1:102">
      <c r="A6" s="35"/>
      <c r="B6" s="40"/>
      <c r="C6" s="90" t="s">
        <v>215</v>
      </c>
      <c r="D6" s="90" t="s">
        <v>217</v>
      </c>
      <c r="E6" s="90" t="s">
        <v>220</v>
      </c>
      <c r="F6" s="90" t="s">
        <v>222</v>
      </c>
      <c r="G6" s="90" t="s">
        <v>223</v>
      </c>
      <c r="H6" s="41"/>
      <c r="I6" s="90" t="s">
        <v>215</v>
      </c>
      <c r="J6" s="90" t="s">
        <v>217</v>
      </c>
      <c r="K6" s="90" t="s">
        <v>220</v>
      </c>
      <c r="L6" s="90" t="s">
        <v>222</v>
      </c>
      <c r="M6" s="90" t="s">
        <v>223</v>
      </c>
      <c r="N6" s="41"/>
      <c r="O6" s="90" t="s">
        <v>215</v>
      </c>
      <c r="P6" s="90" t="s">
        <v>217</v>
      </c>
      <c r="Q6" s="90" t="s">
        <v>220</v>
      </c>
      <c r="R6" s="90" t="s">
        <v>222</v>
      </c>
      <c r="S6" s="90" t="s">
        <v>223</v>
      </c>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row>
    <row r="7" spans="1:102">
      <c r="A7" s="39"/>
      <c r="B7" s="40"/>
      <c r="C7" s="285" t="e">
        <f>#REF!</f>
        <v>#REF!</v>
      </c>
      <c r="D7" s="285" t="e">
        <f>C7</f>
        <v>#REF!</v>
      </c>
      <c r="E7" s="285" t="e">
        <f>D7</f>
        <v>#REF!</v>
      </c>
      <c r="F7" s="285" t="e">
        <f>E7</f>
        <v>#REF!</v>
      </c>
      <c r="G7" s="285" t="e">
        <f>F7</f>
        <v>#REF!</v>
      </c>
      <c r="H7" s="41"/>
      <c r="I7" s="89" t="e">
        <f>G7</f>
        <v>#REF!</v>
      </c>
      <c r="J7" s="89" t="e">
        <f>I7</f>
        <v>#REF!</v>
      </c>
      <c r="K7" s="89" t="e">
        <f>J7</f>
        <v>#REF!</v>
      </c>
      <c r="L7" s="89" t="e">
        <f>K7</f>
        <v>#REF!</v>
      </c>
      <c r="M7" s="89" t="e">
        <f>L7</f>
        <v>#REF!</v>
      </c>
      <c r="N7" s="41"/>
      <c r="O7" s="89" t="e">
        <f>#REF!</f>
        <v>#REF!</v>
      </c>
      <c r="P7" s="89" t="e">
        <f>O7</f>
        <v>#REF!</v>
      </c>
      <c r="Q7" s="89" t="e">
        <f>P7</f>
        <v>#REF!</v>
      </c>
      <c r="R7" s="89" t="e">
        <f>Q7</f>
        <v>#REF!</v>
      </c>
      <c r="S7" s="89" t="e">
        <f>R7</f>
        <v>#REF!</v>
      </c>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row>
    <row r="8" spans="1:102">
      <c r="A8" s="68"/>
      <c r="B8" s="40"/>
      <c r="C8" s="43"/>
      <c r="D8" s="43"/>
      <c r="E8" s="43"/>
      <c r="F8" s="43"/>
      <c r="G8" s="43"/>
      <c r="H8" s="41"/>
      <c r="I8" s="43"/>
      <c r="J8" s="43"/>
      <c r="K8" s="43"/>
      <c r="L8" s="43"/>
      <c r="M8" s="43"/>
      <c r="N8" s="41"/>
      <c r="O8" s="43"/>
      <c r="P8" s="43"/>
      <c r="Q8" s="43"/>
      <c r="R8" s="43"/>
      <c r="S8" s="43"/>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row>
    <row r="9" spans="1:102">
      <c r="A9" s="567" t="s">
        <v>397</v>
      </c>
      <c r="B9" s="40" t="s">
        <v>400</v>
      </c>
      <c r="C9" s="43">
        <v>12345</v>
      </c>
      <c r="D9" s="43">
        <v>12571</v>
      </c>
      <c r="E9" s="43">
        <v>12683</v>
      </c>
      <c r="F9" s="43">
        <v>12978</v>
      </c>
      <c r="G9" s="43">
        <v>50577</v>
      </c>
      <c r="H9" s="41"/>
      <c r="I9" s="43">
        <v>13050</v>
      </c>
      <c r="J9" s="43">
        <v>13257</v>
      </c>
      <c r="K9" s="43">
        <v>13339</v>
      </c>
      <c r="L9" s="43">
        <v>13424</v>
      </c>
      <c r="M9" s="43">
        <v>53070</v>
      </c>
      <c r="N9" s="41"/>
      <c r="O9" s="43">
        <v>13518</v>
      </c>
      <c r="P9" s="43">
        <v>13710</v>
      </c>
      <c r="Q9" s="43">
        <v>13787</v>
      </c>
      <c r="R9" s="43">
        <v>-41015</v>
      </c>
      <c r="S9" s="43">
        <v>0</v>
      </c>
      <c r="T9" s="41"/>
      <c r="U9" s="43"/>
      <c r="V9" s="43">
        <f>U9-S9</f>
        <v>0</v>
      </c>
      <c r="W9" s="43"/>
      <c r="X9" s="43"/>
      <c r="Y9" s="43"/>
      <c r="Z9" s="41"/>
      <c r="AA9" s="43"/>
      <c r="AB9" s="43"/>
      <c r="AC9" s="43"/>
      <c r="AD9" s="41"/>
      <c r="AE9" s="43"/>
      <c r="AF9" s="43"/>
      <c r="AG9" s="43"/>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row>
    <row r="10" spans="1:102">
      <c r="A10" s="68" t="s">
        <v>439</v>
      </c>
      <c r="B10" s="40" t="s">
        <v>400</v>
      </c>
      <c r="C10" s="43">
        <v>4867</v>
      </c>
      <c r="D10" s="43">
        <v>5029</v>
      </c>
      <c r="E10" s="43">
        <v>4951</v>
      </c>
      <c r="F10" s="43">
        <v>5167</v>
      </c>
      <c r="G10" s="43">
        <v>20014</v>
      </c>
      <c r="H10" s="41"/>
      <c r="I10" s="43">
        <v>5174</v>
      </c>
      <c r="J10" s="43">
        <v>5293</v>
      </c>
      <c r="K10" s="43">
        <v>5216</v>
      </c>
      <c r="L10" s="43">
        <v>5385</v>
      </c>
      <c r="M10" s="43">
        <v>21068</v>
      </c>
      <c r="N10" s="41"/>
      <c r="O10" s="43">
        <v>5415</v>
      </c>
      <c r="P10" s="43">
        <v>5638</v>
      </c>
      <c r="Q10" s="43">
        <v>5615</v>
      </c>
      <c r="R10" s="43">
        <v>-16668</v>
      </c>
      <c r="S10" s="43">
        <v>0</v>
      </c>
      <c r="T10" s="41"/>
      <c r="U10" s="43"/>
      <c r="V10" s="43">
        <f>U10-S10</f>
        <v>0</v>
      </c>
      <c r="W10" s="43"/>
      <c r="X10" s="43"/>
      <c r="Y10" s="43"/>
      <c r="Z10" s="41"/>
      <c r="AA10" s="43"/>
      <c r="AB10" s="43"/>
      <c r="AC10" s="43"/>
      <c r="AD10" s="41"/>
      <c r="AE10" s="43"/>
      <c r="AF10" s="43"/>
      <c r="AG10" s="43"/>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row>
    <row r="11" spans="1:102">
      <c r="A11" s="69"/>
      <c r="B11" s="69"/>
      <c r="C11" s="549"/>
      <c r="D11" s="549"/>
      <c r="E11" s="549"/>
      <c r="F11" s="549"/>
      <c r="G11" s="549"/>
      <c r="H11" s="46"/>
      <c r="I11" s="549"/>
      <c r="J11" s="549"/>
      <c r="K11" s="549"/>
      <c r="L11" s="549"/>
      <c r="M11" s="549"/>
      <c r="N11" s="46"/>
      <c r="O11" s="549"/>
      <c r="P11" s="549"/>
      <c r="Q11" s="549"/>
      <c r="R11" s="549"/>
      <c r="S11" s="549"/>
      <c r="T11" s="46"/>
      <c r="U11" s="549"/>
      <c r="V11" s="549"/>
      <c r="W11" s="549"/>
      <c r="X11" s="549"/>
      <c r="Y11" s="549"/>
      <c r="Z11" s="46"/>
      <c r="AA11" s="549"/>
      <c r="AB11" s="549"/>
      <c r="AC11" s="549"/>
      <c r="AD11" s="46"/>
      <c r="AE11" s="549"/>
      <c r="AF11" s="549"/>
      <c r="AG11" s="549"/>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row>
    <row r="12" spans="1:102">
      <c r="A12" s="68" t="s">
        <v>440</v>
      </c>
      <c r="B12" s="40" t="s">
        <v>400</v>
      </c>
      <c r="C12" s="95">
        <v>2891</v>
      </c>
      <c r="D12" s="95">
        <v>2863</v>
      </c>
      <c r="E12" s="95">
        <v>2905</v>
      </c>
      <c r="F12" s="95">
        <v>2917</v>
      </c>
      <c r="G12" s="95">
        <v>11576</v>
      </c>
      <c r="H12" s="41"/>
      <c r="I12" s="95">
        <v>3228</v>
      </c>
      <c r="J12" s="95">
        <v>3206</v>
      </c>
      <c r="K12" s="95">
        <v>3264</v>
      </c>
      <c r="L12" s="95">
        <v>3209</v>
      </c>
      <c r="M12" s="95">
        <v>12907</v>
      </c>
      <c r="N12" s="41"/>
      <c r="O12" s="95">
        <v>3326</v>
      </c>
      <c r="P12" s="95">
        <v>3312</v>
      </c>
      <c r="Q12" s="95">
        <v>3309</v>
      </c>
      <c r="R12" s="95">
        <v>-9947</v>
      </c>
      <c r="S12" s="95">
        <v>0</v>
      </c>
      <c r="T12" s="41"/>
      <c r="U12" s="95"/>
      <c r="V12" s="43">
        <f t="shared" ref="V12:V19" si="0">U12-S12</f>
        <v>0</v>
      </c>
      <c r="W12" s="95"/>
      <c r="X12" s="95"/>
      <c r="Y12" s="95"/>
      <c r="Z12" s="41"/>
      <c r="AA12" s="95"/>
      <c r="AB12" s="95"/>
      <c r="AC12" s="95"/>
      <c r="AD12" s="41"/>
      <c r="AE12" s="95"/>
      <c r="AF12" s="95"/>
      <c r="AG12" s="95"/>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row>
    <row r="13" spans="1:102">
      <c r="A13" s="68" t="s">
        <v>441</v>
      </c>
      <c r="B13" s="40" t="s">
        <v>400</v>
      </c>
      <c r="C13" s="95">
        <v>1495</v>
      </c>
      <c r="D13" s="95">
        <v>1524</v>
      </c>
      <c r="E13" s="95">
        <v>1573</v>
      </c>
      <c r="F13" s="95">
        <v>1615</v>
      </c>
      <c r="G13" s="95">
        <v>6207</v>
      </c>
      <c r="H13" s="41"/>
      <c r="I13" s="95">
        <v>1530</v>
      </c>
      <c r="J13" s="95">
        <v>1549</v>
      </c>
      <c r="K13" s="95">
        <v>1602</v>
      </c>
      <c r="L13" s="95">
        <v>1612</v>
      </c>
      <c r="M13" s="95">
        <v>6293</v>
      </c>
      <c r="N13" s="41"/>
      <c r="O13" s="95">
        <v>1603</v>
      </c>
      <c r="P13" s="95">
        <v>1596</v>
      </c>
      <c r="Q13" s="95">
        <v>1624</v>
      </c>
      <c r="R13" s="95">
        <v>-4823</v>
      </c>
      <c r="S13" s="95">
        <v>0</v>
      </c>
      <c r="T13" s="41"/>
      <c r="U13" s="95"/>
      <c r="V13" s="43">
        <f t="shared" si="0"/>
        <v>0</v>
      </c>
      <c r="W13" s="95"/>
      <c r="X13" s="95"/>
      <c r="Y13" s="95"/>
      <c r="Z13" s="41"/>
      <c r="AA13" s="95"/>
      <c r="AB13" s="95"/>
      <c r="AC13" s="95"/>
      <c r="AD13" s="41"/>
      <c r="AE13" s="95"/>
      <c r="AF13" s="95"/>
      <c r="AG13" s="95"/>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row>
    <row r="14" spans="1:102">
      <c r="A14" s="68" t="s">
        <v>442</v>
      </c>
      <c r="B14" s="40" t="s">
        <v>400</v>
      </c>
      <c r="C14" s="95">
        <v>628</v>
      </c>
      <c r="D14" s="95">
        <v>613</v>
      </c>
      <c r="E14" s="95">
        <v>628</v>
      </c>
      <c r="F14" s="95">
        <v>612</v>
      </c>
      <c r="G14" s="95">
        <v>2481</v>
      </c>
      <c r="H14" s="41"/>
      <c r="I14" s="95">
        <v>619</v>
      </c>
      <c r="J14" s="95">
        <v>605</v>
      </c>
      <c r="K14" s="95">
        <v>626</v>
      </c>
      <c r="L14" s="95">
        <v>598</v>
      </c>
      <c r="M14" s="95">
        <v>2448</v>
      </c>
      <c r="N14" s="41"/>
      <c r="O14" s="95">
        <v>607</v>
      </c>
      <c r="P14" s="95">
        <v>600</v>
      </c>
      <c r="Q14" s="95">
        <v>595</v>
      </c>
      <c r="R14" s="95">
        <v>-1802</v>
      </c>
      <c r="S14" s="95">
        <v>0</v>
      </c>
      <c r="T14" s="41"/>
      <c r="U14" s="95"/>
      <c r="V14" s="43">
        <f t="shared" si="0"/>
        <v>0</v>
      </c>
      <c r="W14" s="95"/>
      <c r="X14" s="95"/>
      <c r="Y14" s="95"/>
      <c r="Z14" s="41"/>
      <c r="AA14" s="95"/>
      <c r="AB14" s="95"/>
      <c r="AC14" s="95"/>
      <c r="AD14" s="41"/>
      <c r="AE14" s="95"/>
      <c r="AF14" s="95"/>
      <c r="AG14" s="95"/>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row>
    <row r="15" spans="1:102">
      <c r="A15" s="68" t="s">
        <v>443</v>
      </c>
      <c r="B15" s="40" t="s">
        <v>400</v>
      </c>
      <c r="C15" s="95">
        <v>877</v>
      </c>
      <c r="D15" s="95">
        <v>900</v>
      </c>
      <c r="E15" s="95">
        <v>971</v>
      </c>
      <c r="F15" s="95">
        <v>926</v>
      </c>
      <c r="G15" s="95">
        <v>3674</v>
      </c>
      <c r="H15" s="41"/>
      <c r="I15" s="95">
        <v>895</v>
      </c>
      <c r="J15" s="95">
        <v>932</v>
      </c>
      <c r="K15" s="95">
        <v>952</v>
      </c>
      <c r="L15" s="95">
        <v>932</v>
      </c>
      <c r="M15" s="95">
        <v>3711</v>
      </c>
      <c r="N15" s="41"/>
      <c r="O15" s="95">
        <v>940</v>
      </c>
      <c r="P15" s="95">
        <v>927</v>
      </c>
      <c r="Q15" s="95">
        <v>935</v>
      </c>
      <c r="R15" s="95">
        <v>-2802</v>
      </c>
      <c r="S15" s="95">
        <v>0</v>
      </c>
      <c r="T15" s="41"/>
      <c r="U15" s="95"/>
      <c r="V15" s="43">
        <f t="shared" si="0"/>
        <v>0</v>
      </c>
      <c r="W15" s="95"/>
      <c r="X15" s="95"/>
      <c r="Y15" s="95"/>
      <c r="Z15" s="41"/>
      <c r="AA15" s="95"/>
      <c r="AB15" s="95"/>
      <c r="AC15" s="95"/>
      <c r="AD15" s="41"/>
      <c r="AE15" s="95"/>
      <c r="AF15" s="95"/>
      <c r="AG15" s="95"/>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row>
    <row r="16" spans="1:102">
      <c r="A16" s="68" t="s">
        <v>444</v>
      </c>
      <c r="B16" s="40" t="s">
        <v>400</v>
      </c>
      <c r="C16" s="95">
        <v>0</v>
      </c>
      <c r="D16" s="95">
        <v>0</v>
      </c>
      <c r="E16" s="95">
        <v>0</v>
      </c>
      <c r="F16" s="95">
        <v>0</v>
      </c>
      <c r="G16" s="95">
        <v>0</v>
      </c>
      <c r="H16" s="41"/>
      <c r="I16" s="95">
        <v>0</v>
      </c>
      <c r="J16" s="95">
        <v>0</v>
      </c>
      <c r="K16" s="95">
        <v>0</v>
      </c>
      <c r="L16" s="95">
        <v>0</v>
      </c>
      <c r="M16" s="95">
        <v>0</v>
      </c>
      <c r="N16" s="41"/>
      <c r="O16" s="95">
        <v>0</v>
      </c>
      <c r="P16" s="95">
        <v>0</v>
      </c>
      <c r="Q16" s="95">
        <v>0</v>
      </c>
      <c r="R16" s="95">
        <v>0</v>
      </c>
      <c r="S16" s="95">
        <v>0</v>
      </c>
      <c r="T16" s="41"/>
      <c r="U16" s="95"/>
      <c r="V16" s="43">
        <f t="shared" si="0"/>
        <v>0</v>
      </c>
      <c r="W16" s="95"/>
      <c r="X16" s="95"/>
      <c r="Y16" s="95"/>
      <c r="Z16" s="41"/>
      <c r="AA16" s="95"/>
      <c r="AB16" s="95"/>
      <c r="AC16" s="95"/>
      <c r="AD16" s="41"/>
      <c r="AE16" s="95"/>
      <c r="AF16" s="95"/>
      <c r="AG16" s="95"/>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row>
    <row r="17" spans="1:102">
      <c r="A17" s="127" t="s">
        <v>445</v>
      </c>
      <c r="B17" s="40" t="s">
        <v>400</v>
      </c>
      <c r="C17" s="36">
        <v>382</v>
      </c>
      <c r="D17" s="36">
        <v>386</v>
      </c>
      <c r="E17" s="36">
        <v>389</v>
      </c>
      <c r="F17" s="36">
        <v>393</v>
      </c>
      <c r="G17" s="36">
        <v>1550</v>
      </c>
      <c r="I17" s="36">
        <v>399</v>
      </c>
      <c r="J17" s="36">
        <v>399</v>
      </c>
      <c r="K17" s="36">
        <v>398</v>
      </c>
      <c r="L17" s="36">
        <v>393</v>
      </c>
      <c r="M17" s="36">
        <v>1589</v>
      </c>
      <c r="O17" s="36">
        <v>399</v>
      </c>
      <c r="P17" s="36">
        <v>390</v>
      </c>
      <c r="Q17" s="36">
        <v>389</v>
      </c>
      <c r="R17" s="36">
        <v>-1178</v>
      </c>
      <c r="S17" s="36">
        <v>0</v>
      </c>
      <c r="V17" s="43">
        <f t="shared" si="0"/>
        <v>0</v>
      </c>
    </row>
    <row r="18" spans="1:102">
      <c r="A18" s="68" t="s">
        <v>45</v>
      </c>
      <c r="B18" s="40"/>
      <c r="C18" s="95">
        <f>C19-C12-C13-C14-C15-C16-C17</f>
        <v>1205</v>
      </c>
      <c r="D18" s="95">
        <f>D19-D12-D13-D14-D15-D16-D17</f>
        <v>1256</v>
      </c>
      <c r="E18" s="95">
        <f>E19-E12-E13-E14-E15-E16-E17</f>
        <v>1266</v>
      </c>
      <c r="F18" s="95">
        <f>F19-F12-F13-F14-F15-F16-F17</f>
        <v>1348</v>
      </c>
      <c r="G18" s="95">
        <f>G19-G12-G13-G14-G15-G16-G17</f>
        <v>5075</v>
      </c>
      <c r="H18" s="41"/>
      <c r="I18" s="95">
        <f>I19-I12-I13-I14-I15-I16-I17</f>
        <v>1205</v>
      </c>
      <c r="J18" s="95">
        <f>J19-J12-J13-J14-J15-J16-J17</f>
        <v>1273</v>
      </c>
      <c r="K18" s="95">
        <f>K19-K12-K13-K14-K15-K16-K17</f>
        <v>1281</v>
      </c>
      <c r="L18" s="95">
        <f>L19-L12-L13-L14-L15-L16-L17</f>
        <v>1295</v>
      </c>
      <c r="M18" s="95">
        <f>M19-M12-M13-M14-M15-M16-M17</f>
        <v>5054</v>
      </c>
      <c r="N18" s="41"/>
      <c r="O18" s="95">
        <f>O19-O12-O13-O14-O15-O17</f>
        <v>1228</v>
      </c>
      <c r="P18" s="95">
        <f>P19-P12-P13-P14-P15-P17</f>
        <v>1247</v>
      </c>
      <c r="Q18" s="95">
        <f>Q19-Q12-Q13-Q14-Q15-Q17</f>
        <v>1320</v>
      </c>
      <c r="R18" s="95">
        <f>R19-R12-R13-R14-R15-R17</f>
        <v>-3795</v>
      </c>
      <c r="S18" s="95">
        <f>S19-S12-S13-S14-S15-S17</f>
        <v>0</v>
      </c>
      <c r="T18" s="41"/>
      <c r="U18" s="95">
        <f>U19-U12-U13-U14-U15-U17</f>
        <v>0</v>
      </c>
      <c r="V18" s="43">
        <f t="shared" si="0"/>
        <v>0</v>
      </c>
      <c r="W18" s="95"/>
      <c r="X18" s="95"/>
      <c r="Y18" s="95"/>
      <c r="Z18" s="41"/>
      <c r="AA18" s="95"/>
      <c r="AB18" s="95"/>
      <c r="AC18" s="95"/>
      <c r="AD18" s="41"/>
      <c r="AE18" s="95"/>
      <c r="AF18" s="95"/>
      <c r="AG18" s="95"/>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row>
    <row r="19" spans="1:102">
      <c r="A19" s="68"/>
      <c r="B19" s="40"/>
      <c r="C19" s="95">
        <f>C9-C10</f>
        <v>7478</v>
      </c>
      <c r="D19" s="95">
        <f>D9-D10</f>
        <v>7542</v>
      </c>
      <c r="E19" s="95">
        <f>E9-E10</f>
        <v>7732</v>
      </c>
      <c r="F19" s="95">
        <f>F9-F10</f>
        <v>7811</v>
      </c>
      <c r="G19" s="95">
        <f>G9-G10</f>
        <v>30563</v>
      </c>
      <c r="H19" s="41"/>
      <c r="I19" s="95">
        <f>I9-I10</f>
        <v>7876</v>
      </c>
      <c r="J19" s="95">
        <f>J9-J10</f>
        <v>7964</v>
      </c>
      <c r="K19" s="95">
        <f>K9-K10</f>
        <v>8123</v>
      </c>
      <c r="L19" s="95">
        <f>L9-L10</f>
        <v>8039</v>
      </c>
      <c r="M19" s="95">
        <f>M9-M10</f>
        <v>32002</v>
      </c>
      <c r="N19" s="41"/>
      <c r="O19" s="95">
        <f>O9-O10</f>
        <v>8103</v>
      </c>
      <c r="P19" s="95">
        <f>P9-P10</f>
        <v>8072</v>
      </c>
      <c r="Q19" s="95">
        <f>Q9-Q10</f>
        <v>8172</v>
      </c>
      <c r="R19" s="95">
        <f>R9-R10</f>
        <v>-24347</v>
      </c>
      <c r="S19" s="95">
        <f>S9-S10</f>
        <v>0</v>
      </c>
      <c r="T19" s="41"/>
      <c r="U19" s="95">
        <f>U9-U10</f>
        <v>0</v>
      </c>
      <c r="V19" s="43">
        <f t="shared" si="0"/>
        <v>0</v>
      </c>
      <c r="W19" s="95"/>
      <c r="X19" s="95"/>
      <c r="Y19" s="95"/>
      <c r="Z19" s="41"/>
      <c r="AA19" s="95"/>
      <c r="AB19" s="95"/>
      <c r="AC19" s="95"/>
      <c r="AD19" s="41"/>
      <c r="AE19" s="95"/>
      <c r="AF19" s="95"/>
      <c r="AG19" s="95"/>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row>
    <row r="20" spans="1:102">
      <c r="A20" s="68"/>
      <c r="B20" s="40"/>
      <c r="C20" s="95"/>
      <c r="D20" s="95"/>
      <c r="E20" s="95"/>
      <c r="F20" s="95"/>
      <c r="G20" s="95"/>
      <c r="H20" s="41"/>
      <c r="I20" s="95"/>
      <c r="J20" s="95"/>
      <c r="K20" s="95"/>
      <c r="L20" s="95"/>
      <c r="M20" s="95"/>
      <c r="N20" s="41"/>
      <c r="O20" s="95"/>
      <c r="P20" s="95"/>
      <c r="Q20" s="95"/>
      <c r="R20" s="95"/>
      <c r="S20" s="95"/>
      <c r="T20" s="41"/>
      <c r="U20" s="95"/>
      <c r="V20" s="95"/>
      <c r="W20" s="95"/>
      <c r="X20" s="95"/>
      <c r="Y20" s="95"/>
      <c r="Z20" s="41"/>
      <c r="AA20" s="95"/>
      <c r="AB20" s="95"/>
      <c r="AC20" s="95"/>
      <c r="AD20" s="41"/>
      <c r="AE20" s="95"/>
      <c r="AF20" s="95"/>
      <c r="AG20" s="95"/>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row>
    <row r="21" spans="1:102">
      <c r="A21" s="68" t="s">
        <v>446</v>
      </c>
      <c r="B21" s="40" t="s">
        <v>400</v>
      </c>
      <c r="C21" s="95">
        <v>382172362.44</v>
      </c>
      <c r="D21" s="95">
        <v>386285213.69</v>
      </c>
      <c r="E21" s="95">
        <v>388466783.28000009</v>
      </c>
      <c r="F21" s="95">
        <v>392734901.81999993</v>
      </c>
      <c r="G21" s="95">
        <v>1549659261.23</v>
      </c>
      <c r="H21" s="41"/>
      <c r="I21" s="95">
        <v>398704193.49000001</v>
      </c>
      <c r="J21" s="95">
        <v>399067058.31999993</v>
      </c>
      <c r="K21" s="95">
        <v>398046959.84000015</v>
      </c>
      <c r="L21" s="95">
        <v>392861498.75</v>
      </c>
      <c r="M21" s="95">
        <v>1588679710.4000001</v>
      </c>
      <c r="N21" s="41"/>
      <c r="O21" s="95">
        <v>399363200.95999998</v>
      </c>
      <c r="P21" s="95">
        <v>390095889.20999998</v>
      </c>
      <c r="Q21" s="95">
        <v>388437752.42999995</v>
      </c>
      <c r="R21" s="95">
        <v>-1177896842.5999999</v>
      </c>
      <c r="S21" s="95">
        <v>0</v>
      </c>
      <c r="T21" s="41"/>
      <c r="U21" s="95"/>
      <c r="V21" s="95"/>
      <c r="W21" s="95"/>
      <c r="X21" s="95"/>
      <c r="Y21" s="95"/>
      <c r="Z21" s="41"/>
      <c r="AA21" s="95"/>
      <c r="AB21" s="95"/>
      <c r="AC21" s="95"/>
      <c r="AD21" s="41"/>
      <c r="AE21" s="95"/>
      <c r="AF21" s="95"/>
      <c r="AG21" s="95"/>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row>
    <row r="22" spans="1:102" ht="15" thickBot="1">
      <c r="A22" s="96" t="s">
        <v>447</v>
      </c>
      <c r="B22" s="97" t="s">
        <v>400</v>
      </c>
      <c r="C22" s="568">
        <v>877387699.65996993</v>
      </c>
      <c r="D22" s="568">
        <v>900010889.11003006</v>
      </c>
      <c r="E22" s="568">
        <v>970425985.94800043</v>
      </c>
      <c r="F22" s="568">
        <v>926479459.00199938</v>
      </c>
      <c r="G22" s="568">
        <v>3674304033.7199998</v>
      </c>
      <c r="H22" s="98"/>
      <c r="I22" s="568">
        <v>894991434.35000002</v>
      </c>
      <c r="J22" s="568">
        <v>931586278.13999999</v>
      </c>
      <c r="K22" s="568">
        <v>951953988.02049947</v>
      </c>
      <c r="L22" s="568">
        <v>932750620.88920021</v>
      </c>
      <c r="M22" s="568">
        <v>3711282321.3996997</v>
      </c>
      <c r="N22" s="98"/>
      <c r="O22" s="568">
        <v>940309083.08999991</v>
      </c>
      <c r="P22" s="568">
        <v>927111592.38000011</v>
      </c>
      <c r="Q22" s="568">
        <v>934770079.50999999</v>
      </c>
      <c r="R22" s="568">
        <v>-2802190754.9799991</v>
      </c>
      <c r="S22" s="568">
        <v>9.5367431640625E-7</v>
      </c>
      <c r="T22" s="41"/>
      <c r="U22" s="95"/>
      <c r="V22" s="95"/>
      <c r="W22" s="95"/>
      <c r="X22" s="95"/>
      <c r="Y22" s="95"/>
      <c r="Z22" s="41"/>
      <c r="AA22" s="95"/>
      <c r="AB22" s="95"/>
      <c r="AC22" s="95"/>
      <c r="AD22" s="41"/>
      <c r="AE22" s="95"/>
      <c r="AF22" s="95"/>
      <c r="AG22" s="95"/>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row>
    <row r="23" spans="1:102">
      <c r="A23" s="68"/>
      <c r="B23" s="548"/>
      <c r="C23" s="43"/>
      <c r="D23" s="43"/>
      <c r="E23" s="43"/>
      <c r="F23" s="43"/>
      <c r="G23" s="43"/>
      <c r="H23" s="550"/>
      <c r="I23" s="43"/>
      <c r="J23" s="43"/>
      <c r="K23" s="43"/>
      <c r="L23" s="43"/>
      <c r="M23" s="43"/>
      <c r="N23" s="550"/>
      <c r="O23" s="43"/>
      <c r="P23" s="43"/>
      <c r="Q23" s="43"/>
      <c r="R23" s="43"/>
      <c r="S23" s="43"/>
      <c r="T23" s="550"/>
      <c r="U23" s="43"/>
      <c r="V23" s="43"/>
      <c r="W23" s="43"/>
      <c r="X23" s="43"/>
      <c r="Y23" s="43"/>
      <c r="Z23" s="550"/>
      <c r="AA23" s="43"/>
      <c r="AB23" s="43"/>
      <c r="AC23" s="43"/>
      <c r="AD23" s="550"/>
      <c r="AE23" s="43"/>
      <c r="AF23" s="43"/>
      <c r="AG23" s="43"/>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row>
    <row r="24" spans="1:102">
      <c r="A24" s="68" t="s">
        <v>440</v>
      </c>
      <c r="B24" s="92" t="s">
        <v>413</v>
      </c>
      <c r="C24" s="43">
        <v>1058</v>
      </c>
      <c r="D24" s="43">
        <v>1194</v>
      </c>
      <c r="E24" s="43">
        <v>1572</v>
      </c>
      <c r="F24" s="43">
        <v>1108</v>
      </c>
      <c r="G24" s="43">
        <v>4932</v>
      </c>
      <c r="H24" s="46"/>
      <c r="I24" s="43">
        <v>1083</v>
      </c>
      <c r="J24" s="43">
        <v>1197</v>
      </c>
      <c r="K24" s="43">
        <v>1219</v>
      </c>
      <c r="L24" s="43">
        <v>1171</v>
      </c>
      <c r="M24" s="43">
        <v>4670</v>
      </c>
      <c r="N24" s="46"/>
      <c r="O24" s="43">
        <v>1441</v>
      </c>
      <c r="P24" s="43">
        <v>1231</v>
      </c>
      <c r="Q24" s="43">
        <v>1410</v>
      </c>
      <c r="R24" s="43">
        <v>-4082</v>
      </c>
      <c r="S24" s="43">
        <v>0</v>
      </c>
      <c r="T24" s="46"/>
      <c r="U24" s="43"/>
      <c r="V24" s="43"/>
      <c r="W24" s="43"/>
      <c r="X24" s="43"/>
      <c r="Y24" s="43"/>
      <c r="Z24" s="46"/>
      <c r="AA24" s="43"/>
      <c r="AB24" s="43"/>
      <c r="AC24" s="43"/>
      <c r="AD24" s="46"/>
      <c r="AE24" s="43"/>
      <c r="AF24" s="43"/>
      <c r="AG24" s="43"/>
    </row>
    <row r="25" spans="1:102">
      <c r="A25" s="68" t="s">
        <v>443</v>
      </c>
      <c r="B25" s="92" t="s">
        <v>413</v>
      </c>
      <c r="C25" s="95">
        <v>132</v>
      </c>
      <c r="D25" s="95">
        <v>115</v>
      </c>
      <c r="E25" s="95">
        <v>133</v>
      </c>
      <c r="F25" s="95">
        <v>133</v>
      </c>
      <c r="G25" s="95">
        <v>513</v>
      </c>
      <c r="H25" s="550"/>
      <c r="I25" s="95">
        <v>121</v>
      </c>
      <c r="J25" s="95">
        <v>119</v>
      </c>
      <c r="K25" s="95">
        <v>135</v>
      </c>
      <c r="L25" s="95">
        <v>156</v>
      </c>
      <c r="M25" s="95">
        <v>531</v>
      </c>
      <c r="N25" s="550"/>
      <c r="O25" s="95">
        <v>123</v>
      </c>
      <c r="P25" s="95">
        <v>117</v>
      </c>
      <c r="Q25" s="95">
        <v>134</v>
      </c>
      <c r="R25" s="95">
        <v>-374</v>
      </c>
      <c r="S25" s="95">
        <v>0</v>
      </c>
      <c r="T25" s="550"/>
      <c r="U25" s="95"/>
      <c r="V25" s="95"/>
      <c r="W25" s="95"/>
      <c r="X25" s="95"/>
      <c r="Y25" s="95"/>
      <c r="Z25" s="550"/>
      <c r="AA25" s="95"/>
      <c r="AB25" s="95"/>
      <c r="AC25" s="95"/>
      <c r="AD25" s="550"/>
      <c r="AE25" s="95"/>
      <c r="AF25" s="95"/>
      <c r="AG25" s="95"/>
    </row>
    <row r="26" spans="1:102">
      <c r="A26" s="68" t="s">
        <v>45</v>
      </c>
      <c r="B26" s="92"/>
      <c r="C26" s="95">
        <f>C27-C24-C25</f>
        <v>308</v>
      </c>
      <c r="D26" s="95">
        <f>D27-D24-D25</f>
        <v>312</v>
      </c>
      <c r="E26" s="95">
        <f>E27-E24-E25</f>
        <v>344</v>
      </c>
      <c r="F26" s="95">
        <f>F27-F24-F25</f>
        <v>345</v>
      </c>
      <c r="G26" s="95">
        <f>G27-G24-G25</f>
        <v>1309</v>
      </c>
      <c r="H26" s="550"/>
      <c r="I26" s="95">
        <f>I27-I24-I25</f>
        <v>321</v>
      </c>
      <c r="J26" s="95">
        <f>J27-J24-J25</f>
        <v>325</v>
      </c>
      <c r="K26" s="95">
        <f>K27-K24-K25</f>
        <v>343</v>
      </c>
      <c r="L26" s="95">
        <f>L27-L24-L25</f>
        <v>365</v>
      </c>
      <c r="M26" s="95">
        <f>M27-M24-M25</f>
        <v>1354</v>
      </c>
      <c r="N26" s="550"/>
      <c r="O26" s="95">
        <f>O27-O24-O25</f>
        <v>362</v>
      </c>
      <c r="P26" s="95">
        <f>P27-P24-P25</f>
        <v>382</v>
      </c>
      <c r="Q26" s="95">
        <f>Q27-Q24-Q25</f>
        <v>372</v>
      </c>
      <c r="R26" s="95">
        <f>R27-R24-R25</f>
        <v>-1116</v>
      </c>
      <c r="S26" s="95">
        <f>S27-S24-S25</f>
        <v>0</v>
      </c>
      <c r="T26" s="550"/>
      <c r="U26" s="95"/>
      <c r="V26" s="95"/>
      <c r="W26" s="95"/>
      <c r="X26" s="95"/>
      <c r="Y26" s="95"/>
      <c r="Z26" s="550"/>
      <c r="AA26" s="95"/>
      <c r="AB26" s="95"/>
      <c r="AC26" s="95"/>
      <c r="AD26" s="550"/>
      <c r="AE26" s="95"/>
      <c r="AF26" s="95"/>
      <c r="AG26" s="95"/>
    </row>
    <row r="27" spans="1:102">
      <c r="A27" s="68" t="s">
        <v>448</v>
      </c>
      <c r="B27" s="92" t="s">
        <v>413</v>
      </c>
      <c r="C27" s="113">
        <v>1498</v>
      </c>
      <c r="D27" s="113">
        <v>1621</v>
      </c>
      <c r="E27" s="113">
        <v>2049</v>
      </c>
      <c r="F27" s="113">
        <v>1586</v>
      </c>
      <c r="G27" s="113">
        <v>6754</v>
      </c>
      <c r="H27" s="550"/>
      <c r="I27" s="549">
        <v>1525</v>
      </c>
      <c r="J27" s="549">
        <v>1641</v>
      </c>
      <c r="K27" s="549">
        <v>1697</v>
      </c>
      <c r="L27" s="549">
        <v>1692</v>
      </c>
      <c r="M27" s="549">
        <v>6555</v>
      </c>
      <c r="N27" s="550"/>
      <c r="O27" s="95">
        <v>1926</v>
      </c>
      <c r="P27" s="95">
        <v>1730</v>
      </c>
      <c r="Q27" s="95">
        <v>1916</v>
      </c>
      <c r="R27" s="95">
        <v>-5572</v>
      </c>
      <c r="S27" s="95">
        <v>0</v>
      </c>
      <c r="T27" s="550"/>
      <c r="U27" s="549"/>
      <c r="V27" s="549"/>
      <c r="W27" s="549"/>
      <c r="X27" s="549"/>
      <c r="Y27" s="549"/>
      <c r="Z27" s="550"/>
      <c r="AA27" s="549"/>
      <c r="AB27" s="549"/>
      <c r="AC27" s="549"/>
      <c r="AD27" s="550"/>
      <c r="AE27" s="549"/>
      <c r="AF27" s="549"/>
      <c r="AG27" s="549"/>
    </row>
    <row r="28" spans="1:102">
      <c r="A28" s="68"/>
      <c r="B28" s="69"/>
      <c r="C28" s="549"/>
      <c r="D28" s="549"/>
      <c r="E28" s="549"/>
      <c r="F28" s="549"/>
      <c r="G28" s="549"/>
      <c r="H28" s="550"/>
      <c r="I28" s="549"/>
      <c r="J28" s="549"/>
      <c r="K28" s="549"/>
      <c r="L28" s="549"/>
      <c r="M28" s="549"/>
      <c r="N28" s="550"/>
      <c r="O28" s="549"/>
      <c r="P28" s="549"/>
      <c r="Q28" s="549"/>
      <c r="R28" s="549"/>
      <c r="S28" s="549"/>
      <c r="T28" s="550"/>
      <c r="U28" s="549"/>
      <c r="V28" s="549"/>
      <c r="W28" s="549"/>
      <c r="X28" s="549"/>
      <c r="Y28" s="549"/>
      <c r="Z28" s="550"/>
      <c r="AA28" s="549"/>
      <c r="AB28" s="549"/>
      <c r="AC28" s="549"/>
      <c r="AD28" s="550"/>
      <c r="AE28" s="549"/>
      <c r="AF28" s="549"/>
      <c r="AG28" s="549"/>
    </row>
    <row r="29" spans="1:102">
      <c r="A29" s="68" t="s">
        <v>440</v>
      </c>
      <c r="B29" s="92" t="s">
        <v>422</v>
      </c>
      <c r="C29" s="95">
        <v>1353</v>
      </c>
      <c r="D29" s="95">
        <v>1279</v>
      </c>
      <c r="E29" s="95">
        <v>2205</v>
      </c>
      <c r="F29" s="95">
        <v>2112</v>
      </c>
      <c r="G29" s="95">
        <v>6949</v>
      </c>
      <c r="H29" s="550"/>
      <c r="I29" s="95">
        <v>1432</v>
      </c>
      <c r="J29" s="95">
        <v>1352</v>
      </c>
      <c r="K29" s="95">
        <v>1340</v>
      </c>
      <c r="L29" s="95">
        <v>2316</v>
      </c>
      <c r="M29" s="95">
        <v>6440</v>
      </c>
      <c r="N29" s="550"/>
      <c r="O29" s="95">
        <v>2476</v>
      </c>
      <c r="P29" s="95">
        <v>1488</v>
      </c>
      <c r="Q29" s="95">
        <v>1640</v>
      </c>
      <c r="R29" s="95">
        <v>-5604</v>
      </c>
      <c r="S29" s="95">
        <v>0</v>
      </c>
      <c r="T29" s="550"/>
      <c r="U29" s="549"/>
      <c r="V29" s="549"/>
      <c r="W29" s="549"/>
      <c r="X29" s="549"/>
      <c r="Y29" s="549"/>
      <c r="Z29" s="550"/>
      <c r="AA29" s="549"/>
      <c r="AB29" s="549"/>
      <c r="AC29" s="549"/>
      <c r="AD29" s="550"/>
      <c r="AE29" s="549"/>
      <c r="AF29" s="549"/>
      <c r="AG29" s="549"/>
    </row>
    <row r="30" spans="1:102">
      <c r="A30" s="68" t="s">
        <v>443</v>
      </c>
      <c r="B30" s="92" t="s">
        <v>422</v>
      </c>
      <c r="C30" s="95">
        <v>119</v>
      </c>
      <c r="D30" s="95">
        <v>95</v>
      </c>
      <c r="E30" s="95">
        <v>133</v>
      </c>
      <c r="F30" s="95">
        <v>115</v>
      </c>
      <c r="G30" s="95">
        <v>462</v>
      </c>
      <c r="H30" s="550"/>
      <c r="I30" s="95">
        <v>118</v>
      </c>
      <c r="J30" s="95">
        <v>124</v>
      </c>
      <c r="K30" s="95">
        <v>133</v>
      </c>
      <c r="L30" s="95">
        <v>106</v>
      </c>
      <c r="M30" s="95">
        <v>481</v>
      </c>
      <c r="N30" s="550"/>
      <c r="O30" s="95">
        <v>133</v>
      </c>
      <c r="P30" s="95">
        <v>111</v>
      </c>
      <c r="Q30" s="95">
        <v>118</v>
      </c>
      <c r="R30" s="95">
        <v>-362</v>
      </c>
      <c r="S30" s="95">
        <v>0</v>
      </c>
      <c r="T30" s="550"/>
      <c r="U30" s="549"/>
      <c r="V30" s="549"/>
      <c r="W30" s="549"/>
      <c r="X30" s="549"/>
      <c r="Y30" s="549"/>
      <c r="Z30" s="550"/>
      <c r="AA30" s="549"/>
      <c r="AB30" s="549"/>
      <c r="AC30" s="549"/>
      <c r="AD30" s="550"/>
      <c r="AE30" s="549"/>
      <c r="AF30" s="549"/>
      <c r="AG30" s="549"/>
    </row>
    <row r="31" spans="1:102">
      <c r="A31" s="68" t="s">
        <v>45</v>
      </c>
      <c r="B31" s="92"/>
      <c r="C31" s="95">
        <f>C32-C29-C30</f>
        <v>318</v>
      </c>
      <c r="D31" s="95">
        <f>D32-D29-D30</f>
        <v>335</v>
      </c>
      <c r="E31" s="95">
        <f>E32-E29-E30</f>
        <v>370</v>
      </c>
      <c r="F31" s="95">
        <f>F32-F29-F30</f>
        <v>358</v>
      </c>
      <c r="G31" s="95">
        <f>G32-G29-G30</f>
        <v>1381</v>
      </c>
      <c r="H31" s="550"/>
      <c r="I31" s="549">
        <f>I32-I29-I30</f>
        <v>336</v>
      </c>
      <c r="J31" s="549">
        <f>J32-J29-J30</f>
        <v>349</v>
      </c>
      <c r="K31" s="549">
        <f>K32-K29-K30</f>
        <v>336</v>
      </c>
      <c r="L31" s="549">
        <f>L32-L29-L30</f>
        <v>370</v>
      </c>
      <c r="M31" s="549">
        <f>M32-M29-M30</f>
        <v>1391</v>
      </c>
      <c r="N31" s="550"/>
      <c r="O31" s="95">
        <f>O32-O29-O30</f>
        <v>381</v>
      </c>
      <c r="P31" s="95">
        <f>P32-P29-P30</f>
        <v>375</v>
      </c>
      <c r="Q31" s="95">
        <f>Q32-Q29-Q30</f>
        <v>373</v>
      </c>
      <c r="R31" s="95">
        <f>R32-R29-R30</f>
        <v>-1129</v>
      </c>
      <c r="S31" s="95">
        <f>S32-S29-S30</f>
        <v>0</v>
      </c>
      <c r="T31" s="550"/>
      <c r="U31" s="549"/>
      <c r="V31" s="549"/>
      <c r="W31" s="549"/>
      <c r="X31" s="549"/>
      <c r="Y31" s="549"/>
      <c r="Z31" s="550"/>
      <c r="AA31" s="549"/>
      <c r="AB31" s="549"/>
      <c r="AC31" s="549"/>
      <c r="AD31" s="550"/>
      <c r="AE31" s="549"/>
      <c r="AF31" s="549"/>
      <c r="AG31" s="549"/>
    </row>
    <row r="32" spans="1:102">
      <c r="A32" s="68" t="s">
        <v>448</v>
      </c>
      <c r="B32" s="92" t="s">
        <v>422</v>
      </c>
      <c r="C32" s="114">
        <v>1790</v>
      </c>
      <c r="D32" s="113">
        <v>1709</v>
      </c>
      <c r="E32" s="113">
        <v>2708</v>
      </c>
      <c r="F32" s="113">
        <v>2585</v>
      </c>
      <c r="G32" s="113">
        <v>8792</v>
      </c>
      <c r="H32" s="550"/>
      <c r="I32" s="95">
        <v>1886</v>
      </c>
      <c r="J32" s="95">
        <v>1825</v>
      </c>
      <c r="K32" s="95">
        <v>1809</v>
      </c>
      <c r="L32" s="95">
        <v>2792</v>
      </c>
      <c r="M32" s="95">
        <v>8312</v>
      </c>
      <c r="N32" s="550"/>
      <c r="O32" s="95">
        <v>2990</v>
      </c>
      <c r="P32" s="95">
        <v>1974</v>
      </c>
      <c r="Q32" s="95">
        <v>2131</v>
      </c>
      <c r="R32" s="95">
        <v>-7095</v>
      </c>
      <c r="S32" s="95">
        <v>0</v>
      </c>
      <c r="T32" s="550"/>
      <c r="U32" s="549"/>
      <c r="V32" s="549"/>
      <c r="W32" s="549"/>
      <c r="X32" s="549"/>
      <c r="Y32" s="549"/>
      <c r="Z32" s="550"/>
      <c r="AA32" s="549"/>
      <c r="AB32" s="549"/>
      <c r="AC32" s="549"/>
      <c r="AD32" s="550"/>
      <c r="AE32" s="549"/>
      <c r="AF32" s="549"/>
      <c r="AG32" s="549"/>
    </row>
    <row r="33" spans="1:33">
      <c r="A33" s="68"/>
      <c r="B33" s="64"/>
      <c r="C33" s="95"/>
      <c r="D33" s="95"/>
      <c r="E33" s="95"/>
      <c r="F33" s="95"/>
      <c r="G33" s="43"/>
      <c r="H33" s="550"/>
      <c r="I33" s="43"/>
      <c r="J33" s="43"/>
      <c r="K33" s="43"/>
      <c r="L33" s="43"/>
      <c r="M33" s="43"/>
      <c r="N33" s="550"/>
      <c r="O33" s="43"/>
      <c r="P33" s="43"/>
      <c r="Q33" s="43"/>
      <c r="R33" s="43"/>
      <c r="S33" s="43"/>
      <c r="T33" s="550"/>
      <c r="U33" s="43"/>
      <c r="V33" s="43"/>
      <c r="W33" s="43"/>
      <c r="X33" s="43"/>
      <c r="Y33" s="43"/>
      <c r="Z33" s="550"/>
      <c r="AA33" s="43"/>
      <c r="AB33" s="43"/>
      <c r="AC33" s="43"/>
      <c r="AD33" s="550"/>
      <c r="AE33" s="43"/>
      <c r="AF33" s="43"/>
      <c r="AG33" s="43"/>
    </row>
    <row r="34" spans="1:33">
      <c r="A34" s="68" t="s">
        <v>440</v>
      </c>
      <c r="B34" s="92" t="s">
        <v>423</v>
      </c>
      <c r="C34" s="95">
        <v>603</v>
      </c>
      <c r="D34" s="95">
        <v>613</v>
      </c>
      <c r="E34" s="549">
        <v>782</v>
      </c>
      <c r="F34" s="549">
        <v>883</v>
      </c>
      <c r="G34" s="549">
        <v>2881</v>
      </c>
      <c r="H34" s="550"/>
      <c r="I34" s="95">
        <v>863</v>
      </c>
      <c r="J34" s="95">
        <v>1076</v>
      </c>
      <c r="K34" s="95">
        <v>773</v>
      </c>
      <c r="L34" s="95">
        <v>788</v>
      </c>
      <c r="M34" s="95">
        <v>3500</v>
      </c>
      <c r="N34" s="550"/>
      <c r="O34" s="95">
        <v>735</v>
      </c>
      <c r="P34" s="95">
        <v>843</v>
      </c>
      <c r="Q34" s="95">
        <v>914</v>
      </c>
      <c r="R34" s="95">
        <v>-2492</v>
      </c>
      <c r="S34" s="95">
        <v>0</v>
      </c>
      <c r="T34" s="550"/>
      <c r="U34" s="549"/>
      <c r="V34" s="549"/>
      <c r="W34" s="549"/>
      <c r="X34" s="549"/>
      <c r="Y34" s="549"/>
      <c r="Z34" s="550"/>
      <c r="AA34" s="549"/>
      <c r="AB34" s="549"/>
      <c r="AC34" s="549"/>
      <c r="AD34" s="550"/>
      <c r="AE34" s="549"/>
      <c r="AF34" s="549"/>
      <c r="AG34" s="549"/>
    </row>
    <row r="35" spans="1:33">
      <c r="A35" s="68" t="s">
        <v>443</v>
      </c>
      <c r="B35" s="92" t="s">
        <v>423</v>
      </c>
      <c r="C35" s="95">
        <v>385</v>
      </c>
      <c r="D35" s="95">
        <v>440</v>
      </c>
      <c r="E35" s="95">
        <v>325</v>
      </c>
      <c r="F35" s="549">
        <v>450</v>
      </c>
      <c r="G35" s="549">
        <v>1600</v>
      </c>
      <c r="H35" s="550"/>
      <c r="I35" s="95">
        <v>408</v>
      </c>
      <c r="J35" s="95">
        <v>450</v>
      </c>
      <c r="K35" s="95">
        <v>315</v>
      </c>
      <c r="L35" s="95">
        <v>386</v>
      </c>
      <c r="M35" s="95">
        <v>1559</v>
      </c>
      <c r="N35" s="550"/>
      <c r="O35" s="95">
        <v>408</v>
      </c>
      <c r="P35" s="95">
        <v>428</v>
      </c>
      <c r="Q35" s="95">
        <v>424</v>
      </c>
      <c r="R35" s="95">
        <v>-1260</v>
      </c>
      <c r="S35" s="95">
        <v>0</v>
      </c>
      <c r="T35" s="550"/>
      <c r="U35" s="549"/>
      <c r="V35" s="549"/>
      <c r="W35" s="549"/>
      <c r="X35" s="549"/>
      <c r="Y35" s="549"/>
      <c r="Z35" s="550"/>
      <c r="AA35" s="549"/>
      <c r="AB35" s="549"/>
      <c r="AC35" s="549"/>
      <c r="AD35" s="550"/>
      <c r="AE35" s="549"/>
      <c r="AF35" s="549"/>
      <c r="AG35" s="549"/>
    </row>
    <row r="36" spans="1:33">
      <c r="A36" s="68" t="s">
        <v>45</v>
      </c>
      <c r="B36" s="92"/>
      <c r="C36" s="95">
        <f>C37-C34-C35</f>
        <v>207</v>
      </c>
      <c r="D36" s="95">
        <f>D37-D34-D35</f>
        <v>220</v>
      </c>
      <c r="E36" s="95">
        <f>E37-E34-E35</f>
        <v>309</v>
      </c>
      <c r="F36" s="95">
        <f>F37-F34-F35</f>
        <v>350</v>
      </c>
      <c r="G36" s="95">
        <f>G37-G34-G35</f>
        <v>1086</v>
      </c>
      <c r="H36" s="550"/>
      <c r="I36" s="549">
        <f>I37-I34-I35</f>
        <v>325</v>
      </c>
      <c r="J36" s="549">
        <f>J37-J34-J35</f>
        <v>329</v>
      </c>
      <c r="K36" s="549">
        <f>K37-K34-K35</f>
        <v>282</v>
      </c>
      <c r="L36" s="549">
        <f>L37-L34-L35</f>
        <v>324</v>
      </c>
      <c r="M36" s="549">
        <f>M37-M34-M35</f>
        <v>1260</v>
      </c>
      <c r="N36" s="550"/>
      <c r="O36" s="549">
        <f>O37-O34-O35</f>
        <v>301</v>
      </c>
      <c r="P36" s="549">
        <f>P37-P34-P35</f>
        <v>301</v>
      </c>
      <c r="Q36" s="549">
        <f>Q37-Q34-Q35</f>
        <v>267</v>
      </c>
      <c r="R36" s="549">
        <f>R37-R34-R35</f>
        <v>-869</v>
      </c>
      <c r="S36" s="549">
        <f>S37-S34-S35</f>
        <v>0</v>
      </c>
      <c r="T36" s="550"/>
      <c r="U36" s="549"/>
      <c r="V36" s="549"/>
      <c r="W36" s="549"/>
      <c r="X36" s="549"/>
      <c r="Y36" s="549"/>
      <c r="Z36" s="550"/>
      <c r="AA36" s="549"/>
      <c r="AB36" s="549"/>
      <c r="AC36" s="549"/>
      <c r="AD36" s="550"/>
      <c r="AE36" s="549"/>
      <c r="AF36" s="549"/>
      <c r="AG36" s="549"/>
    </row>
    <row r="37" spans="1:33">
      <c r="A37" s="68" t="s">
        <v>448</v>
      </c>
      <c r="B37" s="92" t="s">
        <v>423</v>
      </c>
      <c r="C37" s="114">
        <v>1195</v>
      </c>
      <c r="D37" s="114">
        <v>1273</v>
      </c>
      <c r="E37" s="114">
        <v>1416</v>
      </c>
      <c r="F37" s="113">
        <v>1683</v>
      </c>
      <c r="G37" s="113">
        <v>5567</v>
      </c>
      <c r="H37" s="550"/>
      <c r="I37" s="95">
        <v>1596</v>
      </c>
      <c r="J37" s="95">
        <v>1855</v>
      </c>
      <c r="K37" s="95">
        <v>1370</v>
      </c>
      <c r="L37" s="95">
        <v>1498</v>
      </c>
      <c r="M37" s="95">
        <v>6319</v>
      </c>
      <c r="N37" s="550"/>
      <c r="O37" s="95">
        <v>1444</v>
      </c>
      <c r="P37" s="95">
        <v>1572</v>
      </c>
      <c r="Q37" s="95">
        <v>1605</v>
      </c>
      <c r="R37" s="95">
        <v>-4621</v>
      </c>
      <c r="S37" s="95">
        <v>0</v>
      </c>
      <c r="T37" s="550"/>
      <c r="U37" s="549"/>
      <c r="V37" s="549"/>
      <c r="W37" s="549"/>
      <c r="X37" s="549"/>
      <c r="Y37" s="549"/>
      <c r="Z37" s="550"/>
      <c r="AA37" s="549"/>
      <c r="AB37" s="549"/>
      <c r="AC37" s="549"/>
      <c r="AD37" s="550"/>
      <c r="AE37" s="549"/>
      <c r="AF37" s="549"/>
      <c r="AG37" s="549"/>
    </row>
    <row r="38" spans="1:33">
      <c r="A38" s="69"/>
      <c r="B38" s="548"/>
      <c r="C38" s="549"/>
      <c r="D38" s="549"/>
      <c r="E38" s="549"/>
      <c r="F38" s="549"/>
      <c r="G38" s="549"/>
      <c r="H38" s="550"/>
      <c r="I38" s="549"/>
      <c r="J38" s="549"/>
      <c r="K38" s="549"/>
      <c r="L38" s="549"/>
      <c r="M38" s="549"/>
      <c r="N38" s="550"/>
      <c r="O38" s="549"/>
      <c r="P38" s="549"/>
      <c r="Q38" s="549"/>
      <c r="R38" s="549"/>
      <c r="S38" s="549"/>
      <c r="T38" s="550"/>
      <c r="U38" s="549"/>
      <c r="V38" s="549"/>
      <c r="W38" s="549"/>
      <c r="X38" s="549"/>
      <c r="Y38" s="549"/>
      <c r="Z38" s="550"/>
      <c r="AA38" s="549"/>
      <c r="AB38" s="549"/>
      <c r="AC38" s="549"/>
      <c r="AD38" s="550"/>
      <c r="AE38" s="549"/>
      <c r="AF38" s="549"/>
      <c r="AG38" s="549"/>
    </row>
    <row r="39" spans="1:33">
      <c r="A39" s="68" t="s">
        <v>440</v>
      </c>
      <c r="B39" s="92" t="s">
        <v>424</v>
      </c>
      <c r="C39" s="95">
        <v>2</v>
      </c>
      <c r="D39" s="95">
        <v>1</v>
      </c>
      <c r="E39" s="95">
        <v>2</v>
      </c>
      <c r="F39" s="95">
        <v>1</v>
      </c>
      <c r="G39" s="95">
        <v>6</v>
      </c>
      <c r="H39" s="550"/>
      <c r="I39" s="95">
        <v>1</v>
      </c>
      <c r="J39" s="95">
        <v>2</v>
      </c>
      <c r="K39" s="95">
        <v>1</v>
      </c>
      <c r="L39" s="95">
        <v>2</v>
      </c>
      <c r="M39" s="95">
        <v>6</v>
      </c>
      <c r="N39" s="550"/>
      <c r="O39" s="95">
        <v>1</v>
      </c>
      <c r="P39" s="95">
        <v>2</v>
      </c>
      <c r="Q39" s="95">
        <v>1</v>
      </c>
      <c r="R39" s="95">
        <v>-4</v>
      </c>
      <c r="S39" s="95">
        <v>0</v>
      </c>
      <c r="T39" s="550"/>
      <c r="U39" s="95"/>
      <c r="V39" s="95"/>
      <c r="W39" s="95"/>
      <c r="X39" s="95"/>
      <c r="Y39" s="95"/>
      <c r="Z39" s="550"/>
      <c r="AA39" s="95"/>
      <c r="AB39" s="95"/>
      <c r="AC39" s="95"/>
      <c r="AD39" s="550"/>
      <c r="AE39" s="95"/>
      <c r="AF39" s="95"/>
      <c r="AG39" s="95"/>
    </row>
    <row r="40" spans="1:33">
      <c r="A40" s="68" t="s">
        <v>443</v>
      </c>
      <c r="B40" s="92" t="s">
        <v>424</v>
      </c>
      <c r="C40" s="95">
        <v>76</v>
      </c>
      <c r="D40" s="95">
        <v>79</v>
      </c>
      <c r="E40" s="95">
        <v>58</v>
      </c>
      <c r="F40" s="95">
        <v>63</v>
      </c>
      <c r="G40" s="95">
        <v>276</v>
      </c>
      <c r="H40" s="550"/>
      <c r="I40" s="95">
        <v>85</v>
      </c>
      <c r="J40" s="95">
        <v>92</v>
      </c>
      <c r="K40" s="95">
        <v>57</v>
      </c>
      <c r="L40" s="95">
        <v>65</v>
      </c>
      <c r="M40" s="95">
        <v>299</v>
      </c>
      <c r="N40" s="550"/>
      <c r="O40" s="95">
        <v>92</v>
      </c>
      <c r="P40" s="95">
        <v>90</v>
      </c>
      <c r="Q40" s="95">
        <v>55</v>
      </c>
      <c r="R40" s="95">
        <v>-237</v>
      </c>
      <c r="S40" s="95">
        <v>0</v>
      </c>
      <c r="T40" s="550"/>
      <c r="U40" s="95"/>
      <c r="V40" s="95"/>
      <c r="W40" s="95"/>
      <c r="X40" s="95"/>
      <c r="Y40" s="95"/>
      <c r="Z40" s="550"/>
      <c r="AA40" s="95"/>
      <c r="AB40" s="95"/>
      <c r="AC40" s="95"/>
      <c r="AD40" s="550"/>
      <c r="AE40" s="95"/>
      <c r="AF40" s="95"/>
      <c r="AG40" s="95"/>
    </row>
    <row r="41" spans="1:33">
      <c r="A41" s="68" t="s">
        <v>45</v>
      </c>
      <c r="B41" s="92"/>
      <c r="C41" s="95">
        <f>C42-C39-C40</f>
        <v>573</v>
      </c>
      <c r="D41" s="95">
        <f>D42-D39-D40</f>
        <v>587</v>
      </c>
      <c r="E41" s="95">
        <f>E42-E39-E40</f>
        <v>674</v>
      </c>
      <c r="F41" s="95">
        <f>F42-F39-F40</f>
        <v>640</v>
      </c>
      <c r="G41" s="95">
        <f>G42-G39-G40</f>
        <v>2474</v>
      </c>
      <c r="H41" s="550"/>
      <c r="I41" s="549">
        <f>I42-I39-I40</f>
        <v>635</v>
      </c>
      <c r="J41" s="549">
        <f>J42-J39-J40</f>
        <v>669</v>
      </c>
      <c r="K41" s="549">
        <f>K42-K39-K40</f>
        <v>717</v>
      </c>
      <c r="L41" s="549">
        <f>L42-L39-L40</f>
        <v>733</v>
      </c>
      <c r="M41" s="549">
        <f>M42-M39-M40</f>
        <v>2754</v>
      </c>
      <c r="N41" s="550"/>
      <c r="O41" s="549">
        <f>O42-O39-O40</f>
        <v>693</v>
      </c>
      <c r="P41" s="549">
        <f>P42-P39-P40</f>
        <v>700</v>
      </c>
      <c r="Q41" s="549">
        <f>Q42-Q39-Q40</f>
        <v>747</v>
      </c>
      <c r="R41" s="549">
        <f>R42-R39-R40</f>
        <v>-2140</v>
      </c>
      <c r="S41" s="549">
        <f>S42-S39-S40</f>
        <v>0</v>
      </c>
      <c r="T41" s="550"/>
      <c r="U41" s="95"/>
      <c r="V41" s="95"/>
      <c r="W41" s="95"/>
      <c r="X41" s="95"/>
      <c r="Y41" s="95"/>
      <c r="Z41" s="550"/>
      <c r="AA41" s="95"/>
      <c r="AB41" s="95"/>
      <c r="AC41" s="95"/>
      <c r="AD41" s="550"/>
      <c r="AE41" s="95"/>
      <c r="AF41" s="95"/>
      <c r="AG41" s="95"/>
    </row>
    <row r="42" spans="1:33">
      <c r="A42" s="68" t="s">
        <v>448</v>
      </c>
      <c r="B42" s="92" t="s">
        <v>424</v>
      </c>
      <c r="C42" s="114">
        <v>651</v>
      </c>
      <c r="D42" s="114">
        <v>667</v>
      </c>
      <c r="E42" s="114">
        <v>734</v>
      </c>
      <c r="F42" s="114">
        <v>704</v>
      </c>
      <c r="G42" s="114">
        <v>2756</v>
      </c>
      <c r="H42" s="550"/>
      <c r="I42" s="95">
        <v>721</v>
      </c>
      <c r="J42" s="95">
        <v>763</v>
      </c>
      <c r="K42" s="95">
        <v>775</v>
      </c>
      <c r="L42" s="95">
        <v>800</v>
      </c>
      <c r="M42" s="95">
        <v>3059</v>
      </c>
      <c r="N42" s="550"/>
      <c r="O42" s="95">
        <v>786</v>
      </c>
      <c r="P42" s="95">
        <v>792</v>
      </c>
      <c r="Q42" s="95">
        <v>803</v>
      </c>
      <c r="R42" s="95">
        <v>-2381</v>
      </c>
      <c r="S42" s="95">
        <v>0</v>
      </c>
      <c r="T42" s="550"/>
      <c r="U42" s="95"/>
      <c r="V42" s="95"/>
      <c r="W42" s="95"/>
      <c r="X42" s="95"/>
      <c r="Y42" s="95"/>
      <c r="Z42" s="550"/>
      <c r="AA42" s="95"/>
      <c r="AB42" s="95"/>
      <c r="AC42" s="95"/>
      <c r="AD42" s="550"/>
      <c r="AE42" s="95"/>
      <c r="AF42" s="95"/>
      <c r="AG42" s="95"/>
    </row>
    <row r="43" spans="1:33">
      <c r="A43" s="68"/>
      <c r="B43" s="548"/>
      <c r="C43" s="95"/>
      <c r="D43" s="95"/>
      <c r="E43" s="95"/>
      <c r="F43" s="95"/>
      <c r="G43" s="95"/>
      <c r="H43" s="550"/>
      <c r="I43" s="95"/>
      <c r="J43" s="95"/>
      <c r="K43" s="95"/>
      <c r="L43" s="95"/>
      <c r="M43" s="95"/>
      <c r="N43" s="550"/>
      <c r="O43" s="95"/>
      <c r="P43" s="95"/>
      <c r="Q43" s="95"/>
      <c r="R43" s="95"/>
      <c r="S43" s="95"/>
      <c r="T43" s="550"/>
      <c r="U43" s="95"/>
      <c r="V43" s="95"/>
      <c r="W43" s="95"/>
      <c r="X43" s="95"/>
      <c r="Y43" s="95"/>
      <c r="Z43" s="550"/>
      <c r="AA43" s="95"/>
      <c r="AB43" s="95"/>
      <c r="AC43" s="95"/>
      <c r="AD43" s="550"/>
      <c r="AE43" s="95"/>
      <c r="AF43" s="95"/>
      <c r="AG43" s="95"/>
    </row>
    <row r="44" spans="1:33">
      <c r="A44" s="68" t="s">
        <v>440</v>
      </c>
      <c r="B44" s="92" t="s">
        <v>425</v>
      </c>
      <c r="C44" s="95">
        <v>-15</v>
      </c>
      <c r="D44" s="95">
        <v>-23</v>
      </c>
      <c r="E44" s="95">
        <v>-13</v>
      </c>
      <c r="F44" s="95">
        <v>-22</v>
      </c>
      <c r="G44" s="95">
        <v>-73</v>
      </c>
      <c r="H44" s="550"/>
      <c r="I44" s="95">
        <v>-15</v>
      </c>
      <c r="J44" s="95">
        <v>28</v>
      </c>
      <c r="K44" s="95">
        <v>-20</v>
      </c>
      <c r="L44" s="95">
        <v>-30</v>
      </c>
      <c r="M44" s="95">
        <v>-37</v>
      </c>
      <c r="N44" s="550"/>
      <c r="O44" s="95">
        <v>-19</v>
      </c>
      <c r="P44" s="95">
        <v>-18</v>
      </c>
      <c r="Q44" s="95">
        <v>-3</v>
      </c>
      <c r="R44" s="95">
        <v>40</v>
      </c>
      <c r="S44" s="95">
        <v>0</v>
      </c>
      <c r="T44" s="550"/>
      <c r="U44" s="95"/>
      <c r="V44" s="95"/>
      <c r="W44" s="95"/>
      <c r="X44" s="95"/>
      <c r="Y44" s="95"/>
      <c r="Z44" s="550"/>
      <c r="AA44" s="95"/>
      <c r="AB44" s="95"/>
      <c r="AC44" s="95"/>
      <c r="AD44" s="550"/>
      <c r="AE44" s="95"/>
      <c r="AF44" s="95"/>
      <c r="AG44" s="95"/>
    </row>
    <row r="45" spans="1:33">
      <c r="A45" s="68" t="s">
        <v>443</v>
      </c>
      <c r="B45" s="92" t="s">
        <v>425</v>
      </c>
      <c r="C45" s="95">
        <v>3</v>
      </c>
      <c r="D45" s="95">
        <v>23</v>
      </c>
      <c r="E45" s="95">
        <v>7</v>
      </c>
      <c r="F45" s="95">
        <v>12</v>
      </c>
      <c r="G45" s="95">
        <v>45</v>
      </c>
      <c r="H45" s="550"/>
      <c r="I45" s="95">
        <v>11</v>
      </c>
      <c r="J45" s="95">
        <v>24</v>
      </c>
      <c r="K45" s="95">
        <v>3</v>
      </c>
      <c r="L45" s="95">
        <v>5</v>
      </c>
      <c r="M45" s="95">
        <v>43</v>
      </c>
      <c r="N45" s="550"/>
      <c r="O45" s="95">
        <v>5</v>
      </c>
      <c r="P45" s="95">
        <v>4</v>
      </c>
      <c r="Q45" s="95">
        <v>4</v>
      </c>
      <c r="R45" s="95">
        <v>-13</v>
      </c>
      <c r="S45" s="95">
        <v>0</v>
      </c>
      <c r="T45" s="550"/>
      <c r="U45" s="549"/>
      <c r="V45" s="549"/>
      <c r="W45" s="549"/>
      <c r="X45" s="549"/>
      <c r="Y45" s="549"/>
      <c r="Z45" s="550"/>
      <c r="AA45" s="549"/>
      <c r="AB45" s="549"/>
      <c r="AC45" s="549"/>
      <c r="AD45" s="550"/>
      <c r="AE45" s="549"/>
      <c r="AF45" s="549"/>
      <c r="AG45" s="549"/>
    </row>
    <row r="46" spans="1:33">
      <c r="A46" s="68" t="s">
        <v>45</v>
      </c>
      <c r="B46" s="92"/>
      <c r="C46" s="549">
        <f>C47-C44-C45</f>
        <v>175</v>
      </c>
      <c r="D46" s="549">
        <f>D47-D44-D45</f>
        <v>181</v>
      </c>
      <c r="E46" s="549">
        <f>E47-E44-E45</f>
        <v>190</v>
      </c>
      <c r="F46" s="549">
        <f>F47-F44-F45</f>
        <v>201</v>
      </c>
      <c r="G46" s="549">
        <f>G47-G44-G45</f>
        <v>747</v>
      </c>
      <c r="H46" s="550"/>
      <c r="I46" s="549">
        <f>I47-I44-I45</f>
        <v>197</v>
      </c>
      <c r="J46" s="549">
        <f>J47-J44-J45</f>
        <v>192</v>
      </c>
      <c r="K46" s="549">
        <f>K47-K44-K45</f>
        <v>154</v>
      </c>
      <c r="L46" s="549">
        <f>L47-L44-L45</f>
        <v>237</v>
      </c>
      <c r="M46" s="549">
        <f>M47-M44-M45</f>
        <v>780</v>
      </c>
      <c r="N46" s="550"/>
      <c r="O46" s="549">
        <f>O47-O44-O45</f>
        <v>216</v>
      </c>
      <c r="P46" s="549">
        <f>P47-P44-P45</f>
        <v>177</v>
      </c>
      <c r="Q46" s="549">
        <f>Q47-Q44-Q45</f>
        <v>175</v>
      </c>
      <c r="R46" s="549">
        <f>R47-R44-R45</f>
        <v>-568</v>
      </c>
      <c r="S46" s="95"/>
      <c r="T46" s="550"/>
      <c r="U46" s="549"/>
      <c r="V46" s="549"/>
      <c r="W46" s="549"/>
      <c r="X46" s="549"/>
      <c r="Y46" s="549"/>
      <c r="Z46" s="550"/>
      <c r="AA46" s="549"/>
      <c r="AB46" s="549"/>
      <c r="AC46" s="549"/>
      <c r="AD46" s="550"/>
      <c r="AE46" s="549"/>
      <c r="AF46" s="549"/>
      <c r="AG46" s="549"/>
    </row>
    <row r="47" spans="1:33">
      <c r="A47" s="68" t="s">
        <v>448</v>
      </c>
      <c r="B47" s="92" t="s">
        <v>425</v>
      </c>
      <c r="C47" s="113">
        <v>163</v>
      </c>
      <c r="D47" s="113">
        <v>181</v>
      </c>
      <c r="E47" s="113">
        <v>184</v>
      </c>
      <c r="F47" s="113">
        <v>191</v>
      </c>
      <c r="G47" s="113">
        <v>719</v>
      </c>
      <c r="H47" s="550"/>
      <c r="I47" s="95">
        <v>193</v>
      </c>
      <c r="J47" s="95">
        <v>244</v>
      </c>
      <c r="K47" s="95">
        <v>137</v>
      </c>
      <c r="L47" s="95">
        <v>212</v>
      </c>
      <c r="M47" s="95">
        <v>786</v>
      </c>
      <c r="N47" s="550"/>
      <c r="O47" s="95">
        <v>202</v>
      </c>
      <c r="P47" s="95">
        <v>163</v>
      </c>
      <c r="Q47" s="95">
        <v>176</v>
      </c>
      <c r="R47" s="95">
        <v>-541</v>
      </c>
      <c r="S47" s="95">
        <v>0</v>
      </c>
      <c r="T47" s="550"/>
      <c r="U47" s="549"/>
      <c r="V47" s="549"/>
      <c r="W47" s="549"/>
      <c r="X47" s="549"/>
      <c r="Y47" s="549"/>
      <c r="Z47" s="550"/>
      <c r="AA47" s="549"/>
      <c r="AB47" s="549"/>
      <c r="AC47" s="549"/>
      <c r="AD47" s="550"/>
      <c r="AE47" s="549"/>
      <c r="AF47" s="549"/>
      <c r="AG47" s="549"/>
    </row>
    <row r="48" spans="1:33">
      <c r="A48" s="69"/>
      <c r="B48" s="69"/>
      <c r="C48" s="549"/>
      <c r="D48" s="549"/>
      <c r="E48" s="549"/>
      <c r="F48" s="549"/>
      <c r="G48" s="549"/>
      <c r="H48" s="550"/>
      <c r="I48" s="549"/>
      <c r="J48" s="549"/>
      <c r="K48" s="549"/>
      <c r="L48" s="549"/>
      <c r="M48" s="549"/>
      <c r="N48" s="550"/>
      <c r="O48" s="549"/>
      <c r="P48" s="549"/>
      <c r="Q48" s="549"/>
      <c r="R48" s="549"/>
      <c r="S48" s="549"/>
      <c r="T48" s="550"/>
      <c r="U48" s="549"/>
      <c r="V48" s="549"/>
      <c r="W48" s="549"/>
      <c r="X48" s="549"/>
      <c r="Y48" s="549"/>
      <c r="Z48" s="550"/>
      <c r="AA48" s="549"/>
      <c r="AB48" s="549"/>
      <c r="AC48" s="549"/>
      <c r="AD48" s="550"/>
      <c r="AE48" s="549"/>
      <c r="AF48" s="549"/>
      <c r="AG48" s="549"/>
    </row>
    <row r="49" spans="1:33">
      <c r="A49" s="68" t="s">
        <v>440</v>
      </c>
      <c r="B49" s="93" t="s">
        <v>426</v>
      </c>
      <c r="C49" s="95">
        <v>2936</v>
      </c>
      <c r="D49" s="95">
        <v>2996</v>
      </c>
      <c r="E49" s="95">
        <v>4483</v>
      </c>
      <c r="F49" s="95">
        <v>4009</v>
      </c>
      <c r="G49" s="95">
        <v>14424</v>
      </c>
      <c r="H49" s="550"/>
      <c r="I49" s="95">
        <v>3300</v>
      </c>
      <c r="J49" s="95">
        <v>3576</v>
      </c>
      <c r="K49" s="95">
        <v>3239</v>
      </c>
      <c r="L49" s="95">
        <v>4161</v>
      </c>
      <c r="M49" s="95">
        <v>14276</v>
      </c>
      <c r="N49" s="550"/>
      <c r="O49" s="95">
        <v>4573</v>
      </c>
      <c r="P49" s="95">
        <v>3478</v>
      </c>
      <c r="Q49" s="95">
        <v>3896</v>
      </c>
      <c r="R49" s="95">
        <v>-11947</v>
      </c>
      <c r="S49" s="95">
        <v>0</v>
      </c>
      <c r="T49" s="550"/>
      <c r="U49" s="95"/>
      <c r="V49" s="95"/>
      <c r="W49" s="95"/>
      <c r="X49" s="95"/>
      <c r="Y49" s="95"/>
      <c r="Z49" s="550"/>
      <c r="AA49" s="95"/>
      <c r="AB49" s="95"/>
      <c r="AC49" s="95"/>
      <c r="AD49" s="550"/>
      <c r="AE49" s="95"/>
      <c r="AF49" s="95"/>
      <c r="AG49" s="95"/>
    </row>
    <row r="50" spans="1:33">
      <c r="A50" s="68" t="s">
        <v>443</v>
      </c>
      <c r="B50" s="93" t="s">
        <v>426</v>
      </c>
      <c r="C50" s="95">
        <v>679</v>
      </c>
      <c r="D50" s="95">
        <v>725</v>
      </c>
      <c r="E50" s="95">
        <v>619</v>
      </c>
      <c r="F50" s="95">
        <v>744</v>
      </c>
      <c r="G50" s="95">
        <v>2767</v>
      </c>
      <c r="H50" s="550"/>
      <c r="I50" s="95">
        <v>706</v>
      </c>
      <c r="J50" s="95">
        <v>778</v>
      </c>
      <c r="K50" s="95">
        <v>624</v>
      </c>
      <c r="L50" s="95">
        <v>691</v>
      </c>
      <c r="M50" s="95">
        <v>2799</v>
      </c>
      <c r="N50" s="550"/>
      <c r="O50" s="95">
        <v>700</v>
      </c>
      <c r="P50" s="95">
        <v>720</v>
      </c>
      <c r="Q50" s="95">
        <v>704</v>
      </c>
      <c r="R50" s="95">
        <v>-2124</v>
      </c>
      <c r="S50" s="95">
        <v>0</v>
      </c>
      <c r="T50" s="550"/>
      <c r="U50" s="549"/>
      <c r="V50" s="549"/>
      <c r="W50" s="549"/>
      <c r="X50" s="549"/>
      <c r="Y50" s="549"/>
      <c r="Z50" s="550"/>
      <c r="AA50" s="549"/>
      <c r="AB50" s="549"/>
      <c r="AC50" s="549"/>
      <c r="AD50" s="550"/>
      <c r="AE50" s="549"/>
      <c r="AF50" s="549"/>
      <c r="AG50" s="549"/>
    </row>
    <row r="51" spans="1:33">
      <c r="A51" s="68" t="s">
        <v>45</v>
      </c>
      <c r="B51" s="93"/>
      <c r="C51" s="549">
        <f>C52-C49-C50</f>
        <v>1592</v>
      </c>
      <c r="D51" s="549">
        <f>D52-D49-D50</f>
        <v>1648</v>
      </c>
      <c r="E51" s="549">
        <f>E52-E49-E50</f>
        <v>1905</v>
      </c>
      <c r="F51" s="549">
        <f>F52-F49-F50</f>
        <v>1899</v>
      </c>
      <c r="G51" s="549">
        <f>G52-G49-G50</f>
        <v>7044</v>
      </c>
      <c r="H51" s="550"/>
      <c r="I51" s="549">
        <f>I52-I49-I50</f>
        <v>1828</v>
      </c>
      <c r="J51" s="549">
        <f>J52-J49-J50</f>
        <v>1890</v>
      </c>
      <c r="K51" s="549">
        <f>K52-K49-K50</f>
        <v>1856</v>
      </c>
      <c r="L51" s="549">
        <f>L52-L49-L50</f>
        <v>2060</v>
      </c>
      <c r="M51" s="549">
        <f>M52-M49-M50</f>
        <v>7634</v>
      </c>
      <c r="N51" s="550"/>
      <c r="O51" s="95">
        <f>O52-O49-O50</f>
        <v>1972</v>
      </c>
      <c r="P51" s="95">
        <f>P52-P49-P50</f>
        <v>1955</v>
      </c>
      <c r="Q51" s="95">
        <f>Q52-Q49-Q50</f>
        <v>1959</v>
      </c>
      <c r="R51" s="95">
        <f>R52-R49-R50</f>
        <v>-5886</v>
      </c>
      <c r="S51" s="95">
        <f>S52-S49-S50</f>
        <v>0</v>
      </c>
      <c r="T51" s="550"/>
      <c r="U51" s="549"/>
      <c r="V51" s="549"/>
      <c r="W51" s="549"/>
      <c r="X51" s="549"/>
      <c r="Y51" s="549"/>
      <c r="Z51" s="550"/>
      <c r="AA51" s="549"/>
      <c r="AB51" s="549"/>
      <c r="AC51" s="549"/>
      <c r="AD51" s="550"/>
      <c r="AE51" s="549"/>
      <c r="AF51" s="549"/>
      <c r="AG51" s="549"/>
    </row>
    <row r="52" spans="1:33">
      <c r="A52" s="68" t="s">
        <v>448</v>
      </c>
      <c r="B52" s="93" t="s">
        <v>426</v>
      </c>
      <c r="C52" s="113">
        <v>5207</v>
      </c>
      <c r="D52" s="113">
        <v>5369</v>
      </c>
      <c r="E52" s="113">
        <v>7007</v>
      </c>
      <c r="F52" s="113">
        <v>6652</v>
      </c>
      <c r="G52" s="113">
        <v>24235</v>
      </c>
      <c r="H52" s="550"/>
      <c r="I52" s="95">
        <v>5834</v>
      </c>
      <c r="J52" s="95">
        <v>6244</v>
      </c>
      <c r="K52" s="95">
        <v>5719</v>
      </c>
      <c r="L52" s="95">
        <v>6912</v>
      </c>
      <c r="M52" s="95">
        <v>24709</v>
      </c>
      <c r="N52" s="550"/>
      <c r="O52" s="95">
        <v>7245</v>
      </c>
      <c r="P52" s="95">
        <v>6153</v>
      </c>
      <c r="Q52" s="95">
        <v>6559</v>
      </c>
      <c r="R52" s="95">
        <v>-19957</v>
      </c>
      <c r="S52" s="95">
        <v>0</v>
      </c>
      <c r="T52" s="550"/>
      <c r="U52" s="549"/>
      <c r="V52" s="549"/>
      <c r="W52" s="549"/>
      <c r="X52" s="549"/>
      <c r="Y52" s="549"/>
      <c r="Z52" s="550"/>
      <c r="AA52" s="549"/>
      <c r="AB52" s="549"/>
      <c r="AC52" s="549"/>
      <c r="AD52" s="550"/>
      <c r="AE52" s="549"/>
      <c r="AF52" s="549"/>
      <c r="AG52" s="549"/>
    </row>
    <row r="53" spans="1:33">
      <c r="A53" s="68"/>
      <c r="B53" s="68"/>
      <c r="C53" s="95"/>
      <c r="D53" s="95"/>
      <c r="E53" s="95"/>
      <c r="F53" s="95"/>
      <c r="G53" s="95"/>
      <c r="H53" s="550"/>
      <c r="I53" s="95"/>
      <c r="J53" s="95"/>
      <c r="K53" s="95"/>
      <c r="L53" s="95"/>
      <c r="M53" s="95"/>
      <c r="N53" s="550"/>
      <c r="O53" s="95"/>
      <c r="P53" s="95"/>
      <c r="Q53" s="95"/>
      <c r="R53" s="95"/>
      <c r="S53" s="95"/>
      <c r="T53" s="550"/>
      <c r="U53" s="95"/>
      <c r="V53" s="95"/>
      <c r="W53" s="95"/>
      <c r="X53" s="95"/>
      <c r="Y53" s="95"/>
      <c r="Z53" s="550"/>
      <c r="AA53" s="95"/>
      <c r="AB53" s="95"/>
      <c r="AC53" s="95"/>
      <c r="AD53" s="550"/>
      <c r="AE53" s="95"/>
      <c r="AF53" s="95"/>
      <c r="AG53" s="95"/>
    </row>
    <row r="54" spans="1:33">
      <c r="A54" s="68" t="s">
        <v>440</v>
      </c>
      <c r="B54" s="94" t="s">
        <v>369</v>
      </c>
      <c r="C54" s="549">
        <v>5402</v>
      </c>
      <c r="D54" s="549">
        <v>5451</v>
      </c>
      <c r="E54" s="549">
        <v>6985</v>
      </c>
      <c r="F54" s="549">
        <v>6510</v>
      </c>
      <c r="G54" s="549">
        <v>24348</v>
      </c>
      <c r="H54" s="550"/>
      <c r="I54" s="95">
        <v>7921</v>
      </c>
      <c r="J54" s="95">
        <v>8207</v>
      </c>
      <c r="K54" s="95">
        <v>7892</v>
      </c>
      <c r="L54" s="95">
        <v>9009</v>
      </c>
      <c r="M54" s="95">
        <v>33029</v>
      </c>
      <c r="N54" s="550"/>
      <c r="O54" s="95">
        <v>9635</v>
      </c>
      <c r="P54" s="95">
        <v>8474</v>
      </c>
      <c r="Q54" s="95">
        <v>8605</v>
      </c>
      <c r="R54" s="95">
        <v>-26714</v>
      </c>
      <c r="S54" s="95">
        <v>0</v>
      </c>
      <c r="T54" s="550"/>
      <c r="U54" s="549"/>
      <c r="V54" s="549"/>
      <c r="W54" s="549"/>
      <c r="X54" s="549"/>
      <c r="Y54" s="549"/>
      <c r="Z54" s="550"/>
      <c r="AA54" s="549"/>
      <c r="AB54" s="549"/>
      <c r="AC54" s="549"/>
      <c r="AD54" s="550"/>
      <c r="AE54" s="549"/>
      <c r="AF54" s="549"/>
      <c r="AG54" s="549"/>
    </row>
    <row r="55" spans="1:33">
      <c r="A55" s="68" t="s">
        <v>441</v>
      </c>
      <c r="B55" s="94" t="s">
        <v>369</v>
      </c>
      <c r="C55" s="549">
        <v>1536</v>
      </c>
      <c r="D55" s="549">
        <v>1576</v>
      </c>
      <c r="E55" s="549">
        <v>1629</v>
      </c>
      <c r="F55" s="549">
        <v>1692</v>
      </c>
      <c r="G55" s="549">
        <v>6433</v>
      </c>
      <c r="H55" s="550"/>
      <c r="I55" s="95">
        <v>1889</v>
      </c>
      <c r="J55" s="95">
        <v>2002</v>
      </c>
      <c r="K55" s="95">
        <v>2159</v>
      </c>
      <c r="L55" s="95">
        <v>2277</v>
      </c>
      <c r="M55" s="95">
        <v>8327</v>
      </c>
      <c r="N55" s="550"/>
      <c r="O55" s="95">
        <v>2257</v>
      </c>
      <c r="P55" s="95">
        <v>2242</v>
      </c>
      <c r="Q55" s="95">
        <v>2295</v>
      </c>
      <c r="R55" s="95">
        <v>-6794</v>
      </c>
      <c r="S55" s="95">
        <v>0</v>
      </c>
      <c r="T55" s="550"/>
      <c r="U55" s="549"/>
      <c r="V55" s="549"/>
      <c r="W55" s="549"/>
      <c r="X55" s="549"/>
      <c r="Y55" s="549"/>
      <c r="Z55" s="550"/>
      <c r="AA55" s="549"/>
      <c r="AB55" s="549"/>
      <c r="AC55" s="549"/>
      <c r="AD55" s="550"/>
      <c r="AE55" s="549"/>
      <c r="AF55" s="549"/>
      <c r="AG55" s="549"/>
    </row>
    <row r="56" spans="1:33">
      <c r="A56" s="68" t="s">
        <v>442</v>
      </c>
      <c r="B56" s="94" t="s">
        <v>369</v>
      </c>
      <c r="C56" s="95">
        <v>628</v>
      </c>
      <c r="D56" s="95">
        <v>613</v>
      </c>
      <c r="E56" s="95">
        <v>628</v>
      </c>
      <c r="F56" s="95">
        <v>612</v>
      </c>
      <c r="G56" s="95">
        <v>2481</v>
      </c>
      <c r="H56" s="550"/>
      <c r="I56" s="95">
        <v>625</v>
      </c>
      <c r="J56" s="95">
        <v>617</v>
      </c>
      <c r="K56" s="95">
        <v>644</v>
      </c>
      <c r="L56" s="95">
        <v>629</v>
      </c>
      <c r="M56" s="95">
        <v>2515</v>
      </c>
      <c r="N56" s="550"/>
      <c r="O56" s="95">
        <v>640</v>
      </c>
      <c r="P56" s="95">
        <v>636</v>
      </c>
      <c r="Q56" s="95">
        <v>636</v>
      </c>
      <c r="R56" s="95">
        <v>-1912</v>
      </c>
      <c r="S56" s="95">
        <v>0</v>
      </c>
      <c r="T56" s="550"/>
      <c r="U56" s="95"/>
      <c r="V56" s="95"/>
      <c r="W56" s="95"/>
      <c r="X56" s="95"/>
      <c r="Y56" s="95"/>
      <c r="Z56" s="550"/>
      <c r="AA56" s="95"/>
      <c r="AB56" s="95"/>
      <c r="AC56" s="95"/>
      <c r="AD56" s="550"/>
      <c r="AE56" s="95"/>
      <c r="AF56" s="95"/>
      <c r="AG56" s="95"/>
    </row>
    <row r="57" spans="1:33">
      <c r="A57" s="68" t="s">
        <v>443</v>
      </c>
      <c r="B57" s="94" t="s">
        <v>369</v>
      </c>
      <c r="C57" s="549">
        <v>1515</v>
      </c>
      <c r="D57" s="549">
        <v>1593</v>
      </c>
      <c r="E57" s="549">
        <v>1532</v>
      </c>
      <c r="F57" s="549">
        <v>1639</v>
      </c>
      <c r="G57" s="549">
        <v>6279</v>
      </c>
      <c r="H57" s="550"/>
      <c r="I57" s="95">
        <v>1577</v>
      </c>
      <c r="J57" s="95">
        <v>1713</v>
      </c>
      <c r="K57" s="95">
        <v>1604</v>
      </c>
      <c r="L57" s="95">
        <v>1618</v>
      </c>
      <c r="M57" s="95">
        <v>6512</v>
      </c>
      <c r="N57" s="550"/>
      <c r="O57" s="95">
        <v>1604</v>
      </c>
      <c r="P57" s="95">
        <v>1653</v>
      </c>
      <c r="Q57" s="95">
        <v>1667</v>
      </c>
      <c r="R57" s="95">
        <v>-4924</v>
      </c>
      <c r="S57" s="95">
        <v>0</v>
      </c>
      <c r="T57" s="550"/>
      <c r="U57" s="549"/>
      <c r="V57" s="549"/>
      <c r="W57" s="549"/>
      <c r="X57" s="549"/>
      <c r="Y57" s="549"/>
      <c r="Z57" s="550"/>
      <c r="AA57" s="549"/>
      <c r="AB57" s="549"/>
      <c r="AC57" s="549"/>
      <c r="AD57" s="550"/>
      <c r="AE57" s="549"/>
      <c r="AF57" s="549"/>
      <c r="AG57" s="549"/>
    </row>
    <row r="58" spans="1:33">
      <c r="A58" s="68" t="s">
        <v>448</v>
      </c>
      <c r="B58" s="68" t="s">
        <v>369</v>
      </c>
      <c r="C58" s="113">
        <v>12555</v>
      </c>
      <c r="D58" s="113">
        <v>12914</v>
      </c>
      <c r="E58" s="113">
        <v>14619</v>
      </c>
      <c r="F58" s="113">
        <v>14391</v>
      </c>
      <c r="G58" s="113">
        <v>54479</v>
      </c>
      <c r="H58" s="550"/>
      <c r="I58" s="95">
        <v>17095</v>
      </c>
      <c r="J58" s="95">
        <v>17855</v>
      </c>
      <c r="K58" s="95">
        <v>17686</v>
      </c>
      <c r="L58" s="95">
        <v>19454</v>
      </c>
      <c r="M58" s="95">
        <v>72090</v>
      </c>
      <c r="N58" s="550"/>
      <c r="O58" s="549">
        <v>19733</v>
      </c>
      <c r="P58" s="549">
        <v>18566</v>
      </c>
      <c r="Q58" s="549">
        <v>18846</v>
      </c>
      <c r="R58" s="549">
        <v>-57145</v>
      </c>
      <c r="S58" s="549">
        <v>0</v>
      </c>
      <c r="T58" s="550"/>
      <c r="U58" s="549"/>
      <c r="V58" s="549"/>
      <c r="W58" s="549"/>
      <c r="X58" s="549"/>
      <c r="Y58" s="549"/>
      <c r="Z58" s="550"/>
      <c r="AA58" s="549"/>
      <c r="AB58" s="549"/>
      <c r="AC58" s="549"/>
      <c r="AD58" s="550"/>
      <c r="AE58" s="549"/>
      <c r="AF58" s="549"/>
      <c r="AG58" s="549"/>
    </row>
    <row r="59" spans="1:33">
      <c r="A59" s="68"/>
      <c r="B59" s="68"/>
      <c r="C59" s="95"/>
      <c r="D59" s="95"/>
      <c r="E59" s="95"/>
      <c r="F59" s="95"/>
      <c r="G59" s="95"/>
      <c r="H59" s="550"/>
      <c r="I59" s="95"/>
      <c r="J59" s="95"/>
      <c r="K59" s="95"/>
      <c r="L59" s="95"/>
      <c r="M59" s="95"/>
      <c r="N59" s="550"/>
      <c r="O59" s="95"/>
      <c r="P59" s="95"/>
      <c r="Q59" s="95"/>
      <c r="R59" s="95"/>
      <c r="S59" s="95"/>
      <c r="T59" s="550"/>
      <c r="U59" s="95"/>
      <c r="V59" s="95"/>
      <c r="W59" s="95"/>
      <c r="X59" s="95"/>
      <c r="Y59" s="95"/>
      <c r="Z59" s="550"/>
      <c r="AA59" s="95"/>
      <c r="AB59" s="95"/>
      <c r="AC59" s="95"/>
      <c r="AD59" s="550"/>
      <c r="AE59" s="95"/>
      <c r="AF59" s="95"/>
      <c r="AG59" s="95"/>
    </row>
    <row r="60" spans="1:33">
      <c r="A60" s="68"/>
      <c r="B60" s="68"/>
      <c r="C60" s="549"/>
      <c r="D60" s="549"/>
      <c r="E60" s="549"/>
      <c r="F60" s="549"/>
      <c r="G60" s="549"/>
      <c r="H60" s="550"/>
      <c r="I60" s="549"/>
      <c r="J60" s="549"/>
      <c r="K60" s="549"/>
      <c r="L60" s="549"/>
      <c r="M60" s="549"/>
      <c r="N60" s="550"/>
      <c r="O60" s="549"/>
      <c r="P60" s="549"/>
      <c r="Q60" s="549"/>
      <c r="R60" s="549"/>
      <c r="S60" s="549"/>
      <c r="T60" s="550"/>
      <c r="U60" s="549"/>
      <c r="V60" s="549"/>
      <c r="W60" s="549"/>
      <c r="X60" s="549"/>
      <c r="Y60" s="549"/>
      <c r="Z60" s="550"/>
      <c r="AA60" s="549"/>
      <c r="AB60" s="549"/>
      <c r="AC60" s="549"/>
      <c r="AD60" s="550"/>
      <c r="AE60" s="549"/>
      <c r="AF60" s="549"/>
      <c r="AG60" s="549"/>
    </row>
    <row r="61" spans="1:33">
      <c r="A61" s="567" t="s">
        <v>397</v>
      </c>
      <c r="B61" s="40" t="s">
        <v>430</v>
      </c>
      <c r="C61" s="550">
        <v>0</v>
      </c>
      <c r="D61" s="550">
        <v>0</v>
      </c>
      <c r="E61" s="550">
        <v>0</v>
      </c>
      <c r="F61" s="550">
        <v>0</v>
      </c>
      <c r="G61" s="550">
        <v>0</v>
      </c>
      <c r="H61" s="550"/>
      <c r="I61" s="550">
        <v>4262</v>
      </c>
      <c r="J61" s="550">
        <v>4477</v>
      </c>
      <c r="K61" s="550">
        <v>4600</v>
      </c>
      <c r="L61" s="550">
        <v>4894</v>
      </c>
      <c r="M61" s="550">
        <v>18233</v>
      </c>
      <c r="N61" s="550"/>
      <c r="O61" s="550">
        <v>5038</v>
      </c>
      <c r="P61" s="550">
        <v>4974</v>
      </c>
      <c r="Q61" s="550">
        <v>4718</v>
      </c>
      <c r="R61" s="550">
        <v>-14730</v>
      </c>
      <c r="S61" s="550">
        <v>0</v>
      </c>
      <c r="T61" s="550"/>
      <c r="U61" s="550"/>
      <c r="V61" s="550"/>
      <c r="W61" s="550"/>
      <c r="X61" s="550"/>
      <c r="Y61" s="550"/>
      <c r="Z61" s="550"/>
      <c r="AA61" s="550"/>
      <c r="AB61" s="550"/>
      <c r="AC61" s="550"/>
      <c r="AD61" s="550"/>
      <c r="AE61" s="550"/>
      <c r="AF61" s="550"/>
      <c r="AG61" s="550"/>
    </row>
    <row r="62" spans="1:33">
      <c r="A62" s="68" t="s">
        <v>439</v>
      </c>
      <c r="B62" s="40" t="s">
        <v>430</v>
      </c>
      <c r="C62" s="550">
        <v>0</v>
      </c>
      <c r="D62" s="550">
        <v>0</v>
      </c>
      <c r="E62" s="550">
        <v>0</v>
      </c>
      <c r="F62" s="550">
        <v>0</v>
      </c>
      <c r="G62" s="550">
        <v>0</v>
      </c>
      <c r="H62" s="550"/>
      <c r="I62" s="550">
        <v>662</v>
      </c>
      <c r="J62" s="550">
        <v>764</v>
      </c>
      <c r="K62" s="550">
        <v>799</v>
      </c>
      <c r="L62" s="550">
        <v>701</v>
      </c>
      <c r="M62" s="550">
        <v>2926</v>
      </c>
      <c r="N62" s="550"/>
      <c r="O62" s="550">
        <v>785</v>
      </c>
      <c r="P62" s="550">
        <v>670</v>
      </c>
      <c r="Q62" s="550">
        <v>639</v>
      </c>
      <c r="R62" s="550">
        <v>-2094</v>
      </c>
      <c r="S62" s="550">
        <v>0</v>
      </c>
      <c r="T62" s="550"/>
      <c r="U62" s="550"/>
      <c r="V62" s="550"/>
      <c r="W62" s="550"/>
      <c r="X62" s="550"/>
      <c r="Y62" s="550"/>
      <c r="Z62" s="550"/>
      <c r="AA62" s="550"/>
      <c r="AB62" s="550"/>
      <c r="AC62" s="550"/>
      <c r="AD62" s="550"/>
      <c r="AE62" s="550"/>
      <c r="AF62" s="550"/>
      <c r="AG62" s="550"/>
    </row>
    <row r="63" spans="1:33">
      <c r="A63" s="36"/>
      <c r="B63" s="36"/>
      <c r="C63" s="550"/>
      <c r="D63" s="550"/>
      <c r="E63" s="550"/>
      <c r="F63" s="550"/>
      <c r="G63" s="550"/>
      <c r="H63" s="550"/>
      <c r="I63" s="550"/>
      <c r="J63" s="550"/>
      <c r="K63" s="550"/>
      <c r="L63" s="550"/>
      <c r="M63" s="550"/>
      <c r="N63" s="550"/>
      <c r="O63" s="550"/>
      <c r="P63" s="550"/>
      <c r="Q63" s="550"/>
      <c r="R63" s="550"/>
      <c r="S63" s="550"/>
      <c r="T63" s="550"/>
      <c r="U63" s="550"/>
      <c r="V63" s="550"/>
      <c r="W63" s="550"/>
      <c r="X63" s="550"/>
      <c r="Y63" s="550"/>
      <c r="Z63" s="550"/>
      <c r="AA63" s="550"/>
      <c r="AB63" s="550"/>
      <c r="AC63" s="550"/>
      <c r="AD63" s="550"/>
      <c r="AE63" s="550"/>
      <c r="AF63" s="550"/>
      <c r="AG63" s="550"/>
    </row>
    <row r="64" spans="1:33">
      <c r="A64" s="36"/>
      <c r="B64" s="36"/>
      <c r="C64" s="550">
        <f>C61-C62</f>
        <v>0</v>
      </c>
      <c r="D64" s="550">
        <f>D61-D62</f>
        <v>0</v>
      </c>
      <c r="E64" s="550">
        <f>E61-E62</f>
        <v>0</v>
      </c>
      <c r="F64" s="550">
        <f>F61-F62</f>
        <v>0</v>
      </c>
      <c r="G64" s="550">
        <f>G61-G62</f>
        <v>0</v>
      </c>
      <c r="H64" s="550"/>
      <c r="I64" s="550">
        <f>I61-I62</f>
        <v>3600</v>
      </c>
      <c r="J64" s="550">
        <f>J61-J62</f>
        <v>3713</v>
      </c>
      <c r="K64" s="550">
        <f>K61-K62</f>
        <v>3801</v>
      </c>
      <c r="L64" s="550">
        <f>L61-L62</f>
        <v>4193</v>
      </c>
      <c r="M64" s="550">
        <f>M61-M62</f>
        <v>15307</v>
      </c>
      <c r="N64" s="550"/>
      <c r="O64" s="550">
        <f>O61-O62</f>
        <v>4253</v>
      </c>
      <c r="P64" s="550">
        <f>P61-P62</f>
        <v>4304</v>
      </c>
      <c r="Q64" s="550">
        <f>Q61-Q62</f>
        <v>4079</v>
      </c>
      <c r="R64" s="550">
        <f>R61-R62</f>
        <v>-12636</v>
      </c>
      <c r="S64" s="550">
        <f>S61-S62</f>
        <v>0</v>
      </c>
      <c r="T64" s="550"/>
      <c r="U64" s="550"/>
      <c r="V64" s="550"/>
      <c r="W64" s="550"/>
      <c r="X64" s="550"/>
      <c r="Y64" s="550"/>
      <c r="Z64" s="550"/>
      <c r="AA64" s="550"/>
      <c r="AB64" s="550"/>
      <c r="AC64" s="550"/>
      <c r="AD64" s="550"/>
      <c r="AE64" s="550"/>
      <c r="AF64" s="550"/>
      <c r="AG64" s="550"/>
    </row>
    <row r="65" spans="1:33">
      <c r="A65" s="36"/>
      <c r="B65" s="36"/>
      <c r="C65" s="550"/>
      <c r="D65" s="550"/>
      <c r="E65" s="550"/>
      <c r="F65" s="550"/>
      <c r="G65" s="550"/>
      <c r="H65" s="550"/>
      <c r="I65" s="550"/>
      <c r="J65" s="550"/>
      <c r="K65" s="550"/>
      <c r="L65" s="550"/>
      <c r="M65" s="550"/>
      <c r="N65" s="550"/>
      <c r="O65" s="550"/>
      <c r="P65" s="550"/>
      <c r="Q65" s="550"/>
      <c r="R65" s="550"/>
      <c r="S65" s="550"/>
      <c r="T65" s="550"/>
      <c r="U65" s="550"/>
      <c r="V65" s="550"/>
      <c r="W65" s="550"/>
      <c r="X65" s="550"/>
      <c r="Y65" s="550"/>
      <c r="Z65" s="550"/>
      <c r="AA65" s="550"/>
      <c r="AB65" s="550"/>
      <c r="AC65" s="550"/>
      <c r="AD65" s="550"/>
      <c r="AE65" s="550"/>
      <c r="AF65" s="550"/>
      <c r="AG65" s="550"/>
    </row>
    <row r="66" spans="1:33">
      <c r="A66" s="36"/>
      <c r="B66" s="36"/>
      <c r="C66" s="550"/>
      <c r="D66" s="550"/>
      <c r="E66" s="550"/>
      <c r="F66" s="550"/>
      <c r="G66" s="550"/>
      <c r="H66" s="550"/>
      <c r="I66" s="550"/>
      <c r="J66" s="550"/>
      <c r="K66" s="550"/>
      <c r="L66" s="550"/>
      <c r="M66" s="550"/>
      <c r="N66" s="550"/>
      <c r="O66" s="550"/>
      <c r="P66" s="550"/>
      <c r="Q66" s="550"/>
      <c r="R66" s="550"/>
      <c r="S66" s="550"/>
      <c r="T66" s="550"/>
      <c r="U66" s="550"/>
      <c r="V66" s="550"/>
      <c r="W66" s="550"/>
      <c r="X66" s="550"/>
      <c r="Y66" s="550"/>
      <c r="Z66" s="550"/>
      <c r="AA66" s="550"/>
      <c r="AB66" s="550"/>
      <c r="AC66" s="550"/>
      <c r="AD66" s="550"/>
      <c r="AE66" s="550"/>
      <c r="AF66" s="550"/>
      <c r="AG66" s="550"/>
    </row>
    <row r="67" spans="1:33">
      <c r="A67" s="36"/>
      <c r="B67" s="36"/>
    </row>
    <row r="68" spans="1:33">
      <c r="A68" s="36"/>
      <c r="B68" s="36"/>
    </row>
    <row r="69" spans="1:33">
      <c r="A69" s="36"/>
      <c r="B69" s="36"/>
    </row>
    <row r="70" spans="1:33">
      <c r="A70" s="36"/>
      <c r="B70" s="36"/>
    </row>
    <row r="71" spans="1:33">
      <c r="A71" s="36"/>
      <c r="B71" s="36"/>
    </row>
    <row r="72" spans="1:33">
      <c r="A72" s="36"/>
      <c r="B72" s="36"/>
    </row>
    <row r="73" spans="1:33">
      <c r="A73" s="36"/>
      <c r="B73" s="36"/>
    </row>
    <row r="74" spans="1:33">
      <c r="A74" s="36"/>
      <c r="B74" s="36"/>
    </row>
    <row r="75" spans="1:33">
      <c r="A75" s="36"/>
      <c r="B75" s="36"/>
    </row>
    <row r="76" spans="1:33">
      <c r="A76" s="36"/>
      <c r="B76" s="36"/>
    </row>
    <row r="77" spans="1:33">
      <c r="A77" s="36"/>
      <c r="B77" s="36"/>
    </row>
    <row r="78" spans="1:33">
      <c r="A78" s="36"/>
      <c r="B78" s="36"/>
    </row>
    <row r="79" spans="1:33">
      <c r="A79" s="36"/>
      <c r="B79" s="36"/>
    </row>
    <row r="80" spans="1:33">
      <c r="A80" s="36"/>
      <c r="B80" s="36"/>
    </row>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sheetData>
  <customSheetViews>
    <customSheetView guid="{3CC9A9B0-8C32-47E6-8EC4-3AB51E827079}" scale="85" showPageBreaks="1" fitToPage="1" printArea="1">
      <pageMargins left="0" right="0" top="0" bottom="0" header="0" footer="0"/>
      <pageSetup scale="61" orientation="landscape" r:id="rId1"/>
    </customSheetView>
    <customSheetView guid="{7DB216E5-3E9A-45C8-95BA-08FAF5984042}" showPageBreaks="1" fitToPage="1" printArea="1">
      <pageMargins left="0" right="0" top="0" bottom="0" header="0" footer="0"/>
      <pageSetup scale="43" orientation="landscape" r:id="rId2"/>
    </customSheetView>
  </customSheetViews>
  <pageMargins left="0.27" right="0.17" top="0.75" bottom="0.75" header="0.3" footer="0.3"/>
  <pageSetup scale="45" orientation="landscape" r:id="rId3"/>
  <customProperties>
    <customPr name="CellIDs" r:id="rId4"/>
    <customPr name="ConnName" r:id="rId5"/>
    <customPr name="ConnPOV"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sheetPr>
  <dimension ref="A1:S82"/>
  <sheetViews>
    <sheetView workbookViewId="0"/>
  </sheetViews>
  <sheetFormatPr defaultRowHeight="13.2" outlineLevelRow="1"/>
  <cols>
    <col min="1" max="1" width="6.109375" bestFit="1" customWidth="1"/>
    <col min="2" max="2" width="24.33203125" bestFit="1" customWidth="1"/>
    <col min="3" max="7" width="17.109375" bestFit="1" customWidth="1"/>
    <col min="8" max="8" width="3.6640625" customWidth="1"/>
    <col min="9" max="13" width="17.109375" bestFit="1" customWidth="1"/>
    <col min="14" max="14" width="3.6640625" customWidth="1"/>
    <col min="15" max="19" width="17.109375" bestFit="1" customWidth="1"/>
  </cols>
  <sheetData>
    <row r="1" spans="1:19" ht="14.4">
      <c r="A1" s="57"/>
      <c r="B1" s="38"/>
      <c r="C1" s="57" t="s">
        <v>449</v>
      </c>
      <c r="D1" s="57" t="s">
        <v>449</v>
      </c>
      <c r="E1" s="57" t="s">
        <v>449</v>
      </c>
      <c r="F1" s="57" t="s">
        <v>449</v>
      </c>
      <c r="G1" s="57" t="s">
        <v>449</v>
      </c>
      <c r="H1" s="36"/>
      <c r="I1" s="57" t="s">
        <v>449</v>
      </c>
      <c r="J1" s="57" t="s">
        <v>449</v>
      </c>
      <c r="K1" s="57" t="s">
        <v>449</v>
      </c>
      <c r="L1" s="57" t="s">
        <v>449</v>
      </c>
      <c r="M1" s="57" t="s">
        <v>449</v>
      </c>
      <c r="N1" s="36"/>
      <c r="O1" s="57" t="s">
        <v>449</v>
      </c>
      <c r="P1" s="57" t="s">
        <v>449</v>
      </c>
      <c r="Q1" s="57" t="s">
        <v>449</v>
      </c>
      <c r="R1" s="57" t="s">
        <v>449</v>
      </c>
      <c r="S1" s="57" t="s">
        <v>449</v>
      </c>
    </row>
    <row r="2" spans="1:19" ht="14.4">
      <c r="A2" s="57"/>
      <c r="B2" s="38"/>
      <c r="C2" s="38" t="s">
        <v>398</v>
      </c>
      <c r="D2" s="38" t="s">
        <v>398</v>
      </c>
      <c r="E2" s="38" t="s">
        <v>398</v>
      </c>
      <c r="F2" s="38" t="s">
        <v>398</v>
      </c>
      <c r="G2" s="38" t="s">
        <v>398</v>
      </c>
      <c r="H2" s="36"/>
      <c r="I2" s="38" t="s">
        <v>398</v>
      </c>
      <c r="J2" s="38" t="s">
        <v>398</v>
      </c>
      <c r="K2" s="38" t="s">
        <v>398</v>
      </c>
      <c r="L2" s="38" t="s">
        <v>398</v>
      </c>
      <c r="M2" s="38" t="s">
        <v>398</v>
      </c>
      <c r="N2" s="36"/>
      <c r="O2" s="38" t="s">
        <v>398</v>
      </c>
      <c r="P2" s="38" t="s">
        <v>398</v>
      </c>
      <c r="Q2" s="38" t="s">
        <v>398</v>
      </c>
      <c r="R2" s="38" t="s">
        <v>398</v>
      </c>
      <c r="S2" s="38" t="s">
        <v>398</v>
      </c>
    </row>
    <row r="3" spans="1:19" ht="14.4">
      <c r="A3" s="57"/>
      <c r="B3" s="38"/>
      <c r="C3" s="89" t="e">
        <f>#REF!</f>
        <v>#REF!</v>
      </c>
      <c r="D3" s="89" t="e">
        <f>C3</f>
        <v>#REF!</v>
      </c>
      <c r="E3" s="89" t="e">
        <f>D3</f>
        <v>#REF!</v>
      </c>
      <c r="F3" s="89" t="e">
        <f>E3</f>
        <v>#REF!</v>
      </c>
      <c r="G3" s="89" t="e">
        <f>F3</f>
        <v>#REF!</v>
      </c>
      <c r="H3" s="36"/>
      <c r="I3" s="89" t="e">
        <f>G3</f>
        <v>#REF!</v>
      </c>
      <c r="J3" s="89" t="e">
        <f>I3</f>
        <v>#REF!</v>
      </c>
      <c r="K3" s="89" t="e">
        <f>J3</f>
        <v>#REF!</v>
      </c>
      <c r="L3" s="89" t="e">
        <f>K3</f>
        <v>#REF!</v>
      </c>
      <c r="M3" s="89" t="e">
        <f>L3</f>
        <v>#REF!</v>
      </c>
      <c r="N3" s="36"/>
      <c r="O3" s="89" t="e">
        <f>#REF!</f>
        <v>#REF!</v>
      </c>
      <c r="P3" s="89" t="e">
        <f>O3</f>
        <v>#REF!</v>
      </c>
      <c r="Q3" s="89" t="e">
        <f>P3</f>
        <v>#REF!</v>
      </c>
      <c r="R3" s="89" t="e">
        <f>Q3</f>
        <v>#REF!</v>
      </c>
      <c r="S3" s="89" t="e">
        <f>R3</f>
        <v>#REF!</v>
      </c>
    </row>
    <row r="4" spans="1:19" ht="14.4">
      <c r="A4" s="37"/>
      <c r="B4" s="37"/>
      <c r="C4" s="89" t="s">
        <v>357</v>
      </c>
      <c r="D4" s="89" t="s">
        <v>357</v>
      </c>
      <c r="E4" s="89" t="s">
        <v>357</v>
      </c>
      <c r="F4" s="89" t="s">
        <v>357</v>
      </c>
      <c r="G4" s="89" t="s">
        <v>357</v>
      </c>
      <c r="H4" s="36"/>
      <c r="I4" s="89" t="s">
        <v>357</v>
      </c>
      <c r="J4" s="89" t="s">
        <v>357</v>
      </c>
      <c r="K4" s="89" t="s">
        <v>357</v>
      </c>
      <c r="L4" s="89" t="s">
        <v>357</v>
      </c>
      <c r="M4" s="89" t="s">
        <v>357</v>
      </c>
      <c r="N4" s="36"/>
      <c r="O4" s="89" t="s">
        <v>357</v>
      </c>
      <c r="P4" s="89" t="s">
        <v>357</v>
      </c>
      <c r="Q4" s="89" t="s">
        <v>357</v>
      </c>
      <c r="R4" s="89" t="s">
        <v>357</v>
      </c>
      <c r="S4" s="89" t="s">
        <v>357</v>
      </c>
    </row>
    <row r="5" spans="1:19" ht="14.4">
      <c r="A5" s="40"/>
      <c r="B5" s="39"/>
      <c r="C5" s="89" t="e">
        <f>#REF!</f>
        <v>#REF!</v>
      </c>
      <c r="D5" s="89" t="e">
        <f>C5</f>
        <v>#REF!</v>
      </c>
      <c r="E5" s="89" t="e">
        <f>D5</f>
        <v>#REF!</v>
      </c>
      <c r="F5" s="89" t="e">
        <f>E5</f>
        <v>#REF!</v>
      </c>
      <c r="G5" s="89" t="e">
        <f>F5</f>
        <v>#REF!</v>
      </c>
      <c r="H5" s="41"/>
      <c r="I5" s="89" t="e">
        <f>#REF!</f>
        <v>#REF!</v>
      </c>
      <c r="J5" s="89" t="e">
        <f>I5</f>
        <v>#REF!</v>
      </c>
      <c r="K5" s="89" t="e">
        <f>J5</f>
        <v>#REF!</v>
      </c>
      <c r="L5" s="89" t="e">
        <f>K5</f>
        <v>#REF!</v>
      </c>
      <c r="M5" s="89" t="e">
        <f>L5</f>
        <v>#REF!</v>
      </c>
      <c r="N5" s="41"/>
      <c r="O5" s="89" t="e">
        <f>#REF!</f>
        <v>#REF!</v>
      </c>
      <c r="P5" s="89" t="e">
        <f>O5</f>
        <v>#REF!</v>
      </c>
      <c r="Q5" s="89" t="e">
        <f>P5</f>
        <v>#REF!</v>
      </c>
      <c r="R5" s="89" t="e">
        <f>Q5</f>
        <v>#REF!</v>
      </c>
      <c r="S5" s="89" t="e">
        <f>R5</f>
        <v>#REF!</v>
      </c>
    </row>
    <row r="6" spans="1:19" ht="14.4">
      <c r="A6" s="39"/>
      <c r="B6" s="40"/>
      <c r="C6" s="90" t="s">
        <v>215</v>
      </c>
      <c r="D6" s="90" t="s">
        <v>217</v>
      </c>
      <c r="E6" s="90" t="s">
        <v>220</v>
      </c>
      <c r="F6" s="90" t="s">
        <v>222</v>
      </c>
      <c r="G6" s="90" t="s">
        <v>223</v>
      </c>
      <c r="H6" s="41"/>
      <c r="I6" s="90" t="s">
        <v>215</v>
      </c>
      <c r="J6" s="90" t="s">
        <v>217</v>
      </c>
      <c r="K6" s="90" t="s">
        <v>220</v>
      </c>
      <c r="L6" s="90" t="s">
        <v>222</v>
      </c>
      <c r="M6" s="90" t="s">
        <v>223</v>
      </c>
      <c r="N6" s="41"/>
      <c r="O6" s="90" t="s">
        <v>215</v>
      </c>
      <c r="P6" s="90" t="s">
        <v>217</v>
      </c>
      <c r="Q6" s="90" t="s">
        <v>220</v>
      </c>
      <c r="R6" s="90" t="s">
        <v>222</v>
      </c>
      <c r="S6" s="90" t="s">
        <v>223</v>
      </c>
    </row>
    <row r="7" spans="1:19" ht="14.4">
      <c r="A7" s="39"/>
      <c r="B7" s="40"/>
      <c r="C7" s="285" t="e">
        <f>#REF!</f>
        <v>#REF!</v>
      </c>
      <c r="D7" s="285" t="e">
        <f>C7</f>
        <v>#REF!</v>
      </c>
      <c r="E7" s="285" t="e">
        <f>D7</f>
        <v>#REF!</v>
      </c>
      <c r="F7" s="285" t="e">
        <f>E7</f>
        <v>#REF!</v>
      </c>
      <c r="G7" s="285" t="e">
        <f>F7</f>
        <v>#REF!</v>
      </c>
      <c r="H7" s="41"/>
      <c r="I7" s="89" t="e">
        <f>G7</f>
        <v>#REF!</v>
      </c>
      <c r="J7" s="89" t="e">
        <f>I7</f>
        <v>#REF!</v>
      </c>
      <c r="K7" s="89" t="e">
        <f>J7</f>
        <v>#REF!</v>
      </c>
      <c r="L7" s="89" t="e">
        <f>K7</f>
        <v>#REF!</v>
      </c>
      <c r="M7" s="89" t="e">
        <f>L7</f>
        <v>#REF!</v>
      </c>
      <c r="N7" s="41"/>
      <c r="O7" s="89" t="e">
        <f>#REF!</f>
        <v>#REF!</v>
      </c>
      <c r="P7" s="89" t="e">
        <f>O7</f>
        <v>#REF!</v>
      </c>
      <c r="Q7" s="89" t="e">
        <f>P7</f>
        <v>#REF!</v>
      </c>
      <c r="R7" s="89" t="e">
        <f>Q7</f>
        <v>#REF!</v>
      </c>
      <c r="S7" s="89" t="e">
        <f>R7</f>
        <v>#REF!</v>
      </c>
    </row>
    <row r="8" spans="1:19" ht="14.4" outlineLevel="1">
      <c r="A8" s="39"/>
      <c r="B8" s="40"/>
      <c r="C8" s="42"/>
      <c r="D8" s="42"/>
      <c r="E8" s="42"/>
      <c r="F8" s="42"/>
      <c r="G8" s="42"/>
      <c r="H8" s="41"/>
      <c r="I8" s="42"/>
      <c r="J8" s="42"/>
      <c r="K8" s="42"/>
      <c r="L8" s="42"/>
      <c r="M8" s="42"/>
      <c r="N8" s="41"/>
      <c r="O8" s="42"/>
      <c r="P8" s="42"/>
      <c r="Q8" s="42"/>
      <c r="R8" s="42"/>
      <c r="S8" s="42"/>
    </row>
    <row r="9" spans="1:19" ht="14.4" outlineLevel="1">
      <c r="A9" s="68"/>
      <c r="B9" s="40"/>
      <c r="C9" s="43"/>
      <c r="D9" s="43"/>
      <c r="E9" s="43"/>
      <c r="F9" s="43"/>
      <c r="G9" s="43"/>
      <c r="H9" s="41"/>
      <c r="I9" s="43"/>
      <c r="J9" s="43"/>
      <c r="K9" s="43"/>
      <c r="L9" s="43"/>
      <c r="M9" s="43"/>
      <c r="N9" s="41"/>
      <c r="O9" s="43"/>
      <c r="P9" s="43"/>
      <c r="Q9" s="43"/>
      <c r="R9" s="43"/>
      <c r="S9" s="43"/>
    </row>
    <row r="10" spans="1:19" ht="14.4" outlineLevel="1">
      <c r="A10" s="68"/>
      <c r="B10" s="40"/>
      <c r="C10" s="43"/>
      <c r="D10" s="43"/>
      <c r="E10" s="43"/>
      <c r="F10" s="43"/>
      <c r="G10" s="43"/>
      <c r="H10" s="41"/>
      <c r="I10" s="43"/>
      <c r="J10" s="43"/>
      <c r="K10" s="43"/>
      <c r="L10" s="43"/>
      <c r="M10" s="43"/>
      <c r="N10" s="41"/>
      <c r="O10" s="43"/>
      <c r="P10" s="43"/>
      <c r="Q10" s="43"/>
      <c r="R10" s="43"/>
      <c r="S10" s="43"/>
    </row>
    <row r="11" spans="1:19" ht="14.4" outlineLevel="1">
      <c r="A11" s="68"/>
      <c r="B11" s="40"/>
      <c r="C11" s="43"/>
      <c r="D11" s="43"/>
      <c r="E11" s="43"/>
      <c r="F11" s="43"/>
      <c r="G11" s="43"/>
      <c r="H11" s="41"/>
      <c r="I11" s="43"/>
      <c r="J11" s="43"/>
      <c r="K11" s="43"/>
      <c r="L11" s="43"/>
      <c r="M11" s="43"/>
      <c r="N11" s="41"/>
      <c r="O11" s="43"/>
      <c r="P11" s="43"/>
      <c r="Q11" s="43"/>
      <c r="R11" s="43"/>
      <c r="S11" s="43"/>
    </row>
    <row r="12" spans="1:19" ht="14.4" outlineLevel="1">
      <c r="A12" s="68"/>
      <c r="B12" s="40"/>
      <c r="C12" s="43"/>
      <c r="D12" s="43"/>
      <c r="E12" s="43"/>
      <c r="F12" s="43"/>
      <c r="G12" s="43"/>
      <c r="H12" s="41"/>
      <c r="I12" s="43"/>
      <c r="J12" s="43"/>
      <c r="K12" s="43"/>
      <c r="L12" s="43"/>
      <c r="M12" s="43"/>
      <c r="N12" s="41"/>
      <c r="O12" s="43"/>
      <c r="P12" s="43"/>
      <c r="Q12" s="43"/>
      <c r="R12" s="43"/>
      <c r="S12" s="43"/>
    </row>
    <row r="13" spans="1:19" ht="14.4" outlineLevel="1">
      <c r="A13" s="68"/>
      <c r="B13" s="40"/>
      <c r="C13" s="43"/>
      <c r="D13" s="43"/>
      <c r="E13" s="43"/>
      <c r="F13" s="43"/>
      <c r="G13" s="43"/>
      <c r="H13" s="41"/>
      <c r="I13" s="43"/>
      <c r="J13" s="43"/>
      <c r="K13" s="43"/>
      <c r="L13" s="43"/>
      <c r="M13" s="43"/>
      <c r="N13" s="41"/>
      <c r="O13" s="43"/>
      <c r="P13" s="43"/>
      <c r="Q13" s="43"/>
      <c r="R13" s="43"/>
      <c r="S13" s="43"/>
    </row>
    <row r="14" spans="1:19" ht="14.4">
      <c r="A14" s="39"/>
      <c r="B14" s="40"/>
      <c r="C14" s="545"/>
      <c r="D14" s="545"/>
      <c r="E14" s="545"/>
      <c r="F14" s="545"/>
      <c r="G14" s="545"/>
      <c r="H14" s="41"/>
      <c r="I14" s="545"/>
      <c r="J14" s="545"/>
      <c r="K14" s="545"/>
      <c r="L14" s="545"/>
      <c r="M14" s="545"/>
      <c r="N14" s="41"/>
      <c r="O14" s="545"/>
      <c r="P14" s="545"/>
      <c r="Q14" s="545"/>
      <c r="R14" s="545"/>
      <c r="S14" s="545"/>
    </row>
    <row r="15" spans="1:19" ht="14.4">
      <c r="A15" s="68" t="s">
        <v>300</v>
      </c>
      <c r="B15" s="44" t="s">
        <v>400</v>
      </c>
      <c r="C15" s="43">
        <v>3056</v>
      </c>
      <c r="D15" s="43">
        <v>3158</v>
      </c>
      <c r="E15" s="43">
        <v>3055</v>
      </c>
      <c r="F15" s="43">
        <v>3207</v>
      </c>
      <c r="G15" s="43">
        <v>12476</v>
      </c>
      <c r="H15" s="41"/>
      <c r="I15" s="43">
        <v>3228</v>
      </c>
      <c r="J15" s="43">
        <v>3326</v>
      </c>
      <c r="K15" s="43">
        <v>3201</v>
      </c>
      <c r="L15" s="43">
        <v>3307</v>
      </c>
      <c r="M15" s="43">
        <v>13062</v>
      </c>
      <c r="N15" s="41"/>
      <c r="O15" s="43">
        <v>3362</v>
      </c>
      <c r="P15" s="43">
        <v>3591</v>
      </c>
      <c r="Q15" s="43">
        <v>3544</v>
      </c>
      <c r="R15" s="43">
        <v>-10497</v>
      </c>
      <c r="S15" s="43">
        <v>0</v>
      </c>
    </row>
    <row r="16" spans="1:19">
      <c r="A16" s="68"/>
      <c r="B16" s="561"/>
      <c r="C16" s="45"/>
      <c r="D16" s="45"/>
      <c r="E16" s="45"/>
      <c r="F16" s="45"/>
      <c r="G16" s="45"/>
      <c r="H16" s="46"/>
      <c r="I16" s="45"/>
      <c r="J16" s="45"/>
      <c r="K16" s="45"/>
      <c r="L16" s="45"/>
      <c r="M16" s="45"/>
      <c r="N16" s="46"/>
      <c r="O16" s="45"/>
      <c r="P16" s="45"/>
      <c r="Q16" s="45"/>
      <c r="R16" s="45"/>
      <c r="S16" s="45"/>
    </row>
    <row r="17" spans="1:19" ht="14.4">
      <c r="A17" s="69"/>
      <c r="B17" s="69"/>
      <c r="C17" s="43"/>
      <c r="D17" s="43"/>
      <c r="E17" s="43"/>
      <c r="F17" s="43"/>
      <c r="G17" s="43"/>
      <c r="H17" s="41"/>
      <c r="I17" s="43"/>
      <c r="J17" s="43"/>
      <c r="K17" s="43"/>
      <c r="L17" s="43"/>
      <c r="M17" s="43"/>
      <c r="N17" s="41"/>
      <c r="O17" s="43"/>
      <c r="P17" s="43"/>
      <c r="Q17" s="43"/>
      <c r="R17" s="43"/>
      <c r="S17" s="43"/>
    </row>
    <row r="18" spans="1:19" ht="14.4">
      <c r="A18" s="68" t="s">
        <v>300</v>
      </c>
      <c r="B18" s="562" t="s">
        <v>405</v>
      </c>
      <c r="C18" s="49">
        <v>526</v>
      </c>
      <c r="D18" s="49">
        <v>584</v>
      </c>
      <c r="E18" s="49">
        <v>580</v>
      </c>
      <c r="F18" s="49">
        <v>545</v>
      </c>
      <c r="G18" s="49">
        <v>2235</v>
      </c>
      <c r="H18" s="41"/>
      <c r="I18" s="49">
        <v>586</v>
      </c>
      <c r="J18" s="49">
        <v>617</v>
      </c>
      <c r="K18" s="49">
        <v>557</v>
      </c>
      <c r="L18" s="49">
        <v>587</v>
      </c>
      <c r="M18" s="49">
        <v>2347</v>
      </c>
      <c r="N18" s="41"/>
      <c r="O18" s="49">
        <v>618</v>
      </c>
      <c r="P18" s="49">
        <v>641</v>
      </c>
      <c r="Q18" s="49">
        <v>604</v>
      </c>
      <c r="R18" s="49">
        <v>-1863</v>
      </c>
      <c r="S18" s="49">
        <v>0</v>
      </c>
    </row>
    <row r="19" spans="1:19" ht="14.4">
      <c r="A19" s="68" t="s">
        <v>300</v>
      </c>
      <c r="B19" s="562" t="s">
        <v>406</v>
      </c>
      <c r="C19" s="49">
        <v>0</v>
      </c>
      <c r="D19" s="49">
        <v>0</v>
      </c>
      <c r="E19" s="49">
        <v>1</v>
      </c>
      <c r="F19" s="49">
        <v>0</v>
      </c>
      <c r="G19" s="49">
        <v>1</v>
      </c>
      <c r="H19" s="41"/>
      <c r="I19" s="49">
        <v>0</v>
      </c>
      <c r="J19" s="49">
        <v>0</v>
      </c>
      <c r="K19" s="49">
        <v>0</v>
      </c>
      <c r="L19" s="49">
        <v>0</v>
      </c>
      <c r="M19" s="49">
        <v>0</v>
      </c>
      <c r="N19" s="41"/>
      <c r="O19" s="49">
        <v>0</v>
      </c>
      <c r="P19" s="49">
        <v>0</v>
      </c>
      <c r="Q19" s="49">
        <v>0</v>
      </c>
      <c r="R19" s="49">
        <v>0</v>
      </c>
      <c r="S19" s="49">
        <v>0</v>
      </c>
    </row>
    <row r="20" spans="1:19" ht="14.4">
      <c r="A20" s="68" t="s">
        <v>300</v>
      </c>
      <c r="B20" s="562" t="s">
        <v>407</v>
      </c>
      <c r="C20" s="49">
        <v>92</v>
      </c>
      <c r="D20" s="49">
        <v>90</v>
      </c>
      <c r="E20" s="49">
        <v>77</v>
      </c>
      <c r="F20" s="49">
        <v>89</v>
      </c>
      <c r="G20" s="49">
        <v>348</v>
      </c>
      <c r="H20" s="41"/>
      <c r="I20" s="49">
        <v>87</v>
      </c>
      <c r="J20" s="49">
        <v>89</v>
      </c>
      <c r="K20" s="49">
        <v>80</v>
      </c>
      <c r="L20" s="49">
        <v>94</v>
      </c>
      <c r="M20" s="49">
        <v>350</v>
      </c>
      <c r="N20" s="41"/>
      <c r="O20" s="49">
        <v>95</v>
      </c>
      <c r="P20" s="49">
        <v>92</v>
      </c>
      <c r="Q20" s="49">
        <v>92</v>
      </c>
      <c r="R20" s="49">
        <v>-279</v>
      </c>
      <c r="S20" s="49">
        <v>0</v>
      </c>
    </row>
    <row r="21" spans="1:19" ht="14.4">
      <c r="A21" s="68" t="s">
        <v>300</v>
      </c>
      <c r="B21" s="562" t="s">
        <v>408</v>
      </c>
      <c r="C21" s="49">
        <v>46</v>
      </c>
      <c r="D21" s="49">
        <v>53</v>
      </c>
      <c r="E21" s="49">
        <v>30</v>
      </c>
      <c r="F21" s="49">
        <v>58</v>
      </c>
      <c r="G21" s="49">
        <v>187</v>
      </c>
      <c r="H21" s="41"/>
      <c r="I21" s="49">
        <v>83</v>
      </c>
      <c r="J21" s="49">
        <v>88</v>
      </c>
      <c r="K21" s="49">
        <v>92</v>
      </c>
      <c r="L21" s="49">
        <v>93</v>
      </c>
      <c r="M21" s="49">
        <v>356</v>
      </c>
      <c r="N21" s="41"/>
      <c r="O21" s="49">
        <v>137</v>
      </c>
      <c r="P21" s="49">
        <v>124</v>
      </c>
      <c r="Q21" s="49">
        <v>117</v>
      </c>
      <c r="R21" s="49">
        <v>-378</v>
      </c>
      <c r="S21" s="49">
        <v>0</v>
      </c>
    </row>
    <row r="22" spans="1:19" ht="14.4">
      <c r="A22" s="68" t="s">
        <v>300</v>
      </c>
      <c r="B22" s="562" t="s">
        <v>409</v>
      </c>
      <c r="C22" s="49">
        <v>114</v>
      </c>
      <c r="D22" s="49">
        <v>71</v>
      </c>
      <c r="E22" s="49">
        <v>62</v>
      </c>
      <c r="F22" s="49">
        <v>40</v>
      </c>
      <c r="G22" s="49">
        <v>287</v>
      </c>
      <c r="H22" s="41"/>
      <c r="I22" s="49">
        <v>146</v>
      </c>
      <c r="J22" s="49">
        <v>92</v>
      </c>
      <c r="K22" s="49">
        <v>22</v>
      </c>
      <c r="L22" s="49">
        <v>46</v>
      </c>
      <c r="M22" s="49">
        <v>306</v>
      </c>
      <c r="N22" s="41"/>
      <c r="O22" s="49">
        <v>234</v>
      </c>
      <c r="P22" s="49">
        <v>170</v>
      </c>
      <c r="Q22" s="49">
        <v>-10</v>
      </c>
      <c r="R22" s="49">
        <v>-394</v>
      </c>
      <c r="S22" s="49">
        <v>0</v>
      </c>
    </row>
    <row r="23" spans="1:19" ht="14.4">
      <c r="A23" s="68" t="s">
        <v>300</v>
      </c>
      <c r="B23" s="562" t="s">
        <v>410</v>
      </c>
      <c r="C23" s="49">
        <v>124</v>
      </c>
      <c r="D23" s="49">
        <v>86</v>
      </c>
      <c r="E23" s="49">
        <v>92</v>
      </c>
      <c r="F23" s="49">
        <v>133</v>
      </c>
      <c r="G23" s="49">
        <v>435</v>
      </c>
      <c r="H23" s="41"/>
      <c r="I23" s="49">
        <v>130</v>
      </c>
      <c r="J23" s="49">
        <v>94</v>
      </c>
      <c r="K23" s="49">
        <v>94</v>
      </c>
      <c r="L23" s="49">
        <v>130</v>
      </c>
      <c r="M23" s="49">
        <v>448</v>
      </c>
      <c r="N23" s="41"/>
      <c r="O23" s="49">
        <v>135</v>
      </c>
      <c r="P23" s="49">
        <v>92</v>
      </c>
      <c r="Q23" s="49">
        <v>106</v>
      </c>
      <c r="R23" s="49">
        <v>-333</v>
      </c>
      <c r="S23" s="49">
        <v>0</v>
      </c>
    </row>
    <row r="24" spans="1:19" ht="14.4">
      <c r="A24" s="68" t="s">
        <v>300</v>
      </c>
      <c r="B24" s="562" t="s">
        <v>411</v>
      </c>
      <c r="C24" s="49">
        <v>13</v>
      </c>
      <c r="D24" s="49">
        <v>14</v>
      </c>
      <c r="E24" s="49">
        <v>17</v>
      </c>
      <c r="F24" s="49">
        <v>-1</v>
      </c>
      <c r="G24" s="49">
        <v>43</v>
      </c>
      <c r="H24" s="41"/>
      <c r="I24" s="49">
        <v>20</v>
      </c>
      <c r="J24" s="49">
        <v>33</v>
      </c>
      <c r="K24" s="49">
        <v>29</v>
      </c>
      <c r="L24" s="49">
        <v>5</v>
      </c>
      <c r="M24" s="49">
        <v>87</v>
      </c>
      <c r="N24" s="41"/>
      <c r="O24" s="49">
        <v>30</v>
      </c>
      <c r="P24" s="49">
        <v>32</v>
      </c>
      <c r="Q24" s="49">
        <v>21</v>
      </c>
      <c r="R24" s="49">
        <v>-83</v>
      </c>
      <c r="S24" s="49">
        <v>0</v>
      </c>
    </row>
    <row r="25" spans="1:19" ht="14.4">
      <c r="A25" s="68" t="s">
        <v>300</v>
      </c>
      <c r="B25" s="562" t="s">
        <v>412</v>
      </c>
      <c r="C25" s="49">
        <v>-45</v>
      </c>
      <c r="D25" s="49">
        <v>-32</v>
      </c>
      <c r="E25" s="49">
        <v>-48</v>
      </c>
      <c r="F25" s="49">
        <v>-34</v>
      </c>
      <c r="G25" s="49">
        <v>-159</v>
      </c>
      <c r="H25" s="41"/>
      <c r="I25" s="49">
        <v>-36</v>
      </c>
      <c r="J25" s="49">
        <v>-34</v>
      </c>
      <c r="K25" s="49">
        <v>-35</v>
      </c>
      <c r="L25" s="49">
        <v>-38</v>
      </c>
      <c r="M25" s="49">
        <v>-143</v>
      </c>
      <c r="N25" s="41"/>
      <c r="O25" s="49">
        <v>-51</v>
      </c>
      <c r="P25" s="49">
        <v>-35</v>
      </c>
      <c r="Q25" s="49">
        <v>-30</v>
      </c>
      <c r="R25" s="49">
        <v>116</v>
      </c>
      <c r="S25" s="49">
        <v>0</v>
      </c>
    </row>
    <row r="26" spans="1:19" ht="14.4">
      <c r="A26" s="68"/>
      <c r="B26" s="562"/>
      <c r="C26" s="545">
        <f>C27-SUM(C18:C25)</f>
        <v>-105</v>
      </c>
      <c r="D26" s="545">
        <f>D27-SUM(D18:D25)</f>
        <v>-109</v>
      </c>
      <c r="E26" s="545">
        <f>E27-SUM(E18:E25)</f>
        <v>-103</v>
      </c>
      <c r="F26" s="545">
        <f>F27-SUM(F18:F25)</f>
        <v>-100</v>
      </c>
      <c r="G26" s="545">
        <f>G27-SUM(G18:G25)</f>
        <v>-417</v>
      </c>
      <c r="H26" s="41"/>
      <c r="I26" s="545">
        <f>I27-SUM(I18:I25)</f>
        <v>-115</v>
      </c>
      <c r="J26" s="545">
        <f>J27-SUM(J18:J25)</f>
        <v>-105</v>
      </c>
      <c r="K26" s="545">
        <f>K27-SUM(K18:K25)</f>
        <v>-112</v>
      </c>
      <c r="L26" s="545">
        <f>L27-SUM(L18:L25)</f>
        <v>-99</v>
      </c>
      <c r="M26" s="545">
        <f>M27-SUM(M18:M25)</f>
        <v>-431</v>
      </c>
      <c r="N26" s="41"/>
      <c r="O26" s="545">
        <f>O27-SUM(O18:O25)</f>
        <v>-119</v>
      </c>
      <c r="P26" s="545">
        <f>P27-SUM(P18:P25)</f>
        <v>-109</v>
      </c>
      <c r="Q26" s="545">
        <f>Q27-SUM(Q18:Q25)</f>
        <v>-112</v>
      </c>
      <c r="R26" s="545">
        <f>R27-SUM(R18:R25)</f>
        <v>340</v>
      </c>
      <c r="S26" s="545">
        <f>S27-SUM(S18:S25)</f>
        <v>0</v>
      </c>
    </row>
    <row r="27" spans="1:19" ht="14.4">
      <c r="A27" s="68" t="s">
        <v>300</v>
      </c>
      <c r="B27" s="50" t="s">
        <v>413</v>
      </c>
      <c r="C27" s="43">
        <v>765</v>
      </c>
      <c r="D27" s="43">
        <v>757</v>
      </c>
      <c r="E27" s="43">
        <v>708</v>
      </c>
      <c r="F27" s="43">
        <v>730</v>
      </c>
      <c r="G27" s="43">
        <v>2960</v>
      </c>
      <c r="H27" s="41"/>
      <c r="I27" s="43">
        <v>901</v>
      </c>
      <c r="J27" s="43">
        <v>874</v>
      </c>
      <c r="K27" s="43">
        <v>727</v>
      </c>
      <c r="L27" s="43">
        <v>818</v>
      </c>
      <c r="M27" s="43">
        <v>3320</v>
      </c>
      <c r="N27" s="41"/>
      <c r="O27" s="43">
        <v>1079</v>
      </c>
      <c r="P27" s="43">
        <v>1007</v>
      </c>
      <c r="Q27" s="43">
        <v>788</v>
      </c>
      <c r="R27" s="43">
        <v>-2874</v>
      </c>
      <c r="S27" s="43">
        <v>0</v>
      </c>
    </row>
    <row r="28" spans="1:19">
      <c r="A28" s="69"/>
      <c r="B28" s="69"/>
      <c r="C28" s="549"/>
      <c r="D28" s="549"/>
      <c r="E28" s="549"/>
      <c r="F28" s="549"/>
      <c r="G28" s="549"/>
      <c r="H28" s="46"/>
      <c r="I28" s="549"/>
      <c r="J28" s="549"/>
      <c r="K28" s="549"/>
      <c r="L28" s="549"/>
      <c r="M28" s="549"/>
      <c r="N28" s="46"/>
      <c r="O28" s="549"/>
      <c r="P28" s="549"/>
      <c r="Q28" s="549"/>
      <c r="R28" s="549"/>
      <c r="S28" s="549"/>
    </row>
    <row r="29" spans="1:19" ht="14.4">
      <c r="A29" s="69"/>
      <c r="B29" s="69"/>
      <c r="C29" s="549"/>
      <c r="D29" s="549"/>
      <c r="E29" s="549"/>
      <c r="F29" s="549"/>
      <c r="G29" s="549"/>
      <c r="H29" s="41"/>
      <c r="I29" s="549"/>
      <c r="J29" s="549"/>
      <c r="K29" s="549"/>
      <c r="L29" s="549"/>
      <c r="M29" s="549"/>
      <c r="N29" s="41"/>
      <c r="O29" s="549"/>
      <c r="P29" s="549"/>
      <c r="Q29" s="549"/>
      <c r="R29" s="549"/>
      <c r="S29" s="549"/>
    </row>
    <row r="30" spans="1:19" ht="14.4">
      <c r="A30" s="68" t="s">
        <v>300</v>
      </c>
      <c r="B30" s="562" t="s">
        <v>414</v>
      </c>
      <c r="C30" s="95">
        <v>82</v>
      </c>
      <c r="D30" s="95">
        <v>142</v>
      </c>
      <c r="E30" s="95">
        <v>122</v>
      </c>
      <c r="F30" s="95">
        <v>131</v>
      </c>
      <c r="G30" s="95">
        <v>477</v>
      </c>
      <c r="H30" s="41"/>
      <c r="I30" s="95">
        <v>61</v>
      </c>
      <c r="J30" s="95">
        <v>123</v>
      </c>
      <c r="K30" s="95">
        <v>137</v>
      </c>
      <c r="L30" s="95">
        <v>162</v>
      </c>
      <c r="M30" s="95">
        <v>483</v>
      </c>
      <c r="N30" s="41"/>
      <c r="O30" s="95">
        <v>151</v>
      </c>
      <c r="P30" s="95">
        <v>124</v>
      </c>
      <c r="Q30" s="95">
        <v>112</v>
      </c>
      <c r="R30" s="95">
        <v>-387</v>
      </c>
      <c r="S30" s="95">
        <v>0</v>
      </c>
    </row>
    <row r="31" spans="1:19" ht="14.4">
      <c r="A31" s="68" t="s">
        <v>300</v>
      </c>
      <c r="B31" s="562" t="s">
        <v>415</v>
      </c>
      <c r="C31" s="95">
        <v>44</v>
      </c>
      <c r="D31" s="95">
        <v>36</v>
      </c>
      <c r="E31" s="95">
        <v>-12</v>
      </c>
      <c r="F31" s="95">
        <v>56</v>
      </c>
      <c r="G31" s="95">
        <v>124</v>
      </c>
      <c r="H31" s="41"/>
      <c r="I31" s="95">
        <v>40</v>
      </c>
      <c r="J31" s="95">
        <v>84</v>
      </c>
      <c r="K31" s="95">
        <v>16</v>
      </c>
      <c r="L31" s="95">
        <v>125</v>
      </c>
      <c r="M31" s="95">
        <v>265</v>
      </c>
      <c r="N31" s="41"/>
      <c r="O31" s="95">
        <v>96</v>
      </c>
      <c r="P31" s="95">
        <v>71</v>
      </c>
      <c r="Q31" s="95">
        <v>73</v>
      </c>
      <c r="R31" s="95">
        <v>-240</v>
      </c>
      <c r="S31" s="95">
        <v>0</v>
      </c>
    </row>
    <row r="32" spans="1:19" ht="14.4">
      <c r="A32" s="68" t="s">
        <v>300</v>
      </c>
      <c r="B32" s="562" t="s">
        <v>416</v>
      </c>
      <c r="C32" s="95">
        <v>63</v>
      </c>
      <c r="D32" s="95">
        <v>84</v>
      </c>
      <c r="E32" s="95">
        <v>15</v>
      </c>
      <c r="F32" s="95">
        <v>65</v>
      </c>
      <c r="G32" s="95">
        <v>227</v>
      </c>
      <c r="H32" s="41"/>
      <c r="I32" s="95">
        <v>65</v>
      </c>
      <c r="J32" s="95">
        <v>71</v>
      </c>
      <c r="K32" s="95">
        <v>36</v>
      </c>
      <c r="L32" s="95">
        <v>63</v>
      </c>
      <c r="M32" s="95">
        <v>235</v>
      </c>
      <c r="N32" s="41"/>
      <c r="O32" s="95">
        <v>47</v>
      </c>
      <c r="P32" s="95">
        <v>97</v>
      </c>
      <c r="Q32" s="95">
        <v>49</v>
      </c>
      <c r="R32" s="95">
        <v>-193</v>
      </c>
      <c r="S32" s="95">
        <v>0</v>
      </c>
    </row>
    <row r="33" spans="1:19" ht="14.4">
      <c r="A33" s="68" t="s">
        <v>300</v>
      </c>
      <c r="B33" s="562" t="s">
        <v>417</v>
      </c>
      <c r="C33" s="95">
        <v>55</v>
      </c>
      <c r="D33" s="95">
        <v>53</v>
      </c>
      <c r="E33" s="95">
        <v>213</v>
      </c>
      <c r="F33" s="95">
        <v>-131</v>
      </c>
      <c r="G33" s="95">
        <v>190</v>
      </c>
      <c r="H33" s="41"/>
      <c r="I33" s="95">
        <v>79</v>
      </c>
      <c r="J33" s="95">
        <v>88</v>
      </c>
      <c r="K33" s="95">
        <v>26</v>
      </c>
      <c r="L33" s="95">
        <v>-258</v>
      </c>
      <c r="M33" s="95">
        <v>-65</v>
      </c>
      <c r="N33" s="41"/>
      <c r="O33" s="95">
        <v>169</v>
      </c>
      <c r="P33" s="95">
        <v>96</v>
      </c>
      <c r="Q33" s="95">
        <v>-11</v>
      </c>
      <c r="R33" s="95">
        <v>-254</v>
      </c>
      <c r="S33" s="95">
        <v>0</v>
      </c>
    </row>
    <row r="34" spans="1:19" ht="14.4">
      <c r="A34" s="68" t="s">
        <v>300</v>
      </c>
      <c r="B34" s="562" t="s">
        <v>418</v>
      </c>
      <c r="C34" s="95">
        <v>81</v>
      </c>
      <c r="D34" s="95">
        <v>85</v>
      </c>
      <c r="E34" s="95">
        <v>93</v>
      </c>
      <c r="F34" s="95">
        <v>161</v>
      </c>
      <c r="G34" s="95">
        <v>420</v>
      </c>
      <c r="H34" s="41"/>
      <c r="I34" s="95">
        <v>98</v>
      </c>
      <c r="J34" s="95">
        <v>111</v>
      </c>
      <c r="K34" s="95">
        <v>219</v>
      </c>
      <c r="L34" s="95">
        <v>141</v>
      </c>
      <c r="M34" s="95">
        <v>569</v>
      </c>
      <c r="N34" s="41"/>
      <c r="O34" s="95">
        <v>132</v>
      </c>
      <c r="P34" s="95">
        <v>110</v>
      </c>
      <c r="Q34" s="95">
        <v>119</v>
      </c>
      <c r="R34" s="95">
        <v>-361</v>
      </c>
      <c r="S34" s="95">
        <v>0</v>
      </c>
    </row>
    <row r="35" spans="1:19" ht="14.4">
      <c r="A35" s="68" t="s">
        <v>300</v>
      </c>
      <c r="B35" s="562" t="s">
        <v>419</v>
      </c>
      <c r="C35" s="95">
        <v>-14</v>
      </c>
      <c r="D35" s="95">
        <v>-7</v>
      </c>
      <c r="E35" s="95">
        <v>-26</v>
      </c>
      <c r="F35" s="95">
        <v>-25</v>
      </c>
      <c r="G35" s="95">
        <v>-72</v>
      </c>
      <c r="H35" s="41"/>
      <c r="I35" s="95">
        <v>7</v>
      </c>
      <c r="J35" s="95">
        <v>-6</v>
      </c>
      <c r="K35" s="95">
        <v>6</v>
      </c>
      <c r="L35" s="95">
        <v>-16</v>
      </c>
      <c r="M35" s="95">
        <v>-9</v>
      </c>
      <c r="N35" s="41"/>
      <c r="O35" s="95">
        <v>-9</v>
      </c>
      <c r="P35" s="95">
        <v>-13</v>
      </c>
      <c r="Q35" s="95">
        <v>8</v>
      </c>
      <c r="R35" s="95">
        <v>14</v>
      </c>
      <c r="S35" s="95">
        <v>0</v>
      </c>
    </row>
    <row r="36" spans="1:19" ht="14.4">
      <c r="A36" s="68" t="s">
        <v>300</v>
      </c>
      <c r="B36" s="562" t="s">
        <v>420</v>
      </c>
      <c r="C36" s="95">
        <v>7</v>
      </c>
      <c r="D36" s="95">
        <v>10</v>
      </c>
      <c r="E36" s="95">
        <v>8</v>
      </c>
      <c r="F36" s="95">
        <v>20</v>
      </c>
      <c r="G36" s="95">
        <v>45</v>
      </c>
      <c r="H36" s="41"/>
      <c r="I36" s="95">
        <v>14</v>
      </c>
      <c r="J36" s="95">
        <v>6</v>
      </c>
      <c r="K36" s="95">
        <v>-4</v>
      </c>
      <c r="L36" s="95">
        <v>4</v>
      </c>
      <c r="M36" s="95">
        <v>20</v>
      </c>
      <c r="N36" s="41"/>
      <c r="O36" s="95">
        <v>-2</v>
      </c>
      <c r="P36" s="95">
        <v>-3</v>
      </c>
      <c r="Q36" s="95">
        <v>1</v>
      </c>
      <c r="R36" s="95">
        <v>4</v>
      </c>
      <c r="S36" s="95">
        <v>0</v>
      </c>
    </row>
    <row r="37" spans="1:19" ht="14.4">
      <c r="A37" s="68" t="s">
        <v>300</v>
      </c>
      <c r="B37" s="562" t="s">
        <v>421</v>
      </c>
      <c r="C37" s="95">
        <v>33</v>
      </c>
      <c r="D37" s="95">
        <v>62</v>
      </c>
      <c r="E37" s="95">
        <v>53</v>
      </c>
      <c r="F37" s="95">
        <v>59</v>
      </c>
      <c r="G37" s="95">
        <v>207</v>
      </c>
      <c r="H37" s="41"/>
      <c r="I37" s="95">
        <v>59</v>
      </c>
      <c r="J37" s="95">
        <v>29</v>
      </c>
      <c r="K37" s="95">
        <v>308</v>
      </c>
      <c r="L37" s="95">
        <v>51</v>
      </c>
      <c r="M37" s="95">
        <v>447</v>
      </c>
      <c r="N37" s="41"/>
      <c r="O37" s="95">
        <v>29</v>
      </c>
      <c r="P37" s="95">
        <v>28</v>
      </c>
      <c r="Q37" s="95">
        <v>64</v>
      </c>
      <c r="R37" s="95">
        <v>-121</v>
      </c>
      <c r="S37" s="95">
        <v>0</v>
      </c>
    </row>
    <row r="38" spans="1:19" ht="14.4">
      <c r="A38" s="68"/>
      <c r="B38" s="562"/>
      <c r="C38" s="545">
        <f>C39-SUM(C30:C37)</f>
        <v>-106</v>
      </c>
      <c r="D38" s="545">
        <f>D39-SUM(D30:D37)</f>
        <v>-120</v>
      </c>
      <c r="E38" s="545">
        <f>E39-SUM(E30:E37)</f>
        <v>-115</v>
      </c>
      <c r="F38" s="545">
        <f>F39-SUM(F30:F37)</f>
        <v>-109</v>
      </c>
      <c r="G38" s="545">
        <f>G39-SUM(G30:G37)</f>
        <v>-450</v>
      </c>
      <c r="H38" s="36"/>
      <c r="I38" s="545">
        <f>I39-SUM(I30:I37)</f>
        <v>-133</v>
      </c>
      <c r="J38" s="545">
        <f>J39-SUM(J30:J37)</f>
        <v>-121</v>
      </c>
      <c r="K38" s="545">
        <f>K39-SUM(K30:K37)</f>
        <v>-124</v>
      </c>
      <c r="L38" s="545">
        <f>L39-SUM(L30:L37)</f>
        <v>-113</v>
      </c>
      <c r="M38" s="545">
        <f>M39-SUM(M30:M37)</f>
        <v>-491</v>
      </c>
      <c r="N38" s="36"/>
      <c r="O38" s="545">
        <f>O39-SUM(O30:O37)</f>
        <v>-140</v>
      </c>
      <c r="P38" s="545">
        <f>P39-SUM(P30:P37)</f>
        <v>-133</v>
      </c>
      <c r="Q38" s="545">
        <f>Q39-SUM(Q30:Q37)</f>
        <v>-126</v>
      </c>
      <c r="R38" s="545">
        <f>R39-SUM(R30:R37)</f>
        <v>399</v>
      </c>
      <c r="S38" s="545">
        <f>S39-SUM(S30:S37)</f>
        <v>0</v>
      </c>
    </row>
    <row r="39" spans="1:19">
      <c r="A39" s="68" t="s">
        <v>300</v>
      </c>
      <c r="B39" s="50" t="s">
        <v>422</v>
      </c>
      <c r="C39" s="43">
        <v>245</v>
      </c>
      <c r="D39" s="43">
        <v>345</v>
      </c>
      <c r="E39" s="43">
        <v>351</v>
      </c>
      <c r="F39" s="43">
        <v>227</v>
      </c>
      <c r="G39" s="43">
        <v>1168</v>
      </c>
      <c r="H39" s="46"/>
      <c r="I39" s="43">
        <v>290</v>
      </c>
      <c r="J39" s="43">
        <v>385</v>
      </c>
      <c r="K39" s="43">
        <v>620</v>
      </c>
      <c r="L39" s="43">
        <v>159</v>
      </c>
      <c r="M39" s="43">
        <v>1454</v>
      </c>
      <c r="N39" s="46"/>
      <c r="O39" s="43">
        <v>473</v>
      </c>
      <c r="P39" s="43">
        <v>377</v>
      </c>
      <c r="Q39" s="43">
        <v>289</v>
      </c>
      <c r="R39" s="43">
        <v>-1139</v>
      </c>
      <c r="S39" s="43">
        <v>0</v>
      </c>
    </row>
    <row r="40" spans="1:19" ht="14.4">
      <c r="A40" s="69"/>
      <c r="B40" s="69"/>
      <c r="C40" s="549"/>
      <c r="D40" s="549"/>
      <c r="E40" s="549"/>
      <c r="F40" s="549"/>
      <c r="G40" s="549"/>
      <c r="H40" s="36"/>
      <c r="I40" s="549"/>
      <c r="J40" s="549"/>
      <c r="K40" s="549"/>
      <c r="L40" s="549"/>
      <c r="M40" s="549"/>
      <c r="N40" s="36"/>
      <c r="O40" s="549"/>
      <c r="P40" s="549"/>
      <c r="Q40" s="549"/>
      <c r="R40" s="549"/>
      <c r="S40" s="549"/>
    </row>
    <row r="41" spans="1:19" ht="14.4">
      <c r="A41" s="69"/>
      <c r="B41" s="69"/>
      <c r="C41" s="549"/>
      <c r="D41" s="549"/>
      <c r="E41" s="549"/>
      <c r="F41" s="549"/>
      <c r="G41" s="549"/>
      <c r="H41" s="36"/>
      <c r="I41" s="549"/>
      <c r="J41" s="549"/>
      <c r="K41" s="549"/>
      <c r="L41" s="549"/>
      <c r="M41" s="549"/>
      <c r="N41" s="36"/>
      <c r="O41" s="549"/>
      <c r="P41" s="549"/>
      <c r="Q41" s="549"/>
      <c r="R41" s="549"/>
      <c r="S41" s="549"/>
    </row>
    <row r="42" spans="1:19" ht="14.4">
      <c r="A42" s="68" t="s">
        <v>300</v>
      </c>
      <c r="B42" s="50" t="s">
        <v>423</v>
      </c>
      <c r="C42" s="95">
        <v>151</v>
      </c>
      <c r="D42" s="95">
        <v>35</v>
      </c>
      <c r="E42" s="95">
        <v>331</v>
      </c>
      <c r="F42" s="95">
        <v>98</v>
      </c>
      <c r="G42" s="95">
        <v>615</v>
      </c>
      <c r="H42" s="36"/>
      <c r="I42" s="95">
        <v>349</v>
      </c>
      <c r="J42" s="95">
        <v>262</v>
      </c>
      <c r="K42" s="95">
        <v>351</v>
      </c>
      <c r="L42" s="95">
        <v>205</v>
      </c>
      <c r="M42" s="95">
        <v>1167</v>
      </c>
      <c r="N42" s="36"/>
      <c r="O42" s="95">
        <v>175</v>
      </c>
      <c r="P42" s="95">
        <v>75</v>
      </c>
      <c r="Q42" s="95">
        <v>330</v>
      </c>
      <c r="R42" s="95">
        <v>-580</v>
      </c>
      <c r="S42" s="95">
        <v>0</v>
      </c>
    </row>
    <row r="43" spans="1:19" ht="14.4">
      <c r="A43" s="69"/>
      <c r="B43" s="69"/>
      <c r="C43" s="549"/>
      <c r="D43" s="549"/>
      <c r="E43" s="549"/>
      <c r="F43" s="549"/>
      <c r="G43" s="549"/>
      <c r="H43" s="36"/>
      <c r="I43" s="549"/>
      <c r="J43" s="549"/>
      <c r="K43" s="549"/>
      <c r="L43" s="549"/>
      <c r="M43" s="549"/>
      <c r="N43" s="36"/>
      <c r="O43" s="549"/>
      <c r="P43" s="549"/>
      <c r="Q43" s="549"/>
      <c r="R43" s="549"/>
      <c r="S43" s="549"/>
    </row>
    <row r="44" spans="1:19" ht="14.4">
      <c r="A44" s="69"/>
      <c r="B44" s="69"/>
      <c r="C44" s="549"/>
      <c r="D44" s="549"/>
      <c r="E44" s="549"/>
      <c r="F44" s="549"/>
      <c r="G44" s="549"/>
      <c r="H44" s="36"/>
      <c r="I44" s="549"/>
      <c r="J44" s="549"/>
      <c r="K44" s="549"/>
      <c r="L44" s="549"/>
      <c r="M44" s="549"/>
      <c r="N44" s="36"/>
      <c r="O44" s="549"/>
      <c r="P44" s="549"/>
      <c r="Q44" s="549"/>
      <c r="R44" s="549"/>
      <c r="S44" s="549"/>
    </row>
    <row r="45" spans="1:19" ht="14.4">
      <c r="A45" s="68" t="s">
        <v>300</v>
      </c>
      <c r="B45" s="50" t="s">
        <v>424</v>
      </c>
      <c r="C45" s="95">
        <v>277</v>
      </c>
      <c r="D45" s="95">
        <v>324</v>
      </c>
      <c r="E45" s="95">
        <v>576</v>
      </c>
      <c r="F45" s="95">
        <v>501</v>
      </c>
      <c r="G45" s="95">
        <v>1678</v>
      </c>
      <c r="H45" s="36"/>
      <c r="I45" s="95">
        <v>255</v>
      </c>
      <c r="J45" s="95">
        <v>365</v>
      </c>
      <c r="K45" s="95">
        <v>609</v>
      </c>
      <c r="L45" s="95">
        <v>507</v>
      </c>
      <c r="M45" s="95">
        <v>1736</v>
      </c>
      <c r="N45" s="36"/>
      <c r="O45" s="95">
        <v>340</v>
      </c>
      <c r="P45" s="95">
        <v>402</v>
      </c>
      <c r="Q45" s="95">
        <v>555</v>
      </c>
      <c r="R45" s="95">
        <v>-1297</v>
      </c>
      <c r="S45" s="95">
        <v>0</v>
      </c>
    </row>
    <row r="46" spans="1:19" ht="14.4">
      <c r="A46" s="68"/>
      <c r="B46" s="562"/>
      <c r="C46" s="549"/>
      <c r="D46" s="549"/>
      <c r="E46" s="549"/>
      <c r="F46" s="549"/>
      <c r="G46" s="549"/>
      <c r="H46" s="36"/>
      <c r="I46" s="549"/>
      <c r="J46" s="549"/>
      <c r="K46" s="549"/>
      <c r="L46" s="549"/>
      <c r="M46" s="549"/>
      <c r="N46" s="36"/>
      <c r="O46" s="549"/>
      <c r="P46" s="549"/>
      <c r="Q46" s="549"/>
      <c r="R46" s="549"/>
      <c r="S46" s="549"/>
    </row>
    <row r="47" spans="1:19" ht="14.4">
      <c r="A47" s="69"/>
      <c r="B47" s="69"/>
      <c r="C47" s="549"/>
      <c r="D47" s="549"/>
      <c r="E47" s="549"/>
      <c r="F47" s="549"/>
      <c r="G47" s="549"/>
      <c r="H47" s="36"/>
      <c r="I47" s="549"/>
      <c r="J47" s="549"/>
      <c r="K47" s="549"/>
      <c r="L47" s="549"/>
      <c r="M47" s="549"/>
      <c r="N47" s="36"/>
      <c r="O47" s="549"/>
      <c r="P47" s="549"/>
      <c r="Q47" s="549"/>
      <c r="R47" s="549"/>
      <c r="S47" s="549"/>
    </row>
    <row r="48" spans="1:19" ht="14.4">
      <c r="A48" s="68" t="s">
        <v>300</v>
      </c>
      <c r="B48" s="50" t="s">
        <v>425</v>
      </c>
      <c r="C48" s="43">
        <v>-247</v>
      </c>
      <c r="D48" s="43">
        <v>-266</v>
      </c>
      <c r="E48" s="43">
        <v>-275</v>
      </c>
      <c r="F48" s="43">
        <v>-285</v>
      </c>
      <c r="G48" s="43">
        <v>-1073</v>
      </c>
      <c r="H48" s="36"/>
      <c r="I48" s="43">
        <v>-283</v>
      </c>
      <c r="J48" s="43">
        <v>-333</v>
      </c>
      <c r="K48" s="43">
        <v>-217</v>
      </c>
      <c r="L48" s="43">
        <v>-304</v>
      </c>
      <c r="M48" s="43">
        <v>-1137</v>
      </c>
      <c r="N48" s="36"/>
      <c r="O48" s="43">
        <v>-291</v>
      </c>
      <c r="P48" s="43">
        <v>-253</v>
      </c>
      <c r="Q48" s="43">
        <v>-268</v>
      </c>
      <c r="R48" s="43">
        <v>812</v>
      </c>
      <c r="S48" s="43">
        <v>0</v>
      </c>
    </row>
    <row r="49" spans="1:19" ht="14.4">
      <c r="A49" s="69"/>
      <c r="B49" s="69"/>
      <c r="C49" s="549"/>
      <c r="D49" s="549"/>
      <c r="E49" s="549"/>
      <c r="F49" s="549"/>
      <c r="G49" s="549"/>
      <c r="H49" s="36"/>
      <c r="I49" s="549"/>
      <c r="J49" s="549"/>
      <c r="K49" s="549"/>
      <c r="L49" s="549"/>
      <c r="M49" s="549"/>
      <c r="N49" s="36"/>
      <c r="O49" s="549"/>
      <c r="P49" s="549"/>
      <c r="Q49" s="549"/>
      <c r="R49" s="549"/>
      <c r="S49" s="549"/>
    </row>
    <row r="50" spans="1:19" ht="14.4">
      <c r="A50" s="68"/>
      <c r="B50" s="562"/>
      <c r="C50" s="549"/>
      <c r="D50" s="549"/>
      <c r="E50" s="549"/>
      <c r="F50" s="549"/>
      <c r="G50" s="549"/>
      <c r="H50" s="36"/>
      <c r="I50" s="549"/>
      <c r="J50" s="549"/>
      <c r="K50" s="549"/>
      <c r="L50" s="549"/>
      <c r="M50" s="549"/>
      <c r="N50" s="36"/>
      <c r="O50" s="549"/>
      <c r="P50" s="549"/>
      <c r="Q50" s="549"/>
      <c r="R50" s="549"/>
      <c r="S50" s="549"/>
    </row>
    <row r="51" spans="1:19" ht="14.4">
      <c r="A51" s="68"/>
      <c r="B51" s="50"/>
      <c r="C51" s="95">
        <f>C54-C48-C45-C42-C39-C27</f>
        <v>1</v>
      </c>
      <c r="D51" s="95">
        <f>D54-D48-D45-D42-D39-D27</f>
        <v>0</v>
      </c>
      <c r="E51" s="95">
        <f>E54-E48-E45-E42-E39-E27</f>
        <v>0</v>
      </c>
      <c r="F51" s="95">
        <f>F54-F48-F45-F42-F39-F27</f>
        <v>9</v>
      </c>
      <c r="G51" s="95">
        <f>G54-G48-G45-G42-G39-G27</f>
        <v>10</v>
      </c>
      <c r="H51" s="36"/>
      <c r="I51" s="95">
        <f>I54-I48-I45-I42-I39-I27</f>
        <v>-1</v>
      </c>
      <c r="J51" s="95">
        <f>J54-J48-J45-J42-J39-J27</f>
        <v>1</v>
      </c>
      <c r="K51" s="95">
        <f>K54-K48-K45-K42-K39-K27</f>
        <v>-3</v>
      </c>
      <c r="L51" s="95">
        <f>L54-L48-L45-L42-L39-L27</f>
        <v>0</v>
      </c>
      <c r="M51" s="95">
        <f>M54-M48-M45-M42-M39-M27</f>
        <v>-3</v>
      </c>
      <c r="N51" s="36"/>
      <c r="O51" s="95">
        <f>O54-O48-O45-O42-O39-O27</f>
        <v>-1</v>
      </c>
      <c r="P51" s="95">
        <f>P54-P48-P45-P42-P39-P27</f>
        <v>-1</v>
      </c>
      <c r="Q51" s="95">
        <f>Q54-Q48-Q45-Q42-Q39-Q27</f>
        <v>-1</v>
      </c>
      <c r="R51" s="95">
        <f>R54-R48-R45-R42-R39-R27</f>
        <v>3</v>
      </c>
      <c r="S51" s="95">
        <f>S54-S48-S45-S42-S39-S27</f>
        <v>0</v>
      </c>
    </row>
    <row r="52" spans="1:19" ht="14.4">
      <c r="A52" s="69"/>
      <c r="B52" s="562"/>
      <c r="C52" s="549"/>
      <c r="D52" s="549"/>
      <c r="E52" s="549"/>
      <c r="F52" s="549"/>
      <c r="G52" s="549"/>
      <c r="H52" s="36"/>
      <c r="I52" s="549"/>
      <c r="J52" s="549"/>
      <c r="K52" s="549"/>
      <c r="L52" s="549"/>
      <c r="M52" s="549"/>
      <c r="N52" s="36"/>
      <c r="O52" s="549"/>
      <c r="P52" s="549"/>
      <c r="Q52" s="549"/>
      <c r="R52" s="549"/>
      <c r="S52" s="549"/>
    </row>
    <row r="53" spans="1:19" ht="14.4">
      <c r="A53" s="69"/>
      <c r="B53" s="562"/>
      <c r="C53" s="549"/>
      <c r="D53" s="549"/>
      <c r="E53" s="549"/>
      <c r="F53" s="549"/>
      <c r="G53" s="549"/>
      <c r="H53" s="36"/>
      <c r="I53" s="549"/>
      <c r="J53" s="549"/>
      <c r="K53" s="549"/>
      <c r="L53" s="549"/>
      <c r="M53" s="549"/>
      <c r="N53" s="36"/>
      <c r="O53" s="549"/>
      <c r="P53" s="549"/>
      <c r="Q53" s="549"/>
      <c r="R53" s="549"/>
      <c r="S53" s="549"/>
    </row>
    <row r="54" spans="1:19" ht="14.4">
      <c r="A54" s="68" t="s">
        <v>300</v>
      </c>
      <c r="B54" s="51" t="s">
        <v>426</v>
      </c>
      <c r="C54" s="551">
        <v>1192</v>
      </c>
      <c r="D54" s="551">
        <v>1195</v>
      </c>
      <c r="E54" s="551">
        <v>1691</v>
      </c>
      <c r="F54" s="551">
        <v>1280</v>
      </c>
      <c r="G54" s="551">
        <v>5358</v>
      </c>
      <c r="H54" s="36"/>
      <c r="I54" s="551">
        <v>1511</v>
      </c>
      <c r="J54" s="551">
        <v>1554</v>
      </c>
      <c r="K54" s="551">
        <v>2087</v>
      </c>
      <c r="L54" s="551">
        <v>1385</v>
      </c>
      <c r="M54" s="551">
        <v>6537</v>
      </c>
      <c r="N54" s="36"/>
      <c r="O54" s="551">
        <v>1775</v>
      </c>
      <c r="P54" s="551">
        <v>1607</v>
      </c>
      <c r="Q54" s="551">
        <v>1693</v>
      </c>
      <c r="R54" s="551">
        <v>-5075</v>
      </c>
      <c r="S54" s="551">
        <v>0</v>
      </c>
    </row>
    <row r="55" spans="1:19" ht="14.4">
      <c r="A55" s="69"/>
      <c r="B55" s="562"/>
      <c r="C55" s="549"/>
      <c r="D55" s="549"/>
      <c r="E55" s="549"/>
      <c r="F55" s="549"/>
      <c r="G55" s="549"/>
      <c r="H55" s="36"/>
      <c r="I55" s="549"/>
      <c r="J55" s="549"/>
      <c r="K55" s="549"/>
      <c r="L55" s="549"/>
      <c r="M55" s="549"/>
      <c r="N55" s="36"/>
      <c r="O55" s="549"/>
      <c r="P55" s="549"/>
      <c r="Q55" s="549"/>
      <c r="R55" s="549"/>
      <c r="S55" s="549"/>
    </row>
    <row r="56" spans="1:19" ht="14.4">
      <c r="A56" s="69"/>
      <c r="B56" s="562"/>
      <c r="C56" s="549"/>
      <c r="D56" s="549"/>
      <c r="E56" s="549"/>
      <c r="F56" s="549"/>
      <c r="G56" s="549"/>
      <c r="H56" s="36"/>
      <c r="I56" s="549"/>
      <c r="J56" s="549"/>
      <c r="K56" s="549"/>
      <c r="L56" s="549"/>
      <c r="M56" s="549"/>
      <c r="N56" s="36"/>
      <c r="O56" s="549"/>
      <c r="P56" s="549"/>
      <c r="Q56" s="549"/>
      <c r="R56" s="549"/>
      <c r="S56" s="549"/>
    </row>
    <row r="57" spans="1:19" ht="14.4">
      <c r="A57" s="68" t="s">
        <v>300</v>
      </c>
      <c r="B57" s="562" t="s">
        <v>427</v>
      </c>
      <c r="C57" s="95">
        <v>11</v>
      </c>
      <c r="D57" s="95">
        <v>8</v>
      </c>
      <c r="E57" s="95">
        <v>0</v>
      </c>
      <c r="F57" s="95">
        <v>25</v>
      </c>
      <c r="G57" s="95">
        <v>44</v>
      </c>
      <c r="H57" s="36"/>
      <c r="I57" s="95">
        <v>19</v>
      </c>
      <c r="J57" s="95">
        <v>-3</v>
      </c>
      <c r="K57" s="95">
        <v>99</v>
      </c>
      <c r="L57" s="95">
        <v>17</v>
      </c>
      <c r="M57" s="95">
        <v>132</v>
      </c>
      <c r="N57" s="36"/>
      <c r="O57" s="95">
        <v>12</v>
      </c>
      <c r="P57" s="95">
        <v>189</v>
      </c>
      <c r="Q57" s="95">
        <v>-14</v>
      </c>
      <c r="R57" s="95">
        <v>-187</v>
      </c>
      <c r="S57" s="95">
        <v>0</v>
      </c>
    </row>
    <row r="58" spans="1:19" ht="14.4">
      <c r="A58" s="68"/>
      <c r="B58" s="562" t="s">
        <v>428</v>
      </c>
      <c r="C58" s="95"/>
      <c r="D58" s="95"/>
      <c r="E58" s="95"/>
      <c r="F58" s="95"/>
      <c r="G58" s="95"/>
      <c r="H58" s="36"/>
      <c r="I58" s="95"/>
      <c r="J58" s="95"/>
      <c r="K58" s="95"/>
      <c r="L58" s="95"/>
      <c r="M58" s="95"/>
      <c r="N58" s="36"/>
      <c r="O58" s="95"/>
      <c r="P58" s="95"/>
      <c r="Q58" s="95"/>
      <c r="R58" s="95"/>
      <c r="S58" s="95"/>
    </row>
    <row r="59" spans="1:19" ht="14.4">
      <c r="A59" s="68" t="s">
        <v>300</v>
      </c>
      <c r="B59" s="562" t="s">
        <v>429</v>
      </c>
      <c r="C59" s="95">
        <v>1</v>
      </c>
      <c r="D59" s="95">
        <v>1</v>
      </c>
      <c r="E59" s="95">
        <v>-1</v>
      </c>
      <c r="F59" s="95">
        <v>-11</v>
      </c>
      <c r="G59" s="95">
        <v>-10</v>
      </c>
      <c r="H59" s="36"/>
      <c r="I59" s="95">
        <v>-1</v>
      </c>
      <c r="J59" s="95">
        <v>-9</v>
      </c>
      <c r="K59" s="95">
        <v>-7</v>
      </c>
      <c r="L59" s="95">
        <v>-11</v>
      </c>
      <c r="M59" s="95">
        <v>-28</v>
      </c>
      <c r="N59" s="36"/>
      <c r="O59" s="95">
        <v>-1</v>
      </c>
      <c r="P59" s="95">
        <v>-2</v>
      </c>
      <c r="Q59" s="95">
        <v>0</v>
      </c>
      <c r="R59" s="95">
        <v>3</v>
      </c>
      <c r="S59" s="95">
        <v>0</v>
      </c>
    </row>
    <row r="60" spans="1:19" ht="14.4">
      <c r="A60" s="68"/>
      <c r="B60" s="562"/>
      <c r="C60" s="545">
        <f>C61-SUM(C57:C59)</f>
        <v>-177</v>
      </c>
      <c r="D60" s="545">
        <f>D61-SUM(D57:D59)</f>
        <v>-311</v>
      </c>
      <c r="E60" s="545">
        <f>E61-SUM(E57:E59)</f>
        <v>-317</v>
      </c>
      <c r="F60" s="545">
        <f>F61-SUM(F57:F59)</f>
        <v>-232</v>
      </c>
      <c r="G60" s="545">
        <f>G61-SUM(G57:G59)</f>
        <v>-1037</v>
      </c>
      <c r="H60" s="36"/>
      <c r="I60" s="545">
        <f>I61-SUM(I57:I59)</f>
        <v>241</v>
      </c>
      <c r="J60" s="545">
        <f>J61-SUM(J57:J59)</f>
        <v>221</v>
      </c>
      <c r="K60" s="545">
        <f>K61-SUM(K57:K59)</f>
        <v>-29</v>
      </c>
      <c r="L60" s="545">
        <f>L61-SUM(L57:L59)</f>
        <v>-96</v>
      </c>
      <c r="M60" s="545">
        <f>M61-SUM(M57:M59)</f>
        <v>337</v>
      </c>
      <c r="N60" s="36"/>
      <c r="O60" s="545">
        <f>O61-SUM(O57:O59)</f>
        <v>16</v>
      </c>
      <c r="P60" s="545">
        <f>P61-SUM(P57:P59)</f>
        <v>21</v>
      </c>
      <c r="Q60" s="545">
        <f>Q61-SUM(Q57:Q59)</f>
        <v>-183</v>
      </c>
      <c r="R60" s="545">
        <f>R61-SUM(R57:R59)</f>
        <v>146</v>
      </c>
      <c r="S60" s="545">
        <f>S61-SUM(S57:S59)</f>
        <v>0</v>
      </c>
    </row>
    <row r="61" spans="1:19" ht="14.4">
      <c r="A61" s="68"/>
      <c r="B61" s="44"/>
      <c r="C61" s="43">
        <f>C64-C54-C15</f>
        <v>-165</v>
      </c>
      <c r="D61" s="43">
        <f>D64-D54-D15</f>
        <v>-302</v>
      </c>
      <c r="E61" s="43">
        <f>E64-E54-E15</f>
        <v>-318</v>
      </c>
      <c r="F61" s="43">
        <f>F64-F54-F15</f>
        <v>-218</v>
      </c>
      <c r="G61" s="43">
        <f>G64-G54-G15</f>
        <v>-1003</v>
      </c>
      <c r="H61" s="36"/>
      <c r="I61" s="43">
        <f>I64-I54-I15</f>
        <v>259</v>
      </c>
      <c r="J61" s="43">
        <f>J64-J54-J15</f>
        <v>209</v>
      </c>
      <c r="K61" s="43">
        <f>K64-K54-K15</f>
        <v>63</v>
      </c>
      <c r="L61" s="43">
        <f>L64-L54-L15</f>
        <v>-90</v>
      </c>
      <c r="M61" s="43">
        <f>M64-M54-M15</f>
        <v>441</v>
      </c>
      <c r="N61" s="36"/>
      <c r="O61" s="43">
        <f>O64-O54-O15</f>
        <v>27</v>
      </c>
      <c r="P61" s="43">
        <f>P64-P54-P15</f>
        <v>208</v>
      </c>
      <c r="Q61" s="43">
        <f>Q64-Q54-Q15</f>
        <v>-197</v>
      </c>
      <c r="R61" s="43">
        <f>R64-R54-R15</f>
        <v>-38</v>
      </c>
      <c r="S61" s="43">
        <f>S64-S54-S15</f>
        <v>0</v>
      </c>
    </row>
    <row r="62" spans="1:19" ht="14.4">
      <c r="A62" s="69"/>
      <c r="B62" s="69"/>
      <c r="C62" s="549"/>
      <c r="D62" s="549"/>
      <c r="E62" s="549"/>
      <c r="F62" s="549"/>
      <c r="G62" s="549"/>
      <c r="H62" s="36"/>
      <c r="I62" s="549"/>
      <c r="J62" s="549"/>
      <c r="K62" s="549"/>
      <c r="L62" s="549"/>
      <c r="M62" s="549"/>
      <c r="N62" s="36"/>
      <c r="O62" s="549"/>
      <c r="P62" s="549"/>
      <c r="Q62" s="549"/>
      <c r="R62" s="549"/>
      <c r="S62" s="549"/>
    </row>
    <row r="63" spans="1:19" ht="14.4">
      <c r="A63" s="69"/>
      <c r="B63" s="69"/>
      <c r="C63" s="549"/>
      <c r="D63" s="549"/>
      <c r="E63" s="549"/>
      <c r="F63" s="549"/>
      <c r="G63" s="549"/>
      <c r="H63" s="36"/>
      <c r="I63" s="549"/>
      <c r="J63" s="549"/>
      <c r="K63" s="549"/>
      <c r="L63" s="549"/>
      <c r="M63" s="549"/>
      <c r="N63" s="36"/>
      <c r="O63" s="549"/>
      <c r="P63" s="549"/>
      <c r="Q63" s="549"/>
      <c r="R63" s="549"/>
      <c r="S63" s="549"/>
    </row>
    <row r="64" spans="1:19" ht="15" thickBot="1">
      <c r="A64" s="68" t="s">
        <v>300</v>
      </c>
      <c r="B64" s="52" t="s">
        <v>369</v>
      </c>
      <c r="C64" s="552">
        <v>4083</v>
      </c>
      <c r="D64" s="552">
        <v>4051</v>
      </c>
      <c r="E64" s="552">
        <v>4428</v>
      </c>
      <c r="F64" s="552">
        <v>4269</v>
      </c>
      <c r="G64" s="552">
        <v>16831</v>
      </c>
      <c r="H64" s="36"/>
      <c r="I64" s="552">
        <v>4998</v>
      </c>
      <c r="J64" s="552">
        <v>5089</v>
      </c>
      <c r="K64" s="552">
        <v>5351</v>
      </c>
      <c r="L64" s="552">
        <v>4602</v>
      </c>
      <c r="M64" s="552">
        <v>20040</v>
      </c>
      <c r="N64" s="36"/>
      <c r="O64" s="552">
        <v>5164</v>
      </c>
      <c r="P64" s="552">
        <v>5406</v>
      </c>
      <c r="Q64" s="552">
        <v>5040</v>
      </c>
      <c r="R64" s="552">
        <v>-15610</v>
      </c>
      <c r="S64" s="552">
        <v>0</v>
      </c>
    </row>
    <row r="65" spans="1:19" ht="15" thickTop="1">
      <c r="A65" s="69"/>
      <c r="B65" s="69"/>
      <c r="C65" s="549"/>
      <c r="D65" s="549"/>
      <c r="E65" s="549"/>
      <c r="F65" s="549"/>
      <c r="G65" s="549"/>
      <c r="H65" s="36"/>
      <c r="I65" s="549"/>
      <c r="J65" s="549"/>
      <c r="K65" s="549"/>
      <c r="L65" s="549"/>
      <c r="M65" s="549"/>
      <c r="N65" s="36"/>
      <c r="O65" s="549"/>
      <c r="P65" s="549"/>
      <c r="Q65" s="549"/>
      <c r="R65" s="549"/>
      <c r="S65" s="549"/>
    </row>
    <row r="66" spans="1:19" ht="14.4">
      <c r="A66" s="69"/>
      <c r="B66" s="69"/>
      <c r="C66" s="549"/>
      <c r="D66" s="549"/>
      <c r="E66" s="549"/>
      <c r="F66" s="549"/>
      <c r="G66" s="549"/>
      <c r="H66" s="36"/>
      <c r="I66" s="549"/>
      <c r="J66" s="549"/>
      <c r="K66" s="549"/>
      <c r="L66" s="549"/>
      <c r="M66" s="549"/>
      <c r="N66" s="36"/>
      <c r="O66" s="549"/>
      <c r="P66" s="549"/>
      <c r="Q66" s="549"/>
      <c r="R66" s="549"/>
      <c r="S66" s="549"/>
    </row>
    <row r="67" spans="1:19" ht="14.4">
      <c r="A67" s="69"/>
      <c r="B67" s="69"/>
      <c r="C67" s="549"/>
      <c r="D67" s="549"/>
      <c r="E67" s="549"/>
      <c r="F67" s="549"/>
      <c r="G67" s="549"/>
      <c r="H67" s="36"/>
      <c r="I67" s="549"/>
      <c r="J67" s="549"/>
      <c r="K67" s="549"/>
      <c r="L67" s="549"/>
      <c r="M67" s="549"/>
      <c r="N67" s="36"/>
      <c r="O67" s="549"/>
      <c r="P67" s="549"/>
      <c r="Q67" s="549"/>
      <c r="R67" s="549"/>
      <c r="S67" s="549"/>
    </row>
    <row r="68" spans="1:19" ht="14.4">
      <c r="A68" s="553"/>
      <c r="B68" s="553"/>
      <c r="C68" s="554"/>
      <c r="D68" s="554"/>
      <c r="E68" s="554"/>
      <c r="F68" s="554"/>
      <c r="G68" s="554"/>
      <c r="H68" s="53"/>
      <c r="I68" s="554"/>
      <c r="J68" s="554"/>
      <c r="K68" s="554"/>
      <c r="L68" s="554"/>
      <c r="M68" s="554"/>
      <c r="N68" s="53"/>
      <c r="O68" s="554"/>
      <c r="P68" s="554"/>
      <c r="Q68" s="554"/>
      <c r="R68" s="554"/>
      <c r="S68" s="554"/>
    </row>
    <row r="69" spans="1:19" ht="14.4">
      <c r="A69" s="68"/>
      <c r="B69" s="68"/>
      <c r="C69" s="95">
        <f>C75-C72</f>
        <v>2891</v>
      </c>
      <c r="D69" s="95">
        <f>D75-D72</f>
        <v>2856</v>
      </c>
      <c r="E69" s="95">
        <f>E75-E72</f>
        <v>2737</v>
      </c>
      <c r="F69" s="95">
        <f>F75-F72</f>
        <v>2989</v>
      </c>
      <c r="G69" s="95">
        <f>G75-G72</f>
        <v>11473</v>
      </c>
      <c r="H69" s="36"/>
      <c r="I69" s="95">
        <f>I75-I72</f>
        <v>3487</v>
      </c>
      <c r="J69" s="95">
        <f>J75-J72</f>
        <v>3535</v>
      </c>
      <c r="K69" s="95">
        <f>K75-K72</f>
        <v>3264</v>
      </c>
      <c r="L69" s="95">
        <f>L75-L72</f>
        <v>3217</v>
      </c>
      <c r="M69" s="95">
        <f>M75-M72</f>
        <v>13503</v>
      </c>
      <c r="N69" s="36"/>
      <c r="O69" s="95">
        <f>O75-O72</f>
        <v>3389</v>
      </c>
      <c r="P69" s="95">
        <f>P75-P72</f>
        <v>3799</v>
      </c>
      <c r="Q69" s="95">
        <f>Q75-Q72</f>
        <v>3347</v>
      </c>
      <c r="R69" s="95">
        <f>R75-R72</f>
        <v>-10535</v>
      </c>
      <c r="S69" s="95">
        <f>S75-S72</f>
        <v>0</v>
      </c>
    </row>
    <row r="70" spans="1:19" ht="14.4">
      <c r="A70" s="69"/>
      <c r="B70" s="69"/>
      <c r="C70" s="549"/>
      <c r="D70" s="549"/>
      <c r="E70" s="549"/>
      <c r="F70" s="549"/>
      <c r="G70" s="549"/>
      <c r="H70" s="36"/>
      <c r="I70" s="549"/>
      <c r="J70" s="549"/>
      <c r="K70" s="549"/>
      <c r="L70" s="549"/>
      <c r="M70" s="549"/>
      <c r="N70" s="36"/>
      <c r="O70" s="549"/>
      <c r="P70" s="549"/>
      <c r="Q70" s="549"/>
      <c r="R70" s="549"/>
      <c r="S70" s="549"/>
    </row>
    <row r="71" spans="1:19" ht="14.4">
      <c r="A71" s="69"/>
      <c r="B71" s="69"/>
      <c r="C71" s="549"/>
      <c r="D71" s="549"/>
      <c r="E71" s="549"/>
      <c r="F71" s="549"/>
      <c r="G71" s="549"/>
      <c r="H71" s="36"/>
      <c r="I71" s="549"/>
      <c r="J71" s="549"/>
      <c r="K71" s="549"/>
      <c r="L71" s="549"/>
      <c r="M71" s="549"/>
      <c r="N71" s="36"/>
      <c r="O71" s="549"/>
      <c r="P71" s="549"/>
      <c r="Q71" s="549"/>
      <c r="R71" s="549"/>
      <c r="S71" s="549"/>
    </row>
    <row r="72" spans="1:19" ht="14.4">
      <c r="A72" s="68" t="s">
        <v>300</v>
      </c>
      <c r="B72" s="68" t="s">
        <v>426</v>
      </c>
      <c r="C72" s="95">
        <v>1192</v>
      </c>
      <c r="D72" s="95">
        <v>1195</v>
      </c>
      <c r="E72" s="95">
        <v>1691</v>
      </c>
      <c r="F72" s="95">
        <v>1280</v>
      </c>
      <c r="G72" s="95">
        <v>5358</v>
      </c>
      <c r="H72" s="36"/>
      <c r="I72" s="95">
        <v>1511</v>
      </c>
      <c r="J72" s="95">
        <v>1554</v>
      </c>
      <c r="K72" s="95">
        <v>2087</v>
      </c>
      <c r="L72" s="95">
        <v>1385</v>
      </c>
      <c r="M72" s="95">
        <v>6537</v>
      </c>
      <c r="N72" s="36"/>
      <c r="O72" s="95">
        <v>1775</v>
      </c>
      <c r="P72" s="95">
        <v>1607</v>
      </c>
      <c r="Q72" s="95">
        <v>1693</v>
      </c>
      <c r="R72" s="95">
        <v>-5075</v>
      </c>
      <c r="S72" s="95">
        <v>0</v>
      </c>
    </row>
    <row r="73" spans="1:19" ht="14.4">
      <c r="A73" s="69"/>
      <c r="B73" s="69"/>
      <c r="C73" s="549"/>
      <c r="D73" s="549"/>
      <c r="E73" s="549"/>
      <c r="F73" s="549"/>
      <c r="G73" s="549"/>
      <c r="H73" s="36"/>
      <c r="I73" s="549"/>
      <c r="J73" s="549"/>
      <c r="K73" s="549"/>
      <c r="L73" s="549"/>
      <c r="M73" s="549"/>
      <c r="N73" s="36"/>
      <c r="O73" s="549"/>
      <c r="P73" s="549"/>
      <c r="Q73" s="549"/>
      <c r="R73" s="549"/>
      <c r="S73" s="549"/>
    </row>
    <row r="74" spans="1:19" ht="14.4">
      <c r="A74" s="69"/>
      <c r="B74" s="69"/>
      <c r="C74" s="549"/>
      <c r="D74" s="549"/>
      <c r="E74" s="549"/>
      <c r="F74" s="549"/>
      <c r="G74" s="549"/>
      <c r="H74" s="36"/>
      <c r="I74" s="549"/>
      <c r="J74" s="549"/>
      <c r="K74" s="549"/>
      <c r="L74" s="549"/>
      <c r="M74" s="549"/>
      <c r="N74" s="36"/>
      <c r="O74" s="549"/>
      <c r="P74" s="549"/>
      <c r="Q74" s="549"/>
      <c r="R74" s="549"/>
      <c r="S74" s="549"/>
    </row>
    <row r="75" spans="1:19" ht="15" thickBot="1">
      <c r="A75" s="68" t="s">
        <v>300</v>
      </c>
      <c r="B75" s="68" t="s">
        <v>369</v>
      </c>
      <c r="C75" s="552">
        <v>4083</v>
      </c>
      <c r="D75" s="552">
        <v>4051</v>
      </c>
      <c r="E75" s="552">
        <v>4428</v>
      </c>
      <c r="F75" s="552">
        <v>4269</v>
      </c>
      <c r="G75" s="552">
        <v>16831</v>
      </c>
      <c r="H75" s="36"/>
      <c r="I75" s="552">
        <v>4998</v>
      </c>
      <c r="J75" s="552">
        <v>5089</v>
      </c>
      <c r="K75" s="552">
        <v>5351</v>
      </c>
      <c r="L75" s="552">
        <v>4602</v>
      </c>
      <c r="M75" s="552">
        <v>20040</v>
      </c>
      <c r="N75" s="36"/>
      <c r="O75" s="552">
        <v>5164</v>
      </c>
      <c r="P75" s="552">
        <v>5406</v>
      </c>
      <c r="Q75" s="552">
        <v>5040</v>
      </c>
      <c r="R75" s="552">
        <v>-15610</v>
      </c>
      <c r="S75" s="552">
        <v>0</v>
      </c>
    </row>
    <row r="76" spans="1:19" ht="15" thickTop="1">
      <c r="A76" s="69"/>
      <c r="B76" s="69"/>
      <c r="C76" s="549"/>
      <c r="D76" s="549"/>
      <c r="E76" s="549"/>
      <c r="F76" s="549"/>
      <c r="G76" s="549"/>
      <c r="H76" s="36"/>
      <c r="I76" s="549"/>
      <c r="J76" s="549"/>
      <c r="K76" s="549"/>
      <c r="L76" s="549"/>
      <c r="M76" s="549"/>
      <c r="N76" s="36"/>
      <c r="O76" s="549"/>
      <c r="P76" s="549"/>
      <c r="Q76" s="549"/>
      <c r="R76" s="549"/>
      <c r="S76" s="549"/>
    </row>
    <row r="77" spans="1:19" ht="14.4">
      <c r="A77" s="564"/>
      <c r="B77" s="564"/>
      <c r="C77" s="565"/>
      <c r="D77" s="565"/>
      <c r="E77" s="565"/>
      <c r="F77" s="565"/>
      <c r="G77" s="565"/>
      <c r="H77" s="566"/>
      <c r="I77" s="565"/>
      <c r="J77" s="565"/>
      <c r="K77" s="565"/>
      <c r="L77" s="565"/>
      <c r="M77" s="565"/>
      <c r="N77" s="566"/>
      <c r="O77" s="565"/>
      <c r="P77" s="565"/>
      <c r="Q77" s="565"/>
      <c r="R77" s="565"/>
      <c r="S77" s="565"/>
    </row>
    <row r="78" spans="1:19" ht="14.4">
      <c r="A78" s="54"/>
      <c r="B78" s="54"/>
      <c r="C78" s="36"/>
      <c r="D78" s="36"/>
      <c r="E78" s="36"/>
      <c r="F78" s="36"/>
      <c r="G78" s="36"/>
      <c r="H78" s="36"/>
      <c r="I78" s="36"/>
      <c r="J78" s="36"/>
      <c r="K78" s="36"/>
      <c r="L78" s="36"/>
      <c r="M78" s="36"/>
      <c r="N78" s="36"/>
      <c r="O78" s="36"/>
      <c r="P78" s="36"/>
      <c r="Q78" s="36"/>
      <c r="R78" s="36"/>
      <c r="S78" s="36"/>
    </row>
    <row r="81" spans="1:19" ht="15" thickBot="1">
      <c r="A81" s="68" t="s">
        <v>300</v>
      </c>
      <c r="B81" s="68" t="s">
        <v>430</v>
      </c>
      <c r="C81" s="552">
        <v>0</v>
      </c>
      <c r="D81" s="552">
        <v>0</v>
      </c>
      <c r="E81" s="552">
        <v>0</v>
      </c>
      <c r="F81" s="552">
        <v>0</v>
      </c>
      <c r="G81" s="552">
        <v>0</v>
      </c>
      <c r="H81" s="36"/>
      <c r="I81" s="552">
        <v>458</v>
      </c>
      <c r="J81" s="552">
        <v>579</v>
      </c>
      <c r="K81" s="552">
        <v>576</v>
      </c>
      <c r="L81" s="552">
        <v>479</v>
      </c>
      <c r="M81" s="552">
        <v>2092</v>
      </c>
      <c r="N81" s="36"/>
      <c r="O81" s="552">
        <v>524</v>
      </c>
      <c r="P81" s="552">
        <v>408</v>
      </c>
      <c r="Q81" s="552">
        <v>375</v>
      </c>
      <c r="R81" s="552">
        <v>-1307</v>
      </c>
      <c r="S81" s="552">
        <v>0</v>
      </c>
    </row>
    <row r="82" spans="1:19" ht="13.8" thickTop="1"/>
  </sheetData>
  <customSheetViews>
    <customSheetView guid="{3CC9A9B0-8C32-47E6-8EC4-3AB51E827079}" showPageBreaks="1" printArea="1" hiddenRows="1">
      <pageMargins left="0" right="0" top="0" bottom="0" header="0" footer="0"/>
      <pageSetup scale="70" orientation="landscape" r:id="rId1"/>
    </customSheetView>
    <customSheetView guid="{7DB216E5-3E9A-45C8-95BA-08FAF5984042}" showPageBreaks="1" printArea="1">
      <pageMargins left="0" right="0" top="0" bottom="0" header="0" footer="0"/>
      <pageSetup scale="70" orientation="landscape" r:id="rId2"/>
    </customSheetView>
  </customSheetViews>
  <pageMargins left="0.25" right="0.17" top="0.44" bottom="0.37" header="0.3" footer="0.3"/>
  <pageSetup scale="70" orientation="landscape" r:id="rId3"/>
  <customProperties>
    <customPr name="CellIDs" r:id="rId4"/>
    <customPr name="ConnName" r:id="rId5"/>
    <customPr name="ConnPOV"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CX79"/>
  <sheetViews>
    <sheetView workbookViewId="0"/>
  </sheetViews>
  <sheetFormatPr defaultColWidth="9.109375" defaultRowHeight="14.4" outlineLevelCol="1"/>
  <cols>
    <col min="1" max="1" width="6.109375" style="54" bestFit="1" customWidth="1" outlineLevel="1"/>
    <col min="2" max="2" width="24.33203125" style="54" bestFit="1" customWidth="1" outlineLevel="1"/>
    <col min="3" max="7" width="17.109375" style="36" bestFit="1" customWidth="1"/>
    <col min="8" max="8" width="7.6640625" style="36" customWidth="1"/>
    <col min="9" max="13" width="17.109375" style="36" bestFit="1" customWidth="1"/>
    <col min="14" max="14" width="6.44140625" style="36" customWidth="1"/>
    <col min="15" max="15" width="17.109375" style="36" bestFit="1" customWidth="1" collapsed="1"/>
    <col min="16" max="19" width="17.109375" style="36" bestFit="1" customWidth="1"/>
    <col min="20" max="20" width="2.6640625" style="36" customWidth="1"/>
    <col min="21" max="21" width="15.33203125" style="36" bestFit="1" customWidth="1"/>
    <col min="22" max="22" width="15.109375" style="36" bestFit="1" customWidth="1"/>
    <col min="23" max="23" width="15.6640625" style="36" bestFit="1" customWidth="1"/>
    <col min="24" max="24" width="14.44140625" style="36" bestFit="1" customWidth="1"/>
    <col min="25" max="25" width="16.109375" style="36" bestFit="1" customWidth="1"/>
    <col min="26" max="26" width="18.5546875" style="36" bestFit="1" customWidth="1"/>
    <col min="27" max="27" width="14" style="36" bestFit="1" customWidth="1"/>
    <col min="28" max="28" width="12" style="36" bestFit="1" customWidth="1"/>
    <col min="29" max="29" width="14.33203125" style="36" bestFit="1" customWidth="1"/>
    <col min="30" max="30" width="11.33203125" style="36" bestFit="1" customWidth="1"/>
    <col min="31" max="31" width="15.44140625" style="36" bestFit="1" customWidth="1"/>
    <col min="32" max="32" width="20" style="36" bestFit="1" customWidth="1"/>
    <col min="33" max="33" width="17.88671875" style="36" bestFit="1" customWidth="1"/>
    <col min="34" max="34" width="11.44140625" style="36" bestFit="1" customWidth="1"/>
    <col min="35" max="35" width="15.5546875" style="36" bestFit="1" customWidth="1"/>
    <col min="36" max="36" width="23.44140625" style="36" bestFit="1" customWidth="1"/>
    <col min="37" max="37" width="17.88671875" style="36" bestFit="1" customWidth="1"/>
    <col min="38" max="38" width="15.88671875" style="36" bestFit="1" customWidth="1"/>
    <col min="39" max="39" width="15.44140625" style="36" bestFit="1" customWidth="1"/>
    <col min="40" max="40" width="15.6640625" style="36" bestFit="1" customWidth="1"/>
    <col min="41" max="41" width="18.33203125" style="36" bestFit="1" customWidth="1"/>
    <col min="42" max="42" width="12" style="36" bestFit="1" customWidth="1"/>
    <col min="43" max="43" width="13.109375" style="36" bestFit="1" customWidth="1"/>
    <col min="44" max="44" width="14.5546875" style="36" bestFit="1" customWidth="1"/>
    <col min="45" max="45" width="14.88671875" style="36" bestFit="1" customWidth="1"/>
    <col min="46" max="46" width="13.33203125" style="36" bestFit="1" customWidth="1"/>
    <col min="47" max="47" width="12" style="36" bestFit="1" customWidth="1"/>
    <col min="48" max="49" width="11.5546875" style="36" bestFit="1" customWidth="1"/>
    <col min="50" max="50" width="17.6640625" style="36" bestFit="1" customWidth="1"/>
    <col min="51" max="51" width="15.33203125" style="36" bestFit="1" customWidth="1"/>
    <col min="52" max="52" width="15.109375" style="36" bestFit="1" customWidth="1"/>
    <col min="53" max="53" width="15.6640625" style="36" bestFit="1" customWidth="1"/>
    <col min="54" max="54" width="14.44140625" style="36" bestFit="1" customWidth="1"/>
    <col min="55" max="55" width="16.109375" style="36" bestFit="1" customWidth="1"/>
    <col min="56" max="56" width="18.5546875" style="36" bestFit="1" customWidth="1"/>
    <col min="57" max="57" width="14" style="36" bestFit="1" customWidth="1"/>
    <col min="58" max="58" width="12" style="36" bestFit="1" customWidth="1"/>
    <col min="59" max="59" width="14.33203125" style="36" bestFit="1" customWidth="1"/>
    <col min="60" max="60" width="11.33203125" style="36" bestFit="1" customWidth="1"/>
    <col min="61" max="61" width="15.44140625" style="36" bestFit="1" customWidth="1"/>
    <col min="62" max="62" width="20" style="36" bestFit="1" customWidth="1"/>
    <col min="63" max="63" width="17.88671875" style="36" bestFit="1" customWidth="1"/>
    <col min="64" max="64" width="11.44140625" style="36" bestFit="1" customWidth="1"/>
    <col min="65" max="65" width="15.5546875" style="36" bestFit="1" customWidth="1"/>
    <col min="66" max="66" width="23.44140625" style="36" bestFit="1" customWidth="1"/>
    <col min="67" max="67" width="17.88671875" style="36" bestFit="1" customWidth="1"/>
    <col min="68" max="68" width="15.88671875" style="36" bestFit="1" customWidth="1"/>
    <col min="69" max="69" width="15.44140625" style="36" bestFit="1" customWidth="1"/>
    <col min="70" max="70" width="15.6640625" style="36" bestFit="1" customWidth="1"/>
    <col min="71" max="71" width="18.33203125" style="36" bestFit="1" customWidth="1"/>
    <col min="72" max="72" width="12" style="36" bestFit="1" customWidth="1"/>
    <col min="73" max="73" width="13.109375" style="36" bestFit="1" customWidth="1"/>
    <col min="74" max="74" width="14.5546875" style="36" bestFit="1" customWidth="1"/>
    <col min="75" max="75" width="14.88671875" style="36" bestFit="1" customWidth="1"/>
    <col min="76" max="76" width="13.33203125" style="36" bestFit="1" customWidth="1"/>
    <col min="77" max="77" width="12" style="36" bestFit="1" customWidth="1"/>
    <col min="78" max="79" width="11.5546875" style="36" bestFit="1" customWidth="1"/>
    <col min="80" max="80" width="17.6640625" style="36" bestFit="1" customWidth="1"/>
    <col min="81" max="81" width="15.33203125" style="36" bestFit="1" customWidth="1"/>
    <col min="82" max="82" width="15.109375" style="36" bestFit="1" customWidth="1"/>
    <col min="83" max="83" width="15.6640625" style="36" bestFit="1" customWidth="1"/>
    <col min="84" max="84" width="14.44140625" style="36" bestFit="1" customWidth="1"/>
    <col min="85" max="85" width="16.109375" style="36" bestFit="1" customWidth="1"/>
    <col min="86" max="86" width="18.5546875" style="36" bestFit="1" customWidth="1"/>
    <col min="87" max="87" width="14" style="36" bestFit="1" customWidth="1"/>
    <col min="88" max="88" width="12" style="36" bestFit="1" customWidth="1"/>
    <col min="89" max="89" width="14.33203125" style="36" bestFit="1" customWidth="1"/>
    <col min="90" max="90" width="11.33203125" style="36" bestFit="1" customWidth="1"/>
    <col min="91" max="91" width="15.44140625" style="36" bestFit="1" customWidth="1"/>
    <col min="92" max="92" width="20" style="36" bestFit="1" customWidth="1"/>
    <col min="93" max="93" width="17.88671875" style="36" bestFit="1" customWidth="1"/>
    <col min="94" max="94" width="11.44140625" style="36" bestFit="1" customWidth="1"/>
    <col min="95" max="95" width="15.5546875" style="36" bestFit="1" customWidth="1"/>
    <col min="96" max="96" width="23.44140625" style="36" bestFit="1" customWidth="1"/>
    <col min="97" max="97" width="17.88671875" style="36" bestFit="1" customWidth="1"/>
    <col min="98" max="98" width="15.88671875" style="36" bestFit="1" customWidth="1"/>
    <col min="99" max="99" width="15.44140625" style="36" bestFit="1" customWidth="1"/>
    <col min="100" max="100" width="15.6640625" style="36" bestFit="1" customWidth="1"/>
    <col min="101" max="101" width="18.33203125" style="36" bestFit="1" customWidth="1"/>
    <col min="102" max="102" width="12" style="36" bestFit="1" customWidth="1"/>
    <col min="103" max="16384" width="9.109375" style="36"/>
  </cols>
  <sheetData>
    <row r="1" spans="1:102">
      <c r="A1" s="35"/>
      <c r="B1" s="38"/>
      <c r="C1" s="35" t="s">
        <v>450</v>
      </c>
      <c r="D1" s="35" t="s">
        <v>450</v>
      </c>
      <c r="E1" s="35" t="s">
        <v>450</v>
      </c>
      <c r="F1" s="35" t="s">
        <v>450</v>
      </c>
      <c r="G1" s="35" t="s">
        <v>450</v>
      </c>
      <c r="I1" s="35" t="s">
        <v>450</v>
      </c>
      <c r="J1" s="35" t="s">
        <v>450</v>
      </c>
      <c r="K1" s="35" t="s">
        <v>450</v>
      </c>
      <c r="L1" s="35" t="s">
        <v>450</v>
      </c>
      <c r="M1" s="35" t="s">
        <v>450</v>
      </c>
      <c r="O1" s="35" t="s">
        <v>450</v>
      </c>
      <c r="P1" s="35" t="s">
        <v>450</v>
      </c>
      <c r="Q1" s="35" t="s">
        <v>450</v>
      </c>
      <c r="R1" s="35" t="s">
        <v>450</v>
      </c>
      <c r="S1" s="35" t="s">
        <v>450</v>
      </c>
    </row>
    <row r="2" spans="1:102">
      <c r="A2" s="35"/>
      <c r="B2" s="38"/>
      <c r="C2" s="38" t="s">
        <v>355</v>
      </c>
      <c r="D2" s="38" t="s">
        <v>355</v>
      </c>
      <c r="E2" s="38" t="s">
        <v>355</v>
      </c>
      <c r="F2" s="38" t="s">
        <v>355</v>
      </c>
      <c r="G2" s="38" t="s">
        <v>355</v>
      </c>
      <c r="I2" s="38" t="s">
        <v>355</v>
      </c>
      <c r="J2" s="38" t="s">
        <v>355</v>
      </c>
      <c r="K2" s="38" t="s">
        <v>355</v>
      </c>
      <c r="L2" s="38" t="s">
        <v>355</v>
      </c>
      <c r="M2" s="38" t="s">
        <v>355</v>
      </c>
      <c r="O2" s="38" t="s">
        <v>355</v>
      </c>
      <c r="P2" s="38" t="s">
        <v>355</v>
      </c>
      <c r="Q2" s="38" t="s">
        <v>355</v>
      </c>
      <c r="R2" s="38" t="s">
        <v>355</v>
      </c>
      <c r="S2" s="38" t="s">
        <v>355</v>
      </c>
    </row>
    <row r="3" spans="1:102">
      <c r="A3" s="35"/>
      <c r="B3" s="38"/>
      <c r="C3" s="89" t="e">
        <f>#REF!</f>
        <v>#REF!</v>
      </c>
      <c r="D3" s="89" t="e">
        <f>C3</f>
        <v>#REF!</v>
      </c>
      <c r="E3" s="89" t="e">
        <f>D3</f>
        <v>#REF!</v>
      </c>
      <c r="F3" s="89" t="e">
        <f>E3</f>
        <v>#REF!</v>
      </c>
      <c r="G3" s="89" t="e">
        <f>F3</f>
        <v>#REF!</v>
      </c>
      <c r="I3" s="89" t="e">
        <f>G3</f>
        <v>#REF!</v>
      </c>
      <c r="J3" s="89" t="e">
        <f>I3</f>
        <v>#REF!</v>
      </c>
      <c r="K3" s="89" t="e">
        <f>J3</f>
        <v>#REF!</v>
      </c>
      <c r="L3" s="89" t="e">
        <f>K3</f>
        <v>#REF!</v>
      </c>
      <c r="M3" s="89" t="e">
        <f>L3</f>
        <v>#REF!</v>
      </c>
      <c r="O3" s="89" t="e">
        <f>#REF!</f>
        <v>#REF!</v>
      </c>
      <c r="P3" s="89" t="e">
        <f>O3</f>
        <v>#REF!</v>
      </c>
      <c r="Q3" s="89" t="e">
        <f>P3</f>
        <v>#REF!</v>
      </c>
      <c r="R3" s="89" t="e">
        <f>Q3</f>
        <v>#REF!</v>
      </c>
      <c r="S3" s="89" t="e">
        <f>R3</f>
        <v>#REF!</v>
      </c>
    </row>
    <row r="4" spans="1:102">
      <c r="A4" s="37"/>
      <c r="B4" s="37"/>
      <c r="C4" s="89" t="s">
        <v>357</v>
      </c>
      <c r="D4" s="89" t="s">
        <v>357</v>
      </c>
      <c r="E4" s="89" t="s">
        <v>357</v>
      </c>
      <c r="F4" s="89" t="s">
        <v>357</v>
      </c>
      <c r="G4" s="89" t="s">
        <v>357</v>
      </c>
      <c r="I4" s="89" t="s">
        <v>357</v>
      </c>
      <c r="J4" s="89" t="s">
        <v>357</v>
      </c>
      <c r="K4" s="89" t="s">
        <v>357</v>
      </c>
      <c r="L4" s="89" t="s">
        <v>357</v>
      </c>
      <c r="M4" s="89" t="s">
        <v>357</v>
      </c>
      <c r="O4" s="89" t="s">
        <v>357</v>
      </c>
      <c r="P4" s="89" t="s">
        <v>357</v>
      </c>
      <c r="Q4" s="89" t="s">
        <v>357</v>
      </c>
      <c r="R4" s="89" t="s">
        <v>357</v>
      </c>
      <c r="S4" s="89" t="s">
        <v>357</v>
      </c>
    </row>
    <row r="5" spans="1:102">
      <c r="A5" s="40"/>
      <c r="B5" s="39"/>
      <c r="C5" s="89" t="e">
        <f>#REF!</f>
        <v>#REF!</v>
      </c>
      <c r="D5" s="89" t="e">
        <f>C5</f>
        <v>#REF!</v>
      </c>
      <c r="E5" s="89" t="e">
        <f>D5</f>
        <v>#REF!</v>
      </c>
      <c r="F5" s="89" t="e">
        <f>E5</f>
        <v>#REF!</v>
      </c>
      <c r="G5" s="89" t="e">
        <f>F5</f>
        <v>#REF!</v>
      </c>
      <c r="H5" s="41"/>
      <c r="I5" s="89" t="e">
        <f>#REF!</f>
        <v>#REF!</v>
      </c>
      <c r="J5" s="89" t="e">
        <f>I5</f>
        <v>#REF!</v>
      </c>
      <c r="K5" s="89" t="e">
        <f>J5</f>
        <v>#REF!</v>
      </c>
      <c r="L5" s="89" t="e">
        <f>K5</f>
        <v>#REF!</v>
      </c>
      <c r="M5" s="89" t="e">
        <f>L5</f>
        <v>#REF!</v>
      </c>
      <c r="N5" s="41"/>
      <c r="O5" s="89" t="e">
        <f>#REF!</f>
        <v>#REF!</v>
      </c>
      <c r="P5" s="89" t="e">
        <f>O5</f>
        <v>#REF!</v>
      </c>
      <c r="Q5" s="89" t="e">
        <f>P5</f>
        <v>#REF!</v>
      </c>
      <c r="R5" s="89" t="e">
        <f>Q5</f>
        <v>#REF!</v>
      </c>
      <c r="S5" s="89" t="e">
        <f>R5</f>
        <v>#REF!</v>
      </c>
    </row>
    <row r="6" spans="1:102">
      <c r="A6" s="39"/>
      <c r="B6" s="40"/>
      <c r="C6" s="90" t="s">
        <v>215</v>
      </c>
      <c r="D6" s="90" t="s">
        <v>217</v>
      </c>
      <c r="E6" s="90" t="s">
        <v>220</v>
      </c>
      <c r="F6" s="90" t="s">
        <v>222</v>
      </c>
      <c r="G6" s="90" t="s">
        <v>223</v>
      </c>
      <c r="H6" s="41"/>
      <c r="I6" s="90" t="s">
        <v>215</v>
      </c>
      <c r="J6" s="90" t="s">
        <v>217</v>
      </c>
      <c r="K6" s="90" t="s">
        <v>220</v>
      </c>
      <c r="L6" s="90" t="s">
        <v>222</v>
      </c>
      <c r="M6" s="90" t="s">
        <v>223</v>
      </c>
      <c r="N6" s="41"/>
      <c r="O6" s="90" t="s">
        <v>215</v>
      </c>
      <c r="P6" s="90" t="s">
        <v>217</v>
      </c>
      <c r="Q6" s="90" t="s">
        <v>220</v>
      </c>
      <c r="R6" s="90" t="s">
        <v>222</v>
      </c>
      <c r="S6" s="90" t="s">
        <v>223</v>
      </c>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row>
    <row r="7" spans="1:102">
      <c r="A7" s="39"/>
      <c r="B7" s="40"/>
      <c r="C7" s="285" t="e">
        <f>#REF!</f>
        <v>#REF!</v>
      </c>
      <c r="D7" s="285" t="e">
        <f>C7</f>
        <v>#REF!</v>
      </c>
      <c r="E7" s="285" t="e">
        <f>D7</f>
        <v>#REF!</v>
      </c>
      <c r="F7" s="285" t="e">
        <f>E7</f>
        <v>#REF!</v>
      </c>
      <c r="G7" s="285" t="e">
        <f>F7</f>
        <v>#REF!</v>
      </c>
      <c r="H7" s="41"/>
      <c r="I7" s="89" t="e">
        <f>G7</f>
        <v>#REF!</v>
      </c>
      <c r="J7" s="89" t="e">
        <f>I7</f>
        <v>#REF!</v>
      </c>
      <c r="K7" s="89" t="e">
        <f>J7</f>
        <v>#REF!</v>
      </c>
      <c r="L7" s="89" t="e">
        <f>K7</f>
        <v>#REF!</v>
      </c>
      <c r="M7" s="89" t="e">
        <f>L7</f>
        <v>#REF!</v>
      </c>
      <c r="N7" s="41"/>
      <c r="O7" s="89" t="e">
        <f>#REF!</f>
        <v>#REF!</v>
      </c>
      <c r="P7" s="89" t="e">
        <f>O7</f>
        <v>#REF!</v>
      </c>
      <c r="Q7" s="89" t="e">
        <f>P7</f>
        <v>#REF!</v>
      </c>
      <c r="R7" s="89" t="e">
        <f>Q7</f>
        <v>#REF!</v>
      </c>
      <c r="S7" s="89" t="e">
        <f>R7</f>
        <v>#REF!</v>
      </c>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row>
    <row r="8" spans="1:102">
      <c r="A8" s="39"/>
      <c r="B8" s="40"/>
      <c r="C8" s="42"/>
      <c r="D8" s="42"/>
      <c r="E8" s="42"/>
      <c r="F8" s="42"/>
      <c r="G8" s="42"/>
      <c r="H8" s="41"/>
      <c r="I8" s="42"/>
      <c r="J8" s="42"/>
      <c r="K8" s="42"/>
      <c r="L8" s="42"/>
      <c r="M8" s="42"/>
      <c r="N8" s="41"/>
      <c r="O8" s="42"/>
      <c r="P8" s="42"/>
      <c r="Q8" s="42"/>
      <c r="R8" s="42"/>
      <c r="S8" s="42"/>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row>
    <row r="9" spans="1:102">
      <c r="A9" s="68"/>
      <c r="B9" s="40"/>
      <c r="C9" s="43"/>
      <c r="D9" s="43"/>
      <c r="E9" s="43"/>
      <c r="F9" s="43"/>
      <c r="G9" s="43"/>
      <c r="H9" s="41"/>
      <c r="I9" s="43"/>
      <c r="J9" s="43"/>
      <c r="K9" s="43"/>
      <c r="L9" s="43"/>
      <c r="M9" s="43"/>
      <c r="N9" s="41"/>
      <c r="O9" s="43"/>
      <c r="P9" s="43"/>
      <c r="Q9" s="43"/>
      <c r="R9" s="43"/>
      <c r="S9" s="43"/>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row>
    <row r="10" spans="1:102">
      <c r="A10" s="68"/>
      <c r="B10" s="40"/>
      <c r="C10" s="43"/>
      <c r="D10" s="43"/>
      <c r="E10" s="43"/>
      <c r="F10" s="43"/>
      <c r="G10" s="43"/>
      <c r="H10" s="41"/>
      <c r="I10" s="43"/>
      <c r="J10" s="43"/>
      <c r="K10" s="43"/>
      <c r="L10" s="43"/>
      <c r="M10" s="43"/>
      <c r="N10" s="41"/>
      <c r="O10" s="43"/>
      <c r="P10" s="43"/>
      <c r="Q10" s="43"/>
      <c r="R10" s="43"/>
      <c r="S10" s="43"/>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row>
    <row r="11" spans="1:102">
      <c r="A11" s="68"/>
      <c r="B11" s="40"/>
      <c r="C11" s="43"/>
      <c r="D11" s="43"/>
      <c r="E11" s="43"/>
      <c r="F11" s="43"/>
      <c r="G11" s="43"/>
      <c r="H11" s="41"/>
      <c r="I11" s="43"/>
      <c r="J11" s="43"/>
      <c r="K11" s="43"/>
      <c r="L11" s="43"/>
      <c r="M11" s="43"/>
      <c r="N11" s="41"/>
      <c r="O11" s="43"/>
      <c r="P11" s="43"/>
      <c r="Q11" s="43"/>
      <c r="R11" s="43"/>
      <c r="S11" s="43"/>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row>
    <row r="12" spans="1:102">
      <c r="A12" s="68"/>
      <c r="B12" s="40"/>
      <c r="C12" s="43"/>
      <c r="D12" s="43"/>
      <c r="E12" s="43"/>
      <c r="F12" s="43"/>
      <c r="G12" s="43"/>
      <c r="H12" s="41"/>
      <c r="I12" s="43"/>
      <c r="J12" s="43"/>
      <c r="K12" s="43"/>
      <c r="L12" s="43"/>
      <c r="M12" s="43"/>
      <c r="N12" s="41"/>
      <c r="O12" s="43"/>
      <c r="P12" s="43"/>
      <c r="Q12" s="43"/>
      <c r="R12" s="43"/>
      <c r="S12" s="43"/>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row>
    <row r="13" spans="1:102">
      <c r="A13" s="68"/>
      <c r="B13" s="40"/>
      <c r="C13" s="43"/>
      <c r="D13" s="43"/>
      <c r="E13" s="43"/>
      <c r="F13" s="43"/>
      <c r="G13" s="43"/>
      <c r="H13" s="41"/>
      <c r="I13" s="43"/>
      <c r="J13" s="43"/>
      <c r="K13" s="43"/>
      <c r="L13" s="43"/>
      <c r="M13" s="43"/>
      <c r="N13" s="41"/>
      <c r="O13" s="43"/>
      <c r="P13" s="43"/>
      <c r="Q13" s="43"/>
      <c r="R13" s="43"/>
      <c r="S13" s="43"/>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row>
    <row r="14" spans="1:102">
      <c r="A14" s="39"/>
      <c r="B14" s="40"/>
      <c r="C14" s="545"/>
      <c r="D14" s="545"/>
      <c r="E14" s="545"/>
      <c r="F14" s="545"/>
      <c r="G14" s="545"/>
      <c r="H14" s="41"/>
      <c r="I14" s="545"/>
      <c r="J14" s="545"/>
      <c r="K14" s="545"/>
      <c r="L14" s="545"/>
      <c r="M14" s="545"/>
      <c r="N14" s="41"/>
      <c r="O14" s="545"/>
      <c r="P14" s="545"/>
      <c r="Q14" s="545"/>
      <c r="R14" s="545"/>
      <c r="S14" s="545"/>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row>
    <row r="15" spans="1:102">
      <c r="A15" s="68" t="s">
        <v>300</v>
      </c>
      <c r="B15" s="44" t="s">
        <v>400</v>
      </c>
      <c r="C15" s="43">
        <v>1576</v>
      </c>
      <c r="D15" s="43">
        <v>1881</v>
      </c>
      <c r="E15" s="43">
        <v>2044</v>
      </c>
      <c r="F15" s="43">
        <v>2095</v>
      </c>
      <c r="G15" s="43">
        <v>7596</v>
      </c>
      <c r="H15" s="41"/>
      <c r="I15" s="43">
        <v>1781</v>
      </c>
      <c r="J15" s="43">
        <v>1956</v>
      </c>
      <c r="K15" s="43">
        <v>2061</v>
      </c>
      <c r="L15" s="43">
        <v>2154</v>
      </c>
      <c r="M15" s="43">
        <v>7952</v>
      </c>
      <c r="N15" s="41"/>
      <c r="O15" s="43">
        <v>1688</v>
      </c>
      <c r="P15" s="43">
        <v>1766</v>
      </c>
      <c r="Q15" s="43">
        <v>1944</v>
      </c>
      <c r="R15" s="43">
        <v>-5398</v>
      </c>
      <c r="S15" s="43">
        <v>0</v>
      </c>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row>
    <row r="16" spans="1:102" s="48" customFormat="1" ht="13.2">
      <c r="A16" s="68"/>
      <c r="B16" s="561"/>
      <c r="C16" s="45"/>
      <c r="D16" s="45"/>
      <c r="E16" s="45"/>
      <c r="F16" s="45"/>
      <c r="G16" s="45"/>
      <c r="H16" s="46"/>
      <c r="I16" s="45"/>
      <c r="J16" s="45"/>
      <c r="K16" s="45"/>
      <c r="L16" s="45"/>
      <c r="M16" s="45"/>
      <c r="N16" s="46"/>
      <c r="O16" s="45"/>
      <c r="P16" s="45"/>
      <c r="Q16" s="45"/>
      <c r="R16" s="45"/>
      <c r="S16" s="45"/>
      <c r="T16" s="46"/>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row>
    <row r="17" spans="1:102">
      <c r="A17" s="69"/>
      <c r="B17" s="69"/>
      <c r="C17" s="43"/>
      <c r="D17" s="43"/>
      <c r="E17" s="43"/>
      <c r="F17" s="43"/>
      <c r="G17" s="43"/>
      <c r="H17" s="41"/>
      <c r="I17" s="43"/>
      <c r="J17" s="43"/>
      <c r="K17" s="43"/>
      <c r="L17" s="43"/>
      <c r="M17" s="43"/>
      <c r="N17" s="41"/>
      <c r="O17" s="43"/>
      <c r="P17" s="43"/>
      <c r="Q17" s="43"/>
      <c r="R17" s="43"/>
      <c r="S17" s="43"/>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row>
    <row r="18" spans="1:102">
      <c r="A18" s="68" t="s">
        <v>300</v>
      </c>
      <c r="B18" s="562" t="s">
        <v>405</v>
      </c>
      <c r="C18" s="49">
        <v>0</v>
      </c>
      <c r="D18" s="49">
        <v>0</v>
      </c>
      <c r="E18" s="49">
        <v>0</v>
      </c>
      <c r="F18" s="49">
        <v>0</v>
      </c>
      <c r="G18" s="49">
        <v>0</v>
      </c>
      <c r="H18" s="41"/>
      <c r="I18" s="49">
        <v>0</v>
      </c>
      <c r="J18" s="49">
        <v>0</v>
      </c>
      <c r="K18" s="49">
        <v>0</v>
      </c>
      <c r="L18" s="49">
        <v>0</v>
      </c>
      <c r="M18" s="49">
        <v>0</v>
      </c>
      <c r="N18" s="41"/>
      <c r="O18" s="49">
        <v>0</v>
      </c>
      <c r="P18" s="49">
        <v>0</v>
      </c>
      <c r="Q18" s="49">
        <v>0</v>
      </c>
      <c r="R18" s="49">
        <v>0</v>
      </c>
      <c r="S18" s="49">
        <v>0</v>
      </c>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row>
    <row r="19" spans="1:102">
      <c r="A19" s="68" t="s">
        <v>300</v>
      </c>
      <c r="B19" s="562" t="s">
        <v>406</v>
      </c>
      <c r="C19" s="49">
        <v>0</v>
      </c>
      <c r="D19" s="49">
        <v>0</v>
      </c>
      <c r="E19" s="49">
        <v>0</v>
      </c>
      <c r="F19" s="49">
        <v>0</v>
      </c>
      <c r="G19" s="49">
        <v>0</v>
      </c>
      <c r="H19" s="41"/>
      <c r="I19" s="49">
        <v>0</v>
      </c>
      <c r="J19" s="49">
        <v>0</v>
      </c>
      <c r="K19" s="49">
        <v>0</v>
      </c>
      <c r="L19" s="49">
        <v>0</v>
      </c>
      <c r="M19" s="49">
        <v>0</v>
      </c>
      <c r="N19" s="41"/>
      <c r="O19" s="49">
        <v>0</v>
      </c>
      <c r="P19" s="49">
        <v>0</v>
      </c>
      <c r="Q19" s="49">
        <v>0</v>
      </c>
      <c r="R19" s="49">
        <v>0</v>
      </c>
      <c r="S19" s="49">
        <v>0</v>
      </c>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row>
    <row r="20" spans="1:102">
      <c r="A20" s="68" t="s">
        <v>300</v>
      </c>
      <c r="B20" s="562" t="s">
        <v>407</v>
      </c>
      <c r="C20" s="49">
        <v>0</v>
      </c>
      <c r="D20" s="49">
        <v>0</v>
      </c>
      <c r="E20" s="49">
        <v>0</v>
      </c>
      <c r="F20" s="49">
        <v>0</v>
      </c>
      <c r="G20" s="49">
        <v>0</v>
      </c>
      <c r="H20" s="41"/>
      <c r="I20" s="49">
        <v>0</v>
      </c>
      <c r="J20" s="49">
        <v>0</v>
      </c>
      <c r="K20" s="49">
        <v>0</v>
      </c>
      <c r="L20" s="49">
        <v>0</v>
      </c>
      <c r="M20" s="49">
        <v>0</v>
      </c>
      <c r="N20" s="41"/>
      <c r="O20" s="49">
        <v>0</v>
      </c>
      <c r="P20" s="49">
        <v>0</v>
      </c>
      <c r="Q20" s="49">
        <v>0</v>
      </c>
      <c r="R20" s="49">
        <v>0</v>
      </c>
      <c r="S20" s="49">
        <v>0</v>
      </c>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row>
    <row r="21" spans="1:102">
      <c r="A21" s="68" t="s">
        <v>300</v>
      </c>
      <c r="B21" s="562" t="s">
        <v>408</v>
      </c>
      <c r="C21" s="49">
        <v>0</v>
      </c>
      <c r="D21" s="49">
        <v>0</v>
      </c>
      <c r="E21" s="49">
        <v>0</v>
      </c>
      <c r="F21" s="49">
        <v>0</v>
      </c>
      <c r="G21" s="49">
        <v>0</v>
      </c>
      <c r="H21" s="41"/>
      <c r="I21" s="49">
        <v>0</v>
      </c>
      <c r="J21" s="49">
        <v>0</v>
      </c>
      <c r="K21" s="49">
        <v>0</v>
      </c>
      <c r="L21" s="49">
        <v>0</v>
      </c>
      <c r="M21" s="49">
        <v>0</v>
      </c>
      <c r="N21" s="41"/>
      <c r="O21" s="49">
        <v>0</v>
      </c>
      <c r="P21" s="49">
        <v>0</v>
      </c>
      <c r="Q21" s="49">
        <v>0</v>
      </c>
      <c r="R21" s="49">
        <v>0</v>
      </c>
      <c r="S21" s="49">
        <v>0</v>
      </c>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row>
    <row r="22" spans="1:102">
      <c r="A22" s="68" t="s">
        <v>300</v>
      </c>
      <c r="B22" s="562" t="s">
        <v>409</v>
      </c>
      <c r="C22" s="49">
        <v>0</v>
      </c>
      <c r="D22" s="49">
        <v>0</v>
      </c>
      <c r="E22" s="49">
        <v>0</v>
      </c>
      <c r="F22" s="49">
        <v>0</v>
      </c>
      <c r="G22" s="49">
        <v>0</v>
      </c>
      <c r="H22" s="41"/>
      <c r="I22" s="49">
        <v>0</v>
      </c>
      <c r="J22" s="49">
        <v>0</v>
      </c>
      <c r="K22" s="49">
        <v>0</v>
      </c>
      <c r="L22" s="49">
        <v>0</v>
      </c>
      <c r="M22" s="49">
        <v>0</v>
      </c>
      <c r="N22" s="41"/>
      <c r="O22" s="49">
        <v>0</v>
      </c>
      <c r="P22" s="49">
        <v>0</v>
      </c>
      <c r="Q22" s="49">
        <v>0</v>
      </c>
      <c r="R22" s="49">
        <v>0</v>
      </c>
      <c r="S22" s="49">
        <v>0</v>
      </c>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row>
    <row r="23" spans="1:102">
      <c r="A23" s="68" t="s">
        <v>300</v>
      </c>
      <c r="B23" s="562" t="s">
        <v>410</v>
      </c>
      <c r="C23" s="49">
        <v>0</v>
      </c>
      <c r="D23" s="49">
        <v>0</v>
      </c>
      <c r="E23" s="49">
        <v>0</v>
      </c>
      <c r="F23" s="49">
        <v>0</v>
      </c>
      <c r="G23" s="49">
        <v>0</v>
      </c>
      <c r="H23" s="41"/>
      <c r="I23" s="49">
        <v>0</v>
      </c>
      <c r="J23" s="49">
        <v>0</v>
      </c>
      <c r="K23" s="49">
        <v>0</v>
      </c>
      <c r="L23" s="49">
        <v>0</v>
      </c>
      <c r="M23" s="49">
        <v>0</v>
      </c>
      <c r="N23" s="41"/>
      <c r="O23" s="49">
        <v>0</v>
      </c>
      <c r="P23" s="49">
        <v>0</v>
      </c>
      <c r="Q23" s="49">
        <v>0</v>
      </c>
      <c r="R23" s="49">
        <v>0</v>
      </c>
      <c r="S23" s="49">
        <v>0</v>
      </c>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row>
    <row r="24" spans="1:102">
      <c r="A24" s="68" t="s">
        <v>300</v>
      </c>
      <c r="B24" s="562" t="s">
        <v>411</v>
      </c>
      <c r="C24" s="49">
        <v>0</v>
      </c>
      <c r="D24" s="49">
        <v>0</v>
      </c>
      <c r="E24" s="49">
        <v>0</v>
      </c>
      <c r="F24" s="49">
        <v>0</v>
      </c>
      <c r="G24" s="49">
        <v>0</v>
      </c>
      <c r="H24" s="41"/>
      <c r="I24" s="49">
        <v>0</v>
      </c>
      <c r="J24" s="49">
        <v>0</v>
      </c>
      <c r="K24" s="49">
        <v>0</v>
      </c>
      <c r="L24" s="49">
        <v>0</v>
      </c>
      <c r="M24" s="49">
        <v>0</v>
      </c>
      <c r="N24" s="41"/>
      <c r="O24" s="49">
        <v>0</v>
      </c>
      <c r="P24" s="49">
        <v>0</v>
      </c>
      <c r="Q24" s="49">
        <v>0</v>
      </c>
      <c r="R24" s="49">
        <v>0</v>
      </c>
      <c r="S24" s="49">
        <v>0</v>
      </c>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row>
    <row r="25" spans="1:102">
      <c r="A25" s="68" t="s">
        <v>300</v>
      </c>
      <c r="B25" s="562" t="s">
        <v>412</v>
      </c>
      <c r="C25" s="49">
        <v>0</v>
      </c>
      <c r="D25" s="49">
        <v>0</v>
      </c>
      <c r="E25" s="49">
        <v>0</v>
      </c>
      <c r="F25" s="49">
        <v>0</v>
      </c>
      <c r="G25" s="49">
        <v>0</v>
      </c>
      <c r="H25" s="41"/>
      <c r="I25" s="49">
        <v>0</v>
      </c>
      <c r="J25" s="49">
        <v>0</v>
      </c>
      <c r="K25" s="49">
        <v>0</v>
      </c>
      <c r="L25" s="49">
        <v>0</v>
      </c>
      <c r="M25" s="49">
        <v>0</v>
      </c>
      <c r="N25" s="41"/>
      <c r="O25" s="49">
        <v>0</v>
      </c>
      <c r="P25" s="49">
        <v>0</v>
      </c>
      <c r="Q25" s="49">
        <v>0</v>
      </c>
      <c r="R25" s="49">
        <v>0</v>
      </c>
      <c r="S25" s="49">
        <v>0</v>
      </c>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row>
    <row r="26" spans="1:102">
      <c r="A26" s="68"/>
      <c r="B26" s="562"/>
      <c r="C26" s="545">
        <f>C27-SUM(C18:C25)</f>
        <v>1</v>
      </c>
      <c r="D26" s="545">
        <f>D27-SUM(D18:D25)</f>
        <v>7</v>
      </c>
      <c r="E26" s="545">
        <f>E27-SUM(E18:E25)</f>
        <v>7</v>
      </c>
      <c r="F26" s="545">
        <f>F27-SUM(F18:F25)</f>
        <v>17</v>
      </c>
      <c r="G26" s="545">
        <f>G27-SUM(G18:G25)</f>
        <v>32</v>
      </c>
      <c r="H26" s="41"/>
      <c r="I26" s="545">
        <f>I27-SUM(I18:I25)</f>
        <v>2</v>
      </c>
      <c r="J26" s="545">
        <f>J27-SUM(J18:J25)</f>
        <v>8</v>
      </c>
      <c r="K26" s="545">
        <f>K27-SUM(K18:K25)</f>
        <v>5</v>
      </c>
      <c r="L26" s="545">
        <f>L27-SUM(L18:L25)</f>
        <v>18</v>
      </c>
      <c r="M26" s="545">
        <f>M27-SUM(M18:M25)</f>
        <v>33</v>
      </c>
      <c r="N26" s="41"/>
      <c r="O26" s="545">
        <f>O27-SUM(O18:O25)</f>
        <v>3</v>
      </c>
      <c r="P26" s="545">
        <f>P27-SUM(P18:P25)</f>
        <v>8</v>
      </c>
      <c r="Q26" s="545">
        <f>Q27-SUM(Q18:Q25)</f>
        <v>11</v>
      </c>
      <c r="R26" s="545">
        <f>R27-SUM(R18:R25)</f>
        <v>-22</v>
      </c>
      <c r="S26" s="545">
        <f>S27-SUM(S18:S25)</f>
        <v>0</v>
      </c>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row>
    <row r="27" spans="1:102">
      <c r="A27" s="68" t="s">
        <v>300</v>
      </c>
      <c r="B27" s="50" t="s">
        <v>413</v>
      </c>
      <c r="C27" s="43">
        <v>1</v>
      </c>
      <c r="D27" s="43">
        <v>7</v>
      </c>
      <c r="E27" s="43">
        <v>7</v>
      </c>
      <c r="F27" s="43">
        <v>17</v>
      </c>
      <c r="G27" s="43">
        <v>32</v>
      </c>
      <c r="H27" s="41"/>
      <c r="I27" s="43">
        <v>2</v>
      </c>
      <c r="J27" s="43">
        <v>8</v>
      </c>
      <c r="K27" s="43">
        <v>5</v>
      </c>
      <c r="L27" s="43">
        <v>18</v>
      </c>
      <c r="M27" s="43">
        <v>33</v>
      </c>
      <c r="N27" s="41"/>
      <c r="O27" s="43">
        <v>3</v>
      </c>
      <c r="P27" s="43">
        <v>8</v>
      </c>
      <c r="Q27" s="43">
        <v>11</v>
      </c>
      <c r="R27" s="43">
        <v>-22</v>
      </c>
      <c r="S27" s="43">
        <v>0</v>
      </c>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row>
    <row r="28" spans="1:102" s="48" customFormat="1" ht="13.2">
      <c r="A28" s="69"/>
      <c r="B28" s="69"/>
      <c r="C28" s="549"/>
      <c r="D28" s="549"/>
      <c r="E28" s="549"/>
      <c r="F28" s="549"/>
      <c r="G28" s="549"/>
      <c r="H28" s="46"/>
      <c r="I28" s="549"/>
      <c r="J28" s="549"/>
      <c r="K28" s="549"/>
      <c r="L28" s="549"/>
      <c r="M28" s="549"/>
      <c r="N28" s="46"/>
      <c r="O28" s="549"/>
      <c r="P28" s="549"/>
      <c r="Q28" s="549"/>
      <c r="R28" s="549"/>
      <c r="S28" s="549"/>
      <c r="T28" s="46"/>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row>
    <row r="29" spans="1:102">
      <c r="A29" s="69"/>
      <c r="B29" s="69"/>
      <c r="C29" s="549"/>
      <c r="D29" s="549"/>
      <c r="E29" s="549"/>
      <c r="F29" s="549"/>
      <c r="G29" s="549"/>
      <c r="H29" s="41"/>
      <c r="I29" s="549"/>
      <c r="J29" s="549"/>
      <c r="K29" s="549"/>
      <c r="L29" s="549"/>
      <c r="M29" s="549"/>
      <c r="N29" s="41"/>
      <c r="O29" s="549"/>
      <c r="P29" s="549"/>
      <c r="Q29" s="549"/>
      <c r="R29" s="549"/>
      <c r="S29" s="549"/>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row>
    <row r="30" spans="1:102">
      <c r="A30" s="68" t="s">
        <v>300</v>
      </c>
      <c r="B30" s="562" t="s">
        <v>414</v>
      </c>
      <c r="C30" s="95">
        <v>0</v>
      </c>
      <c r="D30" s="95">
        <v>0</v>
      </c>
      <c r="E30" s="95">
        <v>0</v>
      </c>
      <c r="F30" s="95">
        <v>0</v>
      </c>
      <c r="G30" s="95">
        <v>0</v>
      </c>
      <c r="H30" s="41"/>
      <c r="I30" s="95">
        <v>0</v>
      </c>
      <c r="J30" s="95">
        <v>0</v>
      </c>
      <c r="K30" s="95">
        <v>0</v>
      </c>
      <c r="L30" s="95">
        <v>0</v>
      </c>
      <c r="M30" s="95">
        <v>0</v>
      </c>
      <c r="N30" s="41"/>
      <c r="O30" s="95">
        <v>0</v>
      </c>
      <c r="P30" s="95">
        <v>0</v>
      </c>
      <c r="Q30" s="95">
        <v>0</v>
      </c>
      <c r="R30" s="95">
        <v>0</v>
      </c>
      <c r="S30" s="95">
        <v>0</v>
      </c>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row>
    <row r="31" spans="1:102">
      <c r="A31" s="68" t="s">
        <v>300</v>
      </c>
      <c r="B31" s="562" t="s">
        <v>415</v>
      </c>
      <c r="C31" s="95">
        <v>0</v>
      </c>
      <c r="D31" s="95">
        <v>0</v>
      </c>
      <c r="E31" s="95">
        <v>0</v>
      </c>
      <c r="F31" s="95">
        <v>0</v>
      </c>
      <c r="G31" s="95">
        <v>0</v>
      </c>
      <c r="H31" s="41"/>
      <c r="I31" s="95">
        <v>0</v>
      </c>
      <c r="J31" s="95">
        <v>0</v>
      </c>
      <c r="K31" s="95">
        <v>0</v>
      </c>
      <c r="L31" s="95">
        <v>0</v>
      </c>
      <c r="M31" s="95">
        <v>0</v>
      </c>
      <c r="N31" s="41"/>
      <c r="O31" s="95">
        <v>0</v>
      </c>
      <c r="P31" s="95">
        <v>0</v>
      </c>
      <c r="Q31" s="95">
        <v>0</v>
      </c>
      <c r="R31" s="95">
        <v>0</v>
      </c>
      <c r="S31" s="95">
        <v>0</v>
      </c>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row>
    <row r="32" spans="1:102">
      <c r="A32" s="68" t="s">
        <v>300</v>
      </c>
      <c r="B32" s="562" t="s">
        <v>416</v>
      </c>
      <c r="C32" s="95">
        <v>0</v>
      </c>
      <c r="D32" s="95">
        <v>0</v>
      </c>
      <c r="E32" s="95">
        <v>0</v>
      </c>
      <c r="F32" s="95">
        <v>0</v>
      </c>
      <c r="G32" s="95">
        <v>0</v>
      </c>
      <c r="H32" s="41"/>
      <c r="I32" s="95">
        <v>0</v>
      </c>
      <c r="J32" s="95">
        <v>0</v>
      </c>
      <c r="K32" s="95">
        <v>0</v>
      </c>
      <c r="L32" s="95">
        <v>0</v>
      </c>
      <c r="M32" s="95">
        <v>0</v>
      </c>
      <c r="N32" s="41"/>
      <c r="O32" s="95">
        <v>0</v>
      </c>
      <c r="P32" s="95">
        <v>0</v>
      </c>
      <c r="Q32" s="95">
        <v>0</v>
      </c>
      <c r="R32" s="95">
        <v>0</v>
      </c>
      <c r="S32" s="95">
        <v>0</v>
      </c>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row>
    <row r="33" spans="1:102">
      <c r="A33" s="68" t="s">
        <v>300</v>
      </c>
      <c r="B33" s="562" t="s">
        <v>417</v>
      </c>
      <c r="C33" s="95">
        <v>0</v>
      </c>
      <c r="D33" s="95">
        <v>0</v>
      </c>
      <c r="E33" s="95">
        <v>0</v>
      </c>
      <c r="F33" s="95">
        <v>0</v>
      </c>
      <c r="G33" s="95">
        <v>0</v>
      </c>
      <c r="H33" s="41"/>
      <c r="I33" s="95">
        <v>0</v>
      </c>
      <c r="J33" s="95">
        <v>0</v>
      </c>
      <c r="K33" s="95">
        <v>0</v>
      </c>
      <c r="L33" s="95">
        <v>0</v>
      </c>
      <c r="M33" s="95">
        <v>0</v>
      </c>
      <c r="N33" s="41"/>
      <c r="O33" s="95">
        <v>0</v>
      </c>
      <c r="P33" s="95">
        <v>0</v>
      </c>
      <c r="Q33" s="95">
        <v>0</v>
      </c>
      <c r="R33" s="95">
        <v>0</v>
      </c>
      <c r="S33" s="95">
        <v>0</v>
      </c>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row>
    <row r="34" spans="1:102">
      <c r="A34" s="68" t="s">
        <v>300</v>
      </c>
      <c r="B34" s="562" t="s">
        <v>418</v>
      </c>
      <c r="C34" s="95">
        <v>0</v>
      </c>
      <c r="D34" s="95">
        <v>0</v>
      </c>
      <c r="E34" s="95">
        <v>0</v>
      </c>
      <c r="F34" s="95">
        <v>0</v>
      </c>
      <c r="G34" s="95">
        <v>0</v>
      </c>
      <c r="H34" s="41"/>
      <c r="I34" s="95">
        <v>0</v>
      </c>
      <c r="J34" s="95">
        <v>0</v>
      </c>
      <c r="K34" s="95">
        <v>0</v>
      </c>
      <c r="L34" s="95">
        <v>0</v>
      </c>
      <c r="M34" s="95">
        <v>0</v>
      </c>
      <c r="N34" s="41"/>
      <c r="O34" s="95">
        <v>0</v>
      </c>
      <c r="P34" s="95">
        <v>0</v>
      </c>
      <c r="Q34" s="95">
        <v>0</v>
      </c>
      <c r="R34" s="95">
        <v>0</v>
      </c>
      <c r="S34" s="95">
        <v>0</v>
      </c>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row>
    <row r="35" spans="1:102">
      <c r="A35" s="68" t="s">
        <v>300</v>
      </c>
      <c r="B35" s="562" t="s">
        <v>419</v>
      </c>
      <c r="C35" s="95">
        <v>0</v>
      </c>
      <c r="D35" s="95">
        <v>0</v>
      </c>
      <c r="E35" s="95">
        <v>0</v>
      </c>
      <c r="F35" s="95">
        <v>0</v>
      </c>
      <c r="G35" s="95">
        <v>0</v>
      </c>
      <c r="H35" s="41"/>
      <c r="I35" s="95">
        <v>0</v>
      </c>
      <c r="J35" s="95">
        <v>0</v>
      </c>
      <c r="K35" s="95">
        <v>0</v>
      </c>
      <c r="L35" s="95">
        <v>0</v>
      </c>
      <c r="M35" s="95">
        <v>0</v>
      </c>
      <c r="N35" s="41"/>
      <c r="O35" s="95">
        <v>0</v>
      </c>
      <c r="P35" s="95">
        <v>0</v>
      </c>
      <c r="Q35" s="95">
        <v>0</v>
      </c>
      <c r="R35" s="95">
        <v>0</v>
      </c>
      <c r="S35" s="95">
        <v>0</v>
      </c>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row>
    <row r="36" spans="1:102">
      <c r="A36" s="68" t="s">
        <v>300</v>
      </c>
      <c r="B36" s="562" t="s">
        <v>420</v>
      </c>
      <c r="C36" s="95">
        <v>0</v>
      </c>
      <c r="D36" s="95">
        <v>0</v>
      </c>
      <c r="E36" s="95">
        <v>0</v>
      </c>
      <c r="F36" s="95">
        <v>0</v>
      </c>
      <c r="G36" s="95">
        <v>0</v>
      </c>
      <c r="H36" s="41"/>
      <c r="I36" s="95">
        <v>0</v>
      </c>
      <c r="J36" s="95">
        <v>0</v>
      </c>
      <c r="K36" s="95">
        <v>0</v>
      </c>
      <c r="L36" s="95">
        <v>0</v>
      </c>
      <c r="M36" s="95">
        <v>0</v>
      </c>
      <c r="N36" s="41"/>
      <c r="O36" s="95">
        <v>0</v>
      </c>
      <c r="P36" s="95">
        <v>0</v>
      </c>
      <c r="Q36" s="95">
        <v>0</v>
      </c>
      <c r="R36" s="95">
        <v>0</v>
      </c>
      <c r="S36" s="95">
        <v>0</v>
      </c>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row>
    <row r="37" spans="1:102">
      <c r="A37" s="68" t="s">
        <v>300</v>
      </c>
      <c r="B37" s="562" t="s">
        <v>421</v>
      </c>
      <c r="C37" s="95">
        <v>0</v>
      </c>
      <c r="D37" s="95">
        <v>0</v>
      </c>
      <c r="E37" s="95">
        <v>0</v>
      </c>
      <c r="F37" s="95">
        <v>0</v>
      </c>
      <c r="G37" s="95">
        <v>0</v>
      </c>
      <c r="H37" s="41"/>
      <c r="I37" s="95">
        <v>0</v>
      </c>
      <c r="J37" s="95">
        <v>0</v>
      </c>
      <c r="K37" s="95">
        <v>0</v>
      </c>
      <c r="L37" s="95">
        <v>0</v>
      </c>
      <c r="M37" s="95">
        <v>0</v>
      </c>
      <c r="N37" s="41"/>
      <c r="O37" s="95">
        <v>0</v>
      </c>
      <c r="P37" s="95">
        <v>0</v>
      </c>
      <c r="Q37" s="95">
        <v>0</v>
      </c>
      <c r="R37" s="95">
        <v>0</v>
      </c>
      <c r="S37" s="95">
        <v>0</v>
      </c>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c r="CX37" s="41"/>
    </row>
    <row r="38" spans="1:102">
      <c r="A38" s="68"/>
      <c r="B38" s="562"/>
      <c r="C38" s="545">
        <f>C39-SUM(C30:C37)</f>
        <v>19</v>
      </c>
      <c r="D38" s="545">
        <f>D39-SUM(D30:D37)</f>
        <v>30</v>
      </c>
      <c r="E38" s="545">
        <f>E39-SUM(E30:E37)</f>
        <v>28</v>
      </c>
      <c r="F38" s="545">
        <f>F39-SUM(F30:F37)</f>
        <v>76</v>
      </c>
      <c r="G38" s="545">
        <f>G39-SUM(G30:G37)</f>
        <v>153</v>
      </c>
      <c r="I38" s="545">
        <f>I39-SUM(I30:I37)</f>
        <v>29</v>
      </c>
      <c r="J38" s="545">
        <f>J39-SUM(J30:J37)</f>
        <v>30</v>
      </c>
      <c r="K38" s="545">
        <f>K39-SUM(K30:K37)</f>
        <v>66</v>
      </c>
      <c r="L38" s="545">
        <f>L39-SUM(L30:L37)</f>
        <v>55</v>
      </c>
      <c r="M38" s="545">
        <f>M39-SUM(M30:M37)</f>
        <v>180</v>
      </c>
      <c r="O38" s="545">
        <f>O39-SUM(O30:O37)</f>
        <v>30</v>
      </c>
      <c r="P38" s="545">
        <f>P39-SUM(P30:P37)</f>
        <v>32</v>
      </c>
      <c r="Q38" s="545">
        <f>Q39-SUM(Q30:Q37)</f>
        <v>37</v>
      </c>
      <c r="R38" s="545">
        <f>R39-SUM(R30:R37)</f>
        <v>-99</v>
      </c>
      <c r="S38" s="545">
        <f>S39-SUM(S30:S37)</f>
        <v>0</v>
      </c>
    </row>
    <row r="39" spans="1:102" s="48" customFormat="1" ht="13.2">
      <c r="A39" s="68" t="s">
        <v>300</v>
      </c>
      <c r="B39" s="50" t="s">
        <v>422</v>
      </c>
      <c r="C39" s="43">
        <v>19</v>
      </c>
      <c r="D39" s="43">
        <v>30</v>
      </c>
      <c r="E39" s="43">
        <v>28</v>
      </c>
      <c r="F39" s="43">
        <v>76</v>
      </c>
      <c r="G39" s="43">
        <v>153</v>
      </c>
      <c r="H39" s="46"/>
      <c r="I39" s="43">
        <v>29</v>
      </c>
      <c r="J39" s="43">
        <v>30</v>
      </c>
      <c r="K39" s="43">
        <v>66</v>
      </c>
      <c r="L39" s="43">
        <v>55</v>
      </c>
      <c r="M39" s="43">
        <v>180</v>
      </c>
      <c r="N39" s="46"/>
      <c r="O39" s="43">
        <v>30</v>
      </c>
      <c r="P39" s="43">
        <v>32</v>
      </c>
      <c r="Q39" s="43">
        <v>37</v>
      </c>
      <c r="R39" s="43">
        <v>-99</v>
      </c>
      <c r="S39" s="43">
        <v>0</v>
      </c>
      <c r="T39" s="46"/>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row>
    <row r="40" spans="1:102">
      <c r="A40" s="69"/>
      <c r="B40" s="69"/>
      <c r="C40" s="549"/>
      <c r="D40" s="549"/>
      <c r="E40" s="549"/>
      <c r="F40" s="549"/>
      <c r="G40" s="549"/>
      <c r="I40" s="549"/>
      <c r="J40" s="549"/>
      <c r="K40" s="549"/>
      <c r="L40" s="549"/>
      <c r="M40" s="549"/>
      <c r="O40" s="549"/>
      <c r="P40" s="549"/>
      <c r="Q40" s="549"/>
      <c r="R40" s="549"/>
      <c r="S40" s="549"/>
    </row>
    <row r="41" spans="1:102">
      <c r="A41" s="69"/>
      <c r="B41" s="69"/>
      <c r="C41" s="549"/>
      <c r="D41" s="549"/>
      <c r="E41" s="549"/>
      <c r="F41" s="549"/>
      <c r="G41" s="549"/>
      <c r="I41" s="549"/>
      <c r="J41" s="549"/>
      <c r="K41" s="549"/>
      <c r="L41" s="549"/>
      <c r="M41" s="549"/>
      <c r="O41" s="549"/>
      <c r="P41" s="549"/>
      <c r="Q41" s="549"/>
      <c r="R41" s="549"/>
      <c r="S41" s="549"/>
    </row>
    <row r="42" spans="1:102">
      <c r="A42" s="68" t="s">
        <v>300</v>
      </c>
      <c r="B42" s="50" t="s">
        <v>423</v>
      </c>
      <c r="C42" s="95">
        <v>3</v>
      </c>
      <c r="D42" s="95">
        <v>5</v>
      </c>
      <c r="E42" s="95">
        <v>6</v>
      </c>
      <c r="F42" s="95">
        <v>19</v>
      </c>
      <c r="G42" s="95">
        <v>33</v>
      </c>
      <c r="I42" s="95">
        <v>10</v>
      </c>
      <c r="J42" s="95">
        <v>19</v>
      </c>
      <c r="K42" s="95">
        <v>18</v>
      </c>
      <c r="L42" s="95">
        <v>11</v>
      </c>
      <c r="M42" s="95">
        <v>58</v>
      </c>
      <c r="O42" s="95">
        <v>7</v>
      </c>
      <c r="P42" s="95">
        <v>8</v>
      </c>
      <c r="Q42" s="95">
        <v>9</v>
      </c>
      <c r="R42" s="95">
        <v>-24</v>
      </c>
      <c r="S42" s="95">
        <v>0</v>
      </c>
    </row>
    <row r="43" spans="1:102">
      <c r="A43" s="69"/>
      <c r="B43" s="69"/>
      <c r="C43" s="549"/>
      <c r="D43" s="549"/>
      <c r="E43" s="549"/>
      <c r="F43" s="549"/>
      <c r="G43" s="549"/>
      <c r="I43" s="549"/>
      <c r="J43" s="549"/>
      <c r="K43" s="549"/>
      <c r="L43" s="549"/>
      <c r="M43" s="549"/>
      <c r="O43" s="549"/>
      <c r="P43" s="549"/>
      <c r="Q43" s="549"/>
      <c r="R43" s="549"/>
      <c r="S43" s="549"/>
    </row>
    <row r="44" spans="1:102">
      <c r="A44" s="69"/>
      <c r="B44" s="69"/>
      <c r="C44" s="549"/>
      <c r="D44" s="549"/>
      <c r="E44" s="549"/>
      <c r="F44" s="549"/>
      <c r="G44" s="549"/>
      <c r="I44" s="549"/>
      <c r="J44" s="549"/>
      <c r="K44" s="549"/>
      <c r="L44" s="549"/>
      <c r="M44" s="549"/>
      <c r="O44" s="549"/>
      <c r="P44" s="549"/>
      <c r="Q44" s="549"/>
      <c r="R44" s="549"/>
      <c r="S44" s="549"/>
    </row>
    <row r="45" spans="1:102">
      <c r="A45" s="68" t="s">
        <v>300</v>
      </c>
      <c r="B45" s="50" t="s">
        <v>424</v>
      </c>
      <c r="C45" s="95">
        <v>200</v>
      </c>
      <c r="D45" s="95">
        <v>240</v>
      </c>
      <c r="E45" s="95">
        <v>228</v>
      </c>
      <c r="F45" s="95">
        <v>254</v>
      </c>
      <c r="G45" s="95">
        <v>922</v>
      </c>
      <c r="I45" s="95">
        <v>229</v>
      </c>
      <c r="J45" s="95">
        <v>243</v>
      </c>
      <c r="K45" s="95">
        <v>199</v>
      </c>
      <c r="L45" s="95">
        <v>289</v>
      </c>
      <c r="M45" s="95">
        <v>960</v>
      </c>
      <c r="O45" s="95">
        <v>182</v>
      </c>
      <c r="P45" s="95">
        <v>360</v>
      </c>
      <c r="Q45" s="95">
        <v>269</v>
      </c>
      <c r="R45" s="95">
        <v>-811</v>
      </c>
      <c r="S45" s="95">
        <v>0</v>
      </c>
    </row>
    <row r="46" spans="1:102">
      <c r="A46" s="68"/>
      <c r="B46" s="562"/>
      <c r="C46" s="549"/>
      <c r="D46" s="549"/>
      <c r="E46" s="549"/>
      <c r="F46" s="549"/>
      <c r="G46" s="549"/>
      <c r="I46" s="549"/>
      <c r="J46" s="549"/>
      <c r="K46" s="549"/>
      <c r="L46" s="549"/>
      <c r="M46" s="549"/>
      <c r="O46" s="549"/>
      <c r="P46" s="549"/>
      <c r="Q46" s="549"/>
      <c r="R46" s="549"/>
      <c r="S46" s="549"/>
    </row>
    <row r="47" spans="1:102">
      <c r="A47" s="69"/>
      <c r="B47" s="69"/>
      <c r="C47" s="549"/>
      <c r="D47" s="549"/>
      <c r="E47" s="549"/>
      <c r="F47" s="549"/>
      <c r="G47" s="549"/>
      <c r="I47" s="549"/>
      <c r="J47" s="549"/>
      <c r="K47" s="549"/>
      <c r="L47" s="549"/>
      <c r="M47" s="549"/>
      <c r="O47" s="549"/>
      <c r="P47" s="549"/>
      <c r="Q47" s="549"/>
      <c r="R47" s="549"/>
      <c r="S47" s="549"/>
    </row>
    <row r="48" spans="1:102">
      <c r="A48" s="68" t="s">
        <v>300</v>
      </c>
      <c r="B48" s="50" t="s">
        <v>425</v>
      </c>
      <c r="C48" s="43">
        <v>71</v>
      </c>
      <c r="D48" s="43">
        <v>80</v>
      </c>
      <c r="E48" s="43">
        <v>66</v>
      </c>
      <c r="F48" s="43">
        <v>96</v>
      </c>
      <c r="G48" s="43">
        <v>313</v>
      </c>
      <c r="I48" s="43">
        <v>15</v>
      </c>
      <c r="J48" s="43">
        <v>39</v>
      </c>
      <c r="K48" s="43">
        <v>64</v>
      </c>
      <c r="L48" s="43">
        <v>153</v>
      </c>
      <c r="M48" s="43">
        <v>271</v>
      </c>
      <c r="O48" s="43">
        <v>47</v>
      </c>
      <c r="P48" s="43">
        <v>53</v>
      </c>
      <c r="Q48" s="43">
        <v>78</v>
      </c>
      <c r="R48" s="43">
        <v>-178</v>
      </c>
      <c r="S48" s="43">
        <v>0</v>
      </c>
    </row>
    <row r="49" spans="1:19">
      <c r="A49" s="69"/>
      <c r="B49" s="69"/>
      <c r="C49" s="549"/>
      <c r="D49" s="549"/>
      <c r="E49" s="549"/>
      <c r="F49" s="549"/>
      <c r="G49" s="549"/>
      <c r="I49" s="549"/>
      <c r="J49" s="549"/>
      <c r="K49" s="549"/>
      <c r="L49" s="549"/>
      <c r="M49" s="549"/>
      <c r="O49" s="549"/>
      <c r="P49" s="549"/>
      <c r="Q49" s="549"/>
      <c r="R49" s="549"/>
      <c r="S49" s="549"/>
    </row>
    <row r="50" spans="1:19">
      <c r="A50" s="68"/>
      <c r="B50" s="562"/>
      <c r="C50" s="549"/>
      <c r="D50" s="549"/>
      <c r="E50" s="549"/>
      <c r="F50" s="549"/>
      <c r="G50" s="549"/>
      <c r="I50" s="549"/>
      <c r="J50" s="549"/>
      <c r="K50" s="549"/>
      <c r="L50" s="549"/>
      <c r="M50" s="549"/>
      <c r="O50" s="549"/>
      <c r="P50" s="549"/>
      <c r="Q50" s="549"/>
      <c r="R50" s="549"/>
      <c r="S50" s="549"/>
    </row>
    <row r="51" spans="1:19">
      <c r="A51" s="68"/>
      <c r="B51" s="50"/>
      <c r="C51" s="95">
        <f>C54-C48-C45-C42-C39-C27</f>
        <v>1</v>
      </c>
      <c r="D51" s="95">
        <f>D54-D48-D45-D42-D39-D27</f>
        <v>-2</v>
      </c>
      <c r="E51" s="95">
        <f>E54-E48-E45-E42-E39-E27</f>
        <v>1</v>
      </c>
      <c r="F51" s="95">
        <f>F54-F48-F45-F42-F39-F27</f>
        <v>-1</v>
      </c>
      <c r="G51" s="95">
        <f>G54-G48-G45-G42-G39-G27</f>
        <v>-1</v>
      </c>
      <c r="I51" s="95">
        <f>I54-I48-I45-I42-I39-I27</f>
        <v>0</v>
      </c>
      <c r="J51" s="95">
        <f>J54-J48-J45-J42-J39-J27</f>
        <v>-1</v>
      </c>
      <c r="K51" s="95">
        <f>K54-K48-K45-K42-K39-K27</f>
        <v>2</v>
      </c>
      <c r="L51" s="95">
        <f>L54-L48-L45-L42-L39-L27</f>
        <v>-1</v>
      </c>
      <c r="M51" s="95">
        <f>M54-M48-M45-M42-M39-M27</f>
        <v>0</v>
      </c>
      <c r="O51" s="95">
        <f>O54-O48-O45-O42-O39-O27</f>
        <v>0</v>
      </c>
      <c r="P51" s="95">
        <f>P54-P48-P45-P42-P39-P27</f>
        <v>0</v>
      </c>
      <c r="Q51" s="95">
        <f>Q54-Q48-Q45-Q42-Q39-Q27</f>
        <v>1</v>
      </c>
      <c r="R51" s="95">
        <f>R54-R48-R45-R42-R39-R27</f>
        <v>-1</v>
      </c>
      <c r="S51" s="95">
        <f>S54-S48-S45-S42-S39-S27</f>
        <v>0</v>
      </c>
    </row>
    <row r="52" spans="1:19">
      <c r="A52" s="69"/>
      <c r="B52" s="562"/>
      <c r="C52" s="549"/>
      <c r="D52" s="549"/>
      <c r="E52" s="549"/>
      <c r="F52" s="549"/>
      <c r="G52" s="549"/>
      <c r="I52" s="549"/>
      <c r="J52" s="549"/>
      <c r="K52" s="549"/>
      <c r="L52" s="549"/>
      <c r="M52" s="549"/>
      <c r="O52" s="549"/>
      <c r="P52" s="549"/>
      <c r="Q52" s="549"/>
      <c r="R52" s="549"/>
      <c r="S52" s="549"/>
    </row>
    <row r="53" spans="1:19">
      <c r="A53" s="69"/>
      <c r="B53" s="562"/>
      <c r="C53" s="549"/>
      <c r="D53" s="549"/>
      <c r="E53" s="549"/>
      <c r="F53" s="549"/>
      <c r="G53" s="549"/>
      <c r="I53" s="549"/>
      <c r="J53" s="549"/>
      <c r="K53" s="549"/>
      <c r="L53" s="549"/>
      <c r="M53" s="549"/>
      <c r="O53" s="549"/>
      <c r="P53" s="549"/>
      <c r="Q53" s="549"/>
      <c r="R53" s="549"/>
      <c r="S53" s="549"/>
    </row>
    <row r="54" spans="1:19">
      <c r="A54" s="68" t="s">
        <v>300</v>
      </c>
      <c r="B54" s="51" t="s">
        <v>426</v>
      </c>
      <c r="C54" s="551">
        <v>295</v>
      </c>
      <c r="D54" s="551">
        <v>360</v>
      </c>
      <c r="E54" s="551">
        <v>336</v>
      </c>
      <c r="F54" s="551">
        <v>461</v>
      </c>
      <c r="G54" s="551">
        <v>1452</v>
      </c>
      <c r="I54" s="551">
        <v>285</v>
      </c>
      <c r="J54" s="551">
        <v>338</v>
      </c>
      <c r="K54" s="551">
        <v>354</v>
      </c>
      <c r="L54" s="551">
        <v>525</v>
      </c>
      <c r="M54" s="551">
        <v>1502</v>
      </c>
      <c r="O54" s="551">
        <v>269</v>
      </c>
      <c r="P54" s="551">
        <v>461</v>
      </c>
      <c r="Q54" s="551">
        <v>405</v>
      </c>
      <c r="R54" s="551">
        <v>-1135</v>
      </c>
      <c r="S54" s="551">
        <v>0</v>
      </c>
    </row>
    <row r="55" spans="1:19">
      <c r="A55" s="69"/>
      <c r="B55" s="562"/>
      <c r="C55" s="549"/>
      <c r="D55" s="549"/>
      <c r="E55" s="549"/>
      <c r="F55" s="549"/>
      <c r="G55" s="549"/>
      <c r="I55" s="549"/>
      <c r="J55" s="549"/>
      <c r="K55" s="549"/>
      <c r="L55" s="549"/>
      <c r="M55" s="549"/>
      <c r="O55" s="549"/>
      <c r="P55" s="549"/>
      <c r="Q55" s="549"/>
      <c r="R55" s="549"/>
      <c r="S55" s="549"/>
    </row>
    <row r="56" spans="1:19">
      <c r="A56" s="69"/>
      <c r="B56" s="562"/>
      <c r="C56" s="549"/>
      <c r="D56" s="549"/>
      <c r="E56" s="549"/>
      <c r="F56" s="549"/>
      <c r="G56" s="549"/>
      <c r="I56" s="549"/>
      <c r="J56" s="549"/>
      <c r="K56" s="549"/>
      <c r="L56" s="549"/>
      <c r="M56" s="549"/>
      <c r="O56" s="549"/>
      <c r="P56" s="549"/>
      <c r="Q56" s="549"/>
      <c r="R56" s="549"/>
      <c r="S56" s="549"/>
    </row>
    <row r="57" spans="1:19">
      <c r="A57" s="68" t="s">
        <v>300</v>
      </c>
      <c r="B57" s="562" t="s">
        <v>427</v>
      </c>
      <c r="C57" s="95">
        <v>5</v>
      </c>
      <c r="D57" s="95">
        <v>18</v>
      </c>
      <c r="E57" s="95">
        <v>7</v>
      </c>
      <c r="F57" s="95">
        <v>8</v>
      </c>
      <c r="G57" s="95">
        <v>38</v>
      </c>
      <c r="I57" s="95">
        <v>6</v>
      </c>
      <c r="J57" s="95">
        <v>17</v>
      </c>
      <c r="K57" s="95">
        <v>8</v>
      </c>
      <c r="L57" s="95">
        <v>6</v>
      </c>
      <c r="M57" s="95">
        <v>37</v>
      </c>
      <c r="O57" s="95">
        <v>8</v>
      </c>
      <c r="P57" s="95">
        <v>14</v>
      </c>
      <c r="Q57" s="95">
        <v>29</v>
      </c>
      <c r="R57" s="95">
        <v>-51</v>
      </c>
      <c r="S57" s="95">
        <v>0</v>
      </c>
    </row>
    <row r="58" spans="1:19">
      <c r="A58" s="68"/>
      <c r="B58" s="562" t="s">
        <v>428</v>
      </c>
      <c r="C58" s="95"/>
      <c r="D58" s="95"/>
      <c r="E58" s="95"/>
      <c r="F58" s="95"/>
      <c r="G58" s="95"/>
      <c r="I58" s="95"/>
      <c r="J58" s="95"/>
      <c r="K58" s="95"/>
      <c r="L58" s="95"/>
      <c r="M58" s="95"/>
      <c r="O58" s="95"/>
      <c r="P58" s="95"/>
      <c r="Q58" s="95"/>
      <c r="R58" s="95"/>
      <c r="S58" s="95"/>
    </row>
    <row r="59" spans="1:19">
      <c r="A59" s="68" t="s">
        <v>300</v>
      </c>
      <c r="B59" s="562" t="s">
        <v>429</v>
      </c>
      <c r="C59" s="95">
        <v>4</v>
      </c>
      <c r="D59" s="95">
        <v>2</v>
      </c>
      <c r="E59" s="95">
        <v>6</v>
      </c>
      <c r="F59" s="95">
        <v>3</v>
      </c>
      <c r="G59" s="95">
        <v>15</v>
      </c>
      <c r="I59" s="95">
        <v>2</v>
      </c>
      <c r="J59" s="95">
        <v>1</v>
      </c>
      <c r="K59" s="95">
        <v>1</v>
      </c>
      <c r="L59" s="95">
        <v>1</v>
      </c>
      <c r="M59" s="95">
        <v>5</v>
      </c>
      <c r="O59" s="95">
        <v>1</v>
      </c>
      <c r="P59" s="95">
        <v>1</v>
      </c>
      <c r="Q59" s="95">
        <v>0</v>
      </c>
      <c r="R59" s="95">
        <v>-2</v>
      </c>
      <c r="S59" s="95">
        <v>0</v>
      </c>
    </row>
    <row r="60" spans="1:19">
      <c r="A60" s="68"/>
      <c r="B60" s="562"/>
      <c r="C60" s="545">
        <f>C61-SUM(C57:C59)</f>
        <v>5</v>
      </c>
      <c r="D60" s="545">
        <f>D61-SUM(D57:D59)</f>
        <v>10</v>
      </c>
      <c r="E60" s="545">
        <f>E61-SUM(E57:E59)</f>
        <v>13</v>
      </c>
      <c r="F60" s="545">
        <f>F61-SUM(F57:F59)</f>
        <v>6</v>
      </c>
      <c r="G60" s="545">
        <f>G61-SUM(G57:G59)</f>
        <v>34</v>
      </c>
      <c r="I60" s="545">
        <f>I61-SUM(I57:I59)</f>
        <v>4</v>
      </c>
      <c r="J60" s="545">
        <f>J61-SUM(J57:J59)</f>
        <v>15</v>
      </c>
      <c r="K60" s="545">
        <f>K61-SUM(K57:K59)</f>
        <v>10</v>
      </c>
      <c r="L60" s="545">
        <f>L61-SUM(L57:L59)</f>
        <v>25</v>
      </c>
      <c r="M60" s="545">
        <f>M61-SUM(M57:M59)</f>
        <v>54</v>
      </c>
      <c r="O60" s="545">
        <f>O61-SUM(O57:O59)</f>
        <v>7</v>
      </c>
      <c r="P60" s="545">
        <f>P61-SUM(P57:P59)</f>
        <v>8</v>
      </c>
      <c r="Q60" s="545">
        <f>Q61-SUM(Q57:Q59)</f>
        <v>6</v>
      </c>
      <c r="R60" s="545">
        <f>R61-SUM(R57:R59)</f>
        <v>-21</v>
      </c>
      <c r="S60" s="545">
        <f>S61-SUM(S57:S59)</f>
        <v>0</v>
      </c>
    </row>
    <row r="61" spans="1:19">
      <c r="A61" s="68"/>
      <c r="B61" s="44"/>
      <c r="C61" s="43">
        <f>C64-C54-C15</f>
        <v>14</v>
      </c>
      <c r="D61" s="43">
        <f>D64-D54-D15</f>
        <v>30</v>
      </c>
      <c r="E61" s="43">
        <f>E64-E54-E15</f>
        <v>26</v>
      </c>
      <c r="F61" s="43">
        <f>F64-F54-F15</f>
        <v>17</v>
      </c>
      <c r="G61" s="43">
        <f>G64-G54-G15</f>
        <v>87</v>
      </c>
      <c r="I61" s="43">
        <f>I64-I54-I15</f>
        <v>12</v>
      </c>
      <c r="J61" s="43">
        <f>J64-J54-J15</f>
        <v>33</v>
      </c>
      <c r="K61" s="43">
        <f>K64-K54-K15</f>
        <v>19</v>
      </c>
      <c r="L61" s="43">
        <f>L64-L54-L15</f>
        <v>32</v>
      </c>
      <c r="M61" s="43">
        <f>M64-M54-M15</f>
        <v>96</v>
      </c>
      <c r="O61" s="43">
        <f>O64-O54-O15</f>
        <v>16</v>
      </c>
      <c r="P61" s="43">
        <f>P64-P54-P15</f>
        <v>23</v>
      </c>
      <c r="Q61" s="43">
        <f>Q64-Q54-Q15</f>
        <v>35</v>
      </c>
      <c r="R61" s="43">
        <f>R64-R54-R15</f>
        <v>-74</v>
      </c>
      <c r="S61" s="43">
        <f>S64-S54-S15</f>
        <v>0</v>
      </c>
    </row>
    <row r="62" spans="1:19">
      <c r="A62" s="69"/>
      <c r="B62" s="69"/>
      <c r="C62" s="549"/>
      <c r="D62" s="549"/>
      <c r="E62" s="549"/>
      <c r="F62" s="549"/>
      <c r="G62" s="549"/>
      <c r="I62" s="549"/>
      <c r="J62" s="549"/>
      <c r="K62" s="549"/>
      <c r="L62" s="549"/>
      <c r="M62" s="549"/>
      <c r="O62" s="549"/>
      <c r="P62" s="549"/>
      <c r="Q62" s="549"/>
      <c r="R62" s="549"/>
      <c r="S62" s="549"/>
    </row>
    <row r="63" spans="1:19">
      <c r="A63" s="69"/>
      <c r="B63" s="69"/>
      <c r="C63" s="549"/>
      <c r="D63" s="549"/>
      <c r="E63" s="549"/>
      <c r="F63" s="549"/>
      <c r="G63" s="549"/>
      <c r="I63" s="549"/>
      <c r="J63" s="549"/>
      <c r="K63" s="549"/>
      <c r="L63" s="549"/>
      <c r="M63" s="549"/>
      <c r="O63" s="549"/>
      <c r="P63" s="549"/>
      <c r="Q63" s="549"/>
      <c r="R63" s="549"/>
      <c r="S63" s="549"/>
    </row>
    <row r="64" spans="1:19" ht="15" thickBot="1">
      <c r="A64" s="68" t="s">
        <v>300</v>
      </c>
      <c r="B64" s="52" t="s">
        <v>369</v>
      </c>
      <c r="C64" s="552">
        <v>1885</v>
      </c>
      <c r="D64" s="552">
        <v>2271</v>
      </c>
      <c r="E64" s="552">
        <v>2406</v>
      </c>
      <c r="F64" s="552">
        <v>2573</v>
      </c>
      <c r="G64" s="552">
        <v>9135</v>
      </c>
      <c r="I64" s="552">
        <v>2078</v>
      </c>
      <c r="J64" s="552">
        <v>2327</v>
      </c>
      <c r="K64" s="552">
        <v>2434</v>
      </c>
      <c r="L64" s="552">
        <v>2711</v>
      </c>
      <c r="M64" s="552">
        <v>9550</v>
      </c>
      <c r="O64" s="552">
        <v>1973</v>
      </c>
      <c r="P64" s="552">
        <v>2250</v>
      </c>
      <c r="Q64" s="552">
        <v>2384</v>
      </c>
      <c r="R64" s="552">
        <v>-6607</v>
      </c>
      <c r="S64" s="552">
        <v>0</v>
      </c>
    </row>
    <row r="65" spans="1:20" ht="15" thickTop="1">
      <c r="A65" s="69"/>
      <c r="B65" s="69"/>
      <c r="C65" s="549"/>
      <c r="D65" s="549"/>
      <c r="E65" s="549"/>
      <c r="F65" s="549"/>
      <c r="G65" s="549"/>
      <c r="I65" s="549"/>
      <c r="J65" s="549"/>
      <c r="K65" s="549"/>
      <c r="L65" s="549"/>
      <c r="M65" s="549"/>
      <c r="O65" s="549"/>
      <c r="P65" s="549"/>
      <c r="Q65" s="549"/>
      <c r="R65" s="549"/>
      <c r="S65" s="549"/>
    </row>
    <row r="66" spans="1:20">
      <c r="A66" s="69"/>
      <c r="B66" s="69"/>
      <c r="C66" s="549"/>
      <c r="D66" s="549"/>
      <c r="E66" s="549"/>
      <c r="F66" s="549"/>
      <c r="G66" s="549"/>
      <c r="I66" s="549"/>
      <c r="J66" s="549"/>
      <c r="K66" s="549"/>
      <c r="L66" s="549"/>
      <c r="M66" s="549"/>
      <c r="O66" s="549"/>
      <c r="P66" s="549"/>
      <c r="Q66" s="549"/>
      <c r="R66" s="549"/>
      <c r="S66" s="549"/>
    </row>
    <row r="67" spans="1:20">
      <c r="A67" s="69"/>
      <c r="B67" s="69"/>
      <c r="C67" s="549"/>
      <c r="D67" s="549"/>
      <c r="E67" s="549"/>
      <c r="F67" s="549"/>
      <c r="G67" s="549"/>
      <c r="I67" s="549"/>
      <c r="J67" s="549"/>
      <c r="K67" s="549"/>
      <c r="L67" s="549"/>
      <c r="M67" s="549"/>
      <c r="O67" s="549"/>
      <c r="P67" s="549"/>
      <c r="Q67" s="549"/>
      <c r="R67" s="549"/>
      <c r="S67" s="549"/>
    </row>
    <row r="68" spans="1:20">
      <c r="A68" s="553"/>
      <c r="B68" s="553"/>
      <c r="C68" s="554"/>
      <c r="D68" s="554"/>
      <c r="E68" s="554"/>
      <c r="F68" s="554"/>
      <c r="G68" s="554"/>
      <c r="H68" s="53"/>
      <c r="I68" s="554"/>
      <c r="J68" s="554"/>
      <c r="K68" s="554"/>
      <c r="L68" s="554"/>
      <c r="M68" s="554"/>
      <c r="N68" s="53"/>
      <c r="O68" s="554"/>
      <c r="P68" s="554"/>
      <c r="Q68" s="554"/>
      <c r="R68" s="554"/>
      <c r="S68" s="554"/>
      <c r="T68" s="53"/>
    </row>
    <row r="69" spans="1:20">
      <c r="A69" s="68"/>
      <c r="B69" s="68"/>
      <c r="C69" s="95">
        <f>C75-C72</f>
        <v>1590</v>
      </c>
      <c r="D69" s="95">
        <f>D75-D72</f>
        <v>1911</v>
      </c>
      <c r="E69" s="95">
        <f>E75-E72</f>
        <v>2070</v>
      </c>
      <c r="F69" s="95">
        <f>F75-F72</f>
        <v>2112</v>
      </c>
      <c r="G69" s="95">
        <f>G75-G72</f>
        <v>7683</v>
      </c>
      <c r="I69" s="95">
        <f>I75-I72</f>
        <v>1793</v>
      </c>
      <c r="J69" s="95">
        <f>J75-J72</f>
        <v>1989</v>
      </c>
      <c r="K69" s="95">
        <f>K75-K72</f>
        <v>2080</v>
      </c>
      <c r="L69" s="95">
        <f>L75-L72</f>
        <v>2186</v>
      </c>
      <c r="M69" s="95">
        <f>M75-M72</f>
        <v>8048</v>
      </c>
      <c r="O69" s="95">
        <f>O75-O72</f>
        <v>1704</v>
      </c>
      <c r="P69" s="95">
        <f>P75-P72</f>
        <v>1789</v>
      </c>
      <c r="Q69" s="95">
        <f>Q75-Q72</f>
        <v>1979</v>
      </c>
      <c r="R69" s="95">
        <f>R75-R72</f>
        <v>-5472</v>
      </c>
      <c r="S69" s="95">
        <f>S75-S72</f>
        <v>0</v>
      </c>
    </row>
    <row r="70" spans="1:20">
      <c r="A70" s="69"/>
      <c r="B70" s="69"/>
      <c r="C70" s="549"/>
      <c r="D70" s="549"/>
      <c r="E70" s="549"/>
      <c r="F70" s="549"/>
      <c r="G70" s="549"/>
      <c r="I70" s="549"/>
      <c r="J70" s="549"/>
      <c r="K70" s="549"/>
      <c r="L70" s="549"/>
      <c r="M70" s="549"/>
      <c r="O70" s="549"/>
      <c r="P70" s="549"/>
      <c r="Q70" s="549"/>
      <c r="R70" s="549"/>
      <c r="S70" s="549"/>
    </row>
    <row r="71" spans="1:20">
      <c r="A71" s="69"/>
      <c r="B71" s="69"/>
      <c r="C71" s="549"/>
      <c r="D71" s="549"/>
      <c r="E71" s="549"/>
      <c r="F71" s="549"/>
      <c r="G71" s="549"/>
      <c r="I71" s="549"/>
      <c r="J71" s="549"/>
      <c r="K71" s="549"/>
      <c r="L71" s="549"/>
      <c r="M71" s="549"/>
      <c r="O71" s="549"/>
      <c r="P71" s="549"/>
      <c r="Q71" s="549"/>
      <c r="R71" s="549"/>
      <c r="S71" s="549"/>
    </row>
    <row r="72" spans="1:20">
      <c r="A72" s="68" t="s">
        <v>300</v>
      </c>
      <c r="B72" s="68" t="s">
        <v>426</v>
      </c>
      <c r="C72" s="95">
        <v>295</v>
      </c>
      <c r="D72" s="95">
        <v>360</v>
      </c>
      <c r="E72" s="95">
        <v>336</v>
      </c>
      <c r="F72" s="95">
        <v>461</v>
      </c>
      <c r="G72" s="95">
        <v>1452</v>
      </c>
      <c r="I72" s="95">
        <v>285</v>
      </c>
      <c r="J72" s="95">
        <v>338</v>
      </c>
      <c r="K72" s="95">
        <v>354</v>
      </c>
      <c r="L72" s="95">
        <v>525</v>
      </c>
      <c r="M72" s="95">
        <v>1502</v>
      </c>
      <c r="O72" s="95">
        <v>269</v>
      </c>
      <c r="P72" s="95">
        <v>461</v>
      </c>
      <c r="Q72" s="95">
        <v>405</v>
      </c>
      <c r="R72" s="95">
        <v>-1135</v>
      </c>
      <c r="S72" s="95">
        <v>0</v>
      </c>
    </row>
    <row r="73" spans="1:20">
      <c r="A73" s="69"/>
      <c r="B73" s="69"/>
      <c r="C73" s="549"/>
      <c r="D73" s="549"/>
      <c r="E73" s="549"/>
      <c r="F73" s="549"/>
      <c r="G73" s="549"/>
      <c r="I73" s="549"/>
      <c r="J73" s="549"/>
      <c r="K73" s="549"/>
      <c r="L73" s="549"/>
      <c r="M73" s="549"/>
      <c r="O73" s="549"/>
      <c r="P73" s="549"/>
      <c r="Q73" s="549"/>
      <c r="R73" s="549"/>
      <c r="S73" s="549"/>
    </row>
    <row r="74" spans="1:20">
      <c r="A74" s="69"/>
      <c r="B74" s="69"/>
      <c r="C74" s="549"/>
      <c r="D74" s="549"/>
      <c r="E74" s="549"/>
      <c r="F74" s="549"/>
      <c r="G74" s="549"/>
      <c r="I74" s="549"/>
      <c r="J74" s="549"/>
      <c r="K74" s="549"/>
      <c r="L74" s="549"/>
      <c r="M74" s="549"/>
      <c r="O74" s="549"/>
      <c r="P74" s="549"/>
      <c r="Q74" s="549"/>
      <c r="R74" s="549"/>
      <c r="S74" s="549"/>
    </row>
    <row r="75" spans="1:20" ht="15" thickBot="1">
      <c r="A75" s="68" t="s">
        <v>300</v>
      </c>
      <c r="B75" s="68" t="s">
        <v>369</v>
      </c>
      <c r="C75" s="552">
        <v>1885</v>
      </c>
      <c r="D75" s="552">
        <v>2271</v>
      </c>
      <c r="E75" s="552">
        <v>2406</v>
      </c>
      <c r="F75" s="552">
        <v>2573</v>
      </c>
      <c r="G75" s="552">
        <v>9135</v>
      </c>
      <c r="I75" s="552">
        <v>2078</v>
      </c>
      <c r="J75" s="552">
        <v>2327</v>
      </c>
      <c r="K75" s="552">
        <v>2434</v>
      </c>
      <c r="L75" s="552">
        <v>2711</v>
      </c>
      <c r="M75" s="552">
        <v>9550</v>
      </c>
      <c r="O75" s="552">
        <v>1973</v>
      </c>
      <c r="P75" s="552">
        <v>2250</v>
      </c>
      <c r="Q75" s="552">
        <v>2384</v>
      </c>
      <c r="R75" s="552">
        <v>-6607</v>
      </c>
      <c r="S75" s="552">
        <v>0</v>
      </c>
    </row>
    <row r="76" spans="1:20" ht="15" thickTop="1">
      <c r="A76" s="69"/>
      <c r="B76" s="69"/>
      <c r="C76" s="549"/>
      <c r="D76" s="549"/>
      <c r="E76" s="549"/>
      <c r="F76" s="549"/>
      <c r="G76" s="549"/>
      <c r="I76" s="549"/>
      <c r="J76" s="549"/>
      <c r="K76" s="549"/>
      <c r="L76" s="549"/>
      <c r="M76" s="549"/>
      <c r="O76" s="549"/>
      <c r="P76" s="549"/>
      <c r="Q76" s="549"/>
      <c r="R76" s="549"/>
      <c r="S76" s="549"/>
    </row>
    <row r="77" spans="1:20">
      <c r="A77" s="564"/>
      <c r="B77" s="564"/>
      <c r="C77" s="565"/>
      <c r="D77" s="565"/>
      <c r="E77" s="565"/>
      <c r="F77" s="565"/>
      <c r="G77" s="565"/>
      <c r="H77" s="566"/>
      <c r="I77" s="565"/>
      <c r="J77" s="565"/>
      <c r="K77" s="565"/>
      <c r="L77" s="565"/>
      <c r="M77" s="565"/>
      <c r="N77" s="566"/>
      <c r="O77" s="565"/>
      <c r="P77" s="565"/>
      <c r="Q77" s="565"/>
      <c r="R77" s="565"/>
      <c r="S77" s="565"/>
      <c r="T77" s="566"/>
    </row>
    <row r="79" spans="1:20">
      <c r="A79" s="68" t="s">
        <v>300</v>
      </c>
      <c r="B79" s="556" t="s">
        <v>430</v>
      </c>
      <c r="C79" s="36">
        <v>0</v>
      </c>
      <c r="D79" s="36">
        <v>0</v>
      </c>
      <c r="E79" s="36">
        <v>0</v>
      </c>
      <c r="F79" s="36">
        <v>0</v>
      </c>
      <c r="G79" s="36">
        <v>0</v>
      </c>
      <c r="I79" s="36">
        <v>0</v>
      </c>
      <c r="J79" s="36">
        <v>0</v>
      </c>
      <c r="K79" s="36">
        <v>0</v>
      </c>
      <c r="L79" s="36">
        <v>0</v>
      </c>
      <c r="M79" s="36">
        <v>0</v>
      </c>
      <c r="O79" s="36">
        <v>0</v>
      </c>
      <c r="P79" s="36">
        <v>0</v>
      </c>
      <c r="Q79" s="36">
        <v>0</v>
      </c>
      <c r="R79" s="36">
        <v>0</v>
      </c>
      <c r="S79" s="36">
        <v>0</v>
      </c>
    </row>
  </sheetData>
  <customSheetViews>
    <customSheetView guid="{3CC9A9B0-8C32-47E6-8EC4-3AB51E827079}" scale="85" showPageBreaks="1" fitToPage="1" topLeftCell="D43">
      <selection activeCell="P70" sqref="P70"/>
      <pageMargins left="0" right="0" top="0" bottom="0" header="0" footer="0"/>
      <pageSetup scale="43" orientation="landscape" r:id="rId1"/>
    </customSheetView>
    <customSheetView guid="{7DB216E5-3E9A-45C8-95BA-08FAF5984042}" fitToPage="1">
      <pageMargins left="0" right="0" top="0" bottom="0" header="0" footer="0"/>
      <pageSetup scale="10" orientation="landscape" r:id="rId2"/>
    </customSheetView>
  </customSheetViews>
  <pageMargins left="0.7" right="0.7" top="0.75" bottom="0.75" header="0.3" footer="0.3"/>
  <pageSetup scale="10" orientation="landscape" r:id="rId3"/>
  <customProperties>
    <customPr name="CellIDs" r:id="rId4"/>
    <customPr name="ConnName" r:id="rId5"/>
    <customPr name="ConnPOV"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CX42"/>
  <sheetViews>
    <sheetView workbookViewId="0"/>
  </sheetViews>
  <sheetFormatPr defaultColWidth="9.109375" defaultRowHeight="14.4" outlineLevelCol="1"/>
  <cols>
    <col min="1" max="1" width="9" style="36" bestFit="1" customWidth="1"/>
    <col min="2" max="2" width="9.88671875" style="54" bestFit="1" customWidth="1" outlineLevel="1"/>
    <col min="3" max="7" width="17.109375" style="36" bestFit="1" customWidth="1"/>
    <col min="8" max="8" width="2.6640625" style="36" customWidth="1"/>
    <col min="9" max="13" width="17.109375" style="36" bestFit="1" customWidth="1"/>
    <col min="14" max="14" width="2.6640625" style="36" customWidth="1"/>
    <col min="15" max="15" width="17.109375" style="36" bestFit="1" customWidth="1" collapsed="1"/>
    <col min="16" max="19" width="17.109375" style="36" bestFit="1" customWidth="1"/>
    <col min="20" max="20" width="2.6640625" style="36" customWidth="1"/>
    <col min="21" max="21" width="15.33203125" style="36" bestFit="1" customWidth="1"/>
    <col min="22" max="22" width="15.109375" style="36" bestFit="1" customWidth="1"/>
    <col min="23" max="23" width="15.6640625" style="36" bestFit="1" customWidth="1"/>
    <col min="24" max="24" width="14.44140625" style="36" bestFit="1" customWidth="1"/>
    <col min="25" max="25" width="16.109375" style="36" bestFit="1" customWidth="1"/>
    <col min="26" max="26" width="18.5546875" style="36" bestFit="1" customWidth="1"/>
    <col min="27" max="27" width="14" style="36" bestFit="1" customWidth="1"/>
    <col min="28" max="28" width="12" style="36" bestFit="1" customWidth="1"/>
    <col min="29" max="29" width="14.33203125" style="36" bestFit="1" customWidth="1"/>
    <col min="30" max="30" width="11.33203125" style="36" bestFit="1" customWidth="1"/>
    <col min="31" max="31" width="15.44140625" style="36" bestFit="1" customWidth="1"/>
    <col min="32" max="32" width="20" style="36" bestFit="1" customWidth="1"/>
    <col min="33" max="33" width="17.88671875" style="36" bestFit="1" customWidth="1"/>
    <col min="34" max="34" width="11.44140625" style="36" bestFit="1" customWidth="1"/>
    <col min="35" max="35" width="15.5546875" style="36" bestFit="1" customWidth="1"/>
    <col min="36" max="36" width="23.44140625" style="36" bestFit="1" customWidth="1"/>
    <col min="37" max="37" width="17.88671875" style="36" bestFit="1" customWidth="1"/>
    <col min="38" max="38" width="15.88671875" style="36" bestFit="1" customWidth="1"/>
    <col min="39" max="39" width="15.44140625" style="36" bestFit="1" customWidth="1"/>
    <col min="40" max="40" width="15.6640625" style="36" bestFit="1" customWidth="1"/>
    <col min="41" max="41" width="18.33203125" style="36" bestFit="1" customWidth="1"/>
    <col min="42" max="42" width="12" style="36" bestFit="1" customWidth="1"/>
    <col min="43" max="43" width="13.109375" style="36" bestFit="1" customWidth="1"/>
    <col min="44" max="44" width="14.5546875" style="36" bestFit="1" customWidth="1"/>
    <col min="45" max="45" width="14.88671875" style="36" bestFit="1" customWidth="1"/>
    <col min="46" max="46" width="13.33203125" style="36" bestFit="1" customWidth="1"/>
    <col min="47" max="47" width="12" style="36" bestFit="1" customWidth="1"/>
    <col min="48" max="49" width="11.5546875" style="36" bestFit="1" customWidth="1"/>
    <col min="50" max="50" width="17.6640625" style="36" bestFit="1" customWidth="1"/>
    <col min="51" max="51" width="15.33203125" style="36" bestFit="1" customWidth="1"/>
    <col min="52" max="52" width="15.109375" style="36" bestFit="1" customWidth="1"/>
    <col min="53" max="53" width="15.6640625" style="36" bestFit="1" customWidth="1"/>
    <col min="54" max="54" width="14.44140625" style="36" bestFit="1" customWidth="1"/>
    <col min="55" max="55" width="16.109375" style="36" bestFit="1" customWidth="1"/>
    <col min="56" max="56" width="18.5546875" style="36" bestFit="1" customWidth="1"/>
    <col min="57" max="57" width="14" style="36" bestFit="1" customWidth="1"/>
    <col min="58" max="58" width="12" style="36" bestFit="1" customWidth="1"/>
    <col min="59" max="59" width="14.33203125" style="36" bestFit="1" customWidth="1"/>
    <col min="60" max="60" width="11.33203125" style="36" bestFit="1" customWidth="1"/>
    <col min="61" max="61" width="15.44140625" style="36" bestFit="1" customWidth="1"/>
    <col min="62" max="62" width="20" style="36" bestFit="1" customWidth="1"/>
    <col min="63" max="63" width="17.88671875" style="36" bestFit="1" customWidth="1"/>
    <col min="64" max="64" width="11.44140625" style="36" bestFit="1" customWidth="1"/>
    <col min="65" max="65" width="15.5546875" style="36" bestFit="1" customWidth="1"/>
    <col min="66" max="66" width="23.44140625" style="36" bestFit="1" customWidth="1"/>
    <col min="67" max="67" width="17.88671875" style="36" bestFit="1" customWidth="1"/>
    <col min="68" max="68" width="15.88671875" style="36" bestFit="1" customWidth="1"/>
    <col min="69" max="69" width="15.44140625" style="36" bestFit="1" customWidth="1"/>
    <col min="70" max="70" width="15.6640625" style="36" bestFit="1" customWidth="1"/>
    <col min="71" max="71" width="18.33203125" style="36" bestFit="1" customWidth="1"/>
    <col min="72" max="72" width="12" style="36" bestFit="1" customWidth="1"/>
    <col min="73" max="73" width="13.109375" style="36" bestFit="1" customWidth="1"/>
    <col min="74" max="74" width="14.5546875" style="36" bestFit="1" customWidth="1"/>
    <col min="75" max="75" width="14.88671875" style="36" bestFit="1" customWidth="1"/>
    <col min="76" max="76" width="13.33203125" style="36" bestFit="1" customWidth="1"/>
    <col min="77" max="77" width="12" style="36" bestFit="1" customWidth="1"/>
    <col min="78" max="79" width="11.5546875" style="36" bestFit="1" customWidth="1"/>
    <col min="80" max="80" width="17.6640625" style="36" bestFit="1" customWidth="1"/>
    <col min="81" max="81" width="15.33203125" style="36" bestFit="1" customWidth="1"/>
    <col min="82" max="82" width="15.109375" style="36" bestFit="1" customWidth="1"/>
    <col min="83" max="83" width="15.6640625" style="36" bestFit="1" customWidth="1"/>
    <col min="84" max="84" width="14.44140625" style="36" bestFit="1" customWidth="1"/>
    <col min="85" max="85" width="16.109375" style="36" bestFit="1" customWidth="1"/>
    <col min="86" max="86" width="18.5546875" style="36" bestFit="1" customWidth="1"/>
    <col min="87" max="87" width="14" style="36" bestFit="1" customWidth="1"/>
    <col min="88" max="88" width="12" style="36" bestFit="1" customWidth="1"/>
    <col min="89" max="89" width="14.33203125" style="36" bestFit="1" customWidth="1"/>
    <col min="90" max="90" width="11.33203125" style="36" bestFit="1" customWidth="1"/>
    <col min="91" max="91" width="15.44140625" style="36" bestFit="1" customWidth="1"/>
    <col min="92" max="92" width="20" style="36" bestFit="1" customWidth="1"/>
    <col min="93" max="93" width="17.88671875" style="36" bestFit="1" customWidth="1"/>
    <col min="94" max="94" width="11.44140625" style="36" bestFit="1" customWidth="1"/>
    <col min="95" max="95" width="15.5546875" style="36" bestFit="1" customWidth="1"/>
    <col min="96" max="96" width="23.44140625" style="36" bestFit="1" customWidth="1"/>
    <col min="97" max="97" width="17.88671875" style="36" bestFit="1" customWidth="1"/>
    <col min="98" max="98" width="15.88671875" style="36" bestFit="1" customWidth="1"/>
    <col min="99" max="99" width="15.44140625" style="36" bestFit="1" customWidth="1"/>
    <col min="100" max="100" width="15.6640625" style="36" bestFit="1" customWidth="1"/>
    <col min="101" max="101" width="18.33203125" style="36" bestFit="1" customWidth="1"/>
    <col min="102" max="102" width="12" style="36" bestFit="1" customWidth="1"/>
    <col min="103" max="16384" width="9.109375" style="36"/>
  </cols>
  <sheetData>
    <row r="1" spans="1:102">
      <c r="A1" s="38" t="s">
        <v>451</v>
      </c>
      <c r="B1" s="40"/>
      <c r="C1" s="38" t="s">
        <v>355</v>
      </c>
      <c r="D1" s="38" t="s">
        <v>355</v>
      </c>
      <c r="E1" s="38" t="s">
        <v>355</v>
      </c>
      <c r="F1" s="38" t="s">
        <v>355</v>
      </c>
      <c r="G1" s="38" t="s">
        <v>355</v>
      </c>
      <c r="I1" s="38" t="s">
        <v>355</v>
      </c>
      <c r="J1" s="38" t="s">
        <v>355</v>
      </c>
      <c r="K1" s="38" t="s">
        <v>355</v>
      </c>
      <c r="L1" s="38" t="s">
        <v>355</v>
      </c>
      <c r="M1" s="38" t="s">
        <v>355</v>
      </c>
      <c r="O1" s="38" t="s">
        <v>355</v>
      </c>
      <c r="P1" s="38" t="s">
        <v>355</v>
      </c>
      <c r="Q1" s="38" t="s">
        <v>355</v>
      </c>
      <c r="R1" s="38" t="s">
        <v>355</v>
      </c>
      <c r="S1" s="38" t="s">
        <v>355</v>
      </c>
    </row>
    <row r="2" spans="1:102">
      <c r="A2" s="38"/>
      <c r="B2" s="40"/>
      <c r="C2" s="89" t="e">
        <f>#REF!</f>
        <v>#REF!</v>
      </c>
      <c r="D2" s="89" t="e">
        <f>C2</f>
        <v>#REF!</v>
      </c>
      <c r="E2" s="89" t="e">
        <f>D2</f>
        <v>#REF!</v>
      </c>
      <c r="F2" s="89" t="e">
        <f>E2</f>
        <v>#REF!</v>
      </c>
      <c r="G2" s="89" t="e">
        <f>F2</f>
        <v>#REF!</v>
      </c>
      <c r="I2" s="89" t="e">
        <f>G2</f>
        <v>#REF!</v>
      </c>
      <c r="J2" s="89" t="e">
        <f>I2</f>
        <v>#REF!</v>
      </c>
      <c r="K2" s="89" t="e">
        <f>J2</f>
        <v>#REF!</v>
      </c>
      <c r="L2" s="89" t="e">
        <f>K2</f>
        <v>#REF!</v>
      </c>
      <c r="M2" s="89" t="e">
        <f>L2</f>
        <v>#REF!</v>
      </c>
      <c r="O2" s="89" t="e">
        <f>#REF!</f>
        <v>#REF!</v>
      </c>
      <c r="P2" s="89" t="e">
        <f>O2</f>
        <v>#REF!</v>
      </c>
      <c r="Q2" s="89" t="e">
        <f>P2</f>
        <v>#REF!</v>
      </c>
      <c r="R2" s="89" t="e">
        <f>Q2</f>
        <v>#REF!</v>
      </c>
      <c r="S2" s="89" t="e">
        <f>R2</f>
        <v>#REF!</v>
      </c>
    </row>
    <row r="3" spans="1:102">
      <c r="A3" s="38"/>
      <c r="B3" s="40"/>
      <c r="C3" s="89" t="s">
        <v>357</v>
      </c>
      <c r="D3" s="89" t="s">
        <v>357</v>
      </c>
      <c r="E3" s="89" t="s">
        <v>357</v>
      </c>
      <c r="F3" s="89" t="s">
        <v>357</v>
      </c>
      <c r="G3" s="89" t="s">
        <v>357</v>
      </c>
      <c r="I3" s="89" t="s">
        <v>357</v>
      </c>
      <c r="J3" s="89" t="s">
        <v>357</v>
      </c>
      <c r="K3" s="89" t="s">
        <v>357</v>
      </c>
      <c r="L3" s="89" t="s">
        <v>357</v>
      </c>
      <c r="M3" s="89" t="s">
        <v>357</v>
      </c>
      <c r="O3" s="89" t="s">
        <v>357</v>
      </c>
      <c r="P3" s="89" t="s">
        <v>357</v>
      </c>
      <c r="Q3" s="89" t="s">
        <v>357</v>
      </c>
      <c r="R3" s="89" t="s">
        <v>357</v>
      </c>
      <c r="S3" s="89" t="s">
        <v>357</v>
      </c>
    </row>
    <row r="4" spans="1:102">
      <c r="B4" s="37"/>
      <c r="C4" s="68" t="s">
        <v>300</v>
      </c>
      <c r="D4" s="68" t="s">
        <v>300</v>
      </c>
      <c r="E4" s="68" t="s">
        <v>300</v>
      </c>
      <c r="F4" s="68" t="s">
        <v>300</v>
      </c>
      <c r="G4" s="68" t="s">
        <v>300</v>
      </c>
      <c r="I4" s="68" t="s">
        <v>300</v>
      </c>
      <c r="J4" s="68" t="s">
        <v>300</v>
      </c>
      <c r="K4" s="68" t="s">
        <v>300</v>
      </c>
      <c r="L4" s="68" t="s">
        <v>300</v>
      </c>
      <c r="M4" s="68" t="s">
        <v>300</v>
      </c>
      <c r="O4" s="68" t="s">
        <v>300</v>
      </c>
      <c r="P4" s="68" t="s">
        <v>300</v>
      </c>
      <c r="Q4" s="68" t="s">
        <v>300</v>
      </c>
      <c r="R4" s="68" t="s">
        <v>300</v>
      </c>
      <c r="S4" s="68" t="s">
        <v>300</v>
      </c>
    </row>
    <row r="5" spans="1:102">
      <c r="B5" s="39"/>
      <c r="C5" s="89" t="e">
        <f>#REF!</f>
        <v>#REF!</v>
      </c>
      <c r="D5" s="89" t="e">
        <f>C5</f>
        <v>#REF!</v>
      </c>
      <c r="E5" s="89" t="e">
        <f>D5</f>
        <v>#REF!</v>
      </c>
      <c r="F5" s="89" t="e">
        <f>E5</f>
        <v>#REF!</v>
      </c>
      <c r="G5" s="89" t="e">
        <f>F5</f>
        <v>#REF!</v>
      </c>
      <c r="H5" s="41"/>
      <c r="I5" s="89" t="e">
        <f>#REF!</f>
        <v>#REF!</v>
      </c>
      <c r="J5" s="89" t="e">
        <f>I5</f>
        <v>#REF!</v>
      </c>
      <c r="K5" s="89" t="e">
        <f>J5</f>
        <v>#REF!</v>
      </c>
      <c r="L5" s="89" t="e">
        <f>K5</f>
        <v>#REF!</v>
      </c>
      <c r="M5" s="89" t="e">
        <f>L5</f>
        <v>#REF!</v>
      </c>
      <c r="N5" s="41"/>
      <c r="O5" s="89" t="e">
        <f>#REF!</f>
        <v>#REF!</v>
      </c>
      <c r="P5" s="89" t="e">
        <f>O5</f>
        <v>#REF!</v>
      </c>
      <c r="Q5" s="89" t="e">
        <f>P5</f>
        <v>#REF!</v>
      </c>
      <c r="R5" s="89" t="e">
        <f>Q5</f>
        <v>#REF!</v>
      </c>
      <c r="S5" s="89" t="e">
        <f>R5</f>
        <v>#REF!</v>
      </c>
    </row>
    <row r="6" spans="1:102">
      <c r="B6" s="40"/>
      <c r="C6" s="90" t="s">
        <v>215</v>
      </c>
      <c r="D6" s="90" t="s">
        <v>217</v>
      </c>
      <c r="E6" s="90" t="s">
        <v>220</v>
      </c>
      <c r="F6" s="90" t="s">
        <v>222</v>
      </c>
      <c r="G6" s="90" t="s">
        <v>223</v>
      </c>
      <c r="H6" s="41"/>
      <c r="I6" s="90" t="s">
        <v>215</v>
      </c>
      <c r="J6" s="90" t="s">
        <v>217</v>
      </c>
      <c r="K6" s="90" t="s">
        <v>220</v>
      </c>
      <c r="L6" s="90" t="s">
        <v>222</v>
      </c>
      <c r="M6" s="90" t="s">
        <v>223</v>
      </c>
      <c r="N6" s="41"/>
      <c r="O6" s="90" t="s">
        <v>215</v>
      </c>
      <c r="P6" s="90" t="s">
        <v>217</v>
      </c>
      <c r="Q6" s="90" t="s">
        <v>220</v>
      </c>
      <c r="R6" s="90" t="s">
        <v>222</v>
      </c>
      <c r="S6" s="90" t="s">
        <v>223</v>
      </c>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row>
    <row r="7" spans="1:102">
      <c r="B7" s="40"/>
      <c r="C7" s="285" t="e">
        <f>#REF!</f>
        <v>#REF!</v>
      </c>
      <c r="D7" s="285" t="e">
        <f>C7</f>
        <v>#REF!</v>
      </c>
      <c r="E7" s="285" t="e">
        <f>D7</f>
        <v>#REF!</v>
      </c>
      <c r="F7" s="285" t="e">
        <f>E7</f>
        <v>#REF!</v>
      </c>
      <c r="G7" s="285" t="e">
        <f>F7</f>
        <v>#REF!</v>
      </c>
      <c r="H7" s="41"/>
      <c r="I7" s="89" t="e">
        <f>G7</f>
        <v>#REF!</v>
      </c>
      <c r="J7" s="89" t="e">
        <f>I7</f>
        <v>#REF!</v>
      </c>
      <c r="K7" s="89" t="e">
        <f>J7</f>
        <v>#REF!</v>
      </c>
      <c r="L7" s="89" t="e">
        <f>K7</f>
        <v>#REF!</v>
      </c>
      <c r="M7" s="89" t="e">
        <f>L7</f>
        <v>#REF!</v>
      </c>
      <c r="N7" s="41"/>
      <c r="O7" s="89" t="e">
        <f>#REF!</f>
        <v>#REF!</v>
      </c>
      <c r="P7" s="89" t="e">
        <f>O7</f>
        <v>#REF!</v>
      </c>
      <c r="Q7" s="89" t="e">
        <f>P7</f>
        <v>#REF!</v>
      </c>
      <c r="R7" s="89" t="e">
        <f>Q7</f>
        <v>#REF!</v>
      </c>
      <c r="S7" s="89" t="e">
        <f>R7</f>
        <v>#REF!</v>
      </c>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row>
    <row r="8" spans="1:102">
      <c r="B8" s="40"/>
      <c r="C8" s="43"/>
      <c r="D8" s="43"/>
      <c r="E8" s="43"/>
      <c r="F8" s="43"/>
      <c r="G8" s="43"/>
      <c r="H8" s="41"/>
      <c r="I8" s="43"/>
      <c r="J8" s="43"/>
      <c r="K8" s="43"/>
      <c r="L8" s="43"/>
      <c r="M8" s="43"/>
      <c r="N8" s="41"/>
      <c r="O8" s="43"/>
      <c r="P8" s="43"/>
      <c r="Q8" s="43"/>
      <c r="R8" s="43"/>
      <c r="S8" s="43"/>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row>
    <row r="9" spans="1:102">
      <c r="B9" s="40"/>
      <c r="C9" s="43"/>
      <c r="D9" s="43"/>
      <c r="E9" s="43"/>
      <c r="F9" s="43"/>
      <c r="G9" s="43"/>
      <c r="H9" s="41"/>
      <c r="I9" s="43"/>
      <c r="J9" s="43"/>
      <c r="K9" s="43"/>
      <c r="L9" s="43"/>
      <c r="M9" s="43"/>
      <c r="N9" s="41"/>
      <c r="O9" s="43"/>
      <c r="P9" s="43"/>
      <c r="Q9" s="43"/>
      <c r="R9" s="43"/>
      <c r="S9" s="43"/>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row>
    <row r="10" spans="1:102">
      <c r="A10" s="56" t="s">
        <v>452</v>
      </c>
      <c r="B10" s="44" t="s">
        <v>400</v>
      </c>
      <c r="C10" s="43">
        <v>12345484226.91</v>
      </c>
      <c r="D10" s="43">
        <v>12570084761.139999</v>
      </c>
      <c r="E10" s="43">
        <v>12682960790.489994</v>
      </c>
      <c r="F10" s="43">
        <v>12978488105.920013</v>
      </c>
      <c r="G10" s="43">
        <v>50577017884.460007</v>
      </c>
      <c r="H10" s="41"/>
      <c r="I10" s="43">
        <v>13049653019.810001</v>
      </c>
      <c r="J10" s="43">
        <v>13257206452.060001</v>
      </c>
      <c r="K10" s="43">
        <v>13339160395.459976</v>
      </c>
      <c r="L10" s="43">
        <v>13423895650.740021</v>
      </c>
      <c r="M10" s="43">
        <v>53069915518.07</v>
      </c>
      <c r="N10" s="41"/>
      <c r="O10" s="43">
        <v>13517619586.59</v>
      </c>
      <c r="P10" s="43">
        <v>13710604130.059998</v>
      </c>
      <c r="Q10" s="43">
        <v>13786474853.059986</v>
      </c>
      <c r="R10" s="43">
        <v>-41014698569.709984</v>
      </c>
      <c r="S10" s="43">
        <v>-2.4166154446447835E-6</v>
      </c>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row>
    <row r="11" spans="1:102" s="48" customFormat="1">
      <c r="A11" s="56" t="s">
        <v>452</v>
      </c>
      <c r="B11" s="52" t="s">
        <v>369</v>
      </c>
      <c r="C11" s="45">
        <v>18883601401.840004</v>
      </c>
      <c r="D11" s="45">
        <v>19321224564.329971</v>
      </c>
      <c r="E11" s="45">
        <v>21410660764.450058</v>
      </c>
      <c r="F11" s="45">
        <v>21120993506.349937</v>
      </c>
      <c r="G11" s="45">
        <v>80736480236.969971</v>
      </c>
      <c r="H11" s="46"/>
      <c r="I11" s="45">
        <v>20586743077.049992</v>
      </c>
      <c r="J11" s="45">
        <v>21285923187.089993</v>
      </c>
      <c r="K11" s="45">
        <v>21081250264.660011</v>
      </c>
      <c r="L11" s="45">
        <v>22075327733.300056</v>
      </c>
      <c r="M11" s="45">
        <v>85029244262.100052</v>
      </c>
      <c r="N11" s="46"/>
      <c r="O11" s="45">
        <v>22790779401.049999</v>
      </c>
      <c r="P11" s="45">
        <v>21735158098.299992</v>
      </c>
      <c r="Q11" s="45">
        <v>22135474313.140015</v>
      </c>
      <c r="R11" s="45">
        <v>-66661411812.490005</v>
      </c>
      <c r="S11" s="45">
        <v>-3.4967115709605495E-6</v>
      </c>
      <c r="T11" s="46"/>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row>
    <row r="12" spans="1:102">
      <c r="B12" s="69"/>
      <c r="C12" s="43"/>
      <c r="D12" s="43"/>
      <c r="E12" s="43"/>
      <c r="F12" s="43"/>
      <c r="G12" s="43"/>
      <c r="H12" s="41"/>
      <c r="I12" s="43"/>
      <c r="J12" s="43"/>
      <c r="K12" s="43"/>
      <c r="L12" s="43"/>
      <c r="M12" s="43"/>
      <c r="N12" s="41"/>
      <c r="O12" s="43"/>
      <c r="P12" s="43"/>
      <c r="Q12" s="43"/>
      <c r="R12" s="43"/>
      <c r="S12" s="43"/>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row>
    <row r="13" spans="1:102">
      <c r="B13" s="69"/>
      <c r="C13" s="549"/>
      <c r="D13" s="549"/>
      <c r="E13" s="549"/>
      <c r="F13" s="549"/>
      <c r="G13" s="549"/>
      <c r="I13" s="549"/>
      <c r="J13" s="549"/>
      <c r="K13" s="549"/>
      <c r="L13" s="549"/>
      <c r="M13" s="549"/>
      <c r="O13" s="549"/>
      <c r="P13" s="549"/>
      <c r="Q13" s="549"/>
      <c r="R13" s="549"/>
      <c r="S13" s="549"/>
    </row>
    <row r="14" spans="1:102">
      <c r="A14" s="56" t="s">
        <v>339</v>
      </c>
      <c r="B14" s="44" t="s">
        <v>400</v>
      </c>
      <c r="C14" s="95">
        <v>1576157000</v>
      </c>
      <c r="D14" s="95">
        <v>1880378000</v>
      </c>
      <c r="E14" s="95">
        <v>2044913897.5200005</v>
      </c>
      <c r="F14" s="95">
        <v>2094504955.0499992</v>
      </c>
      <c r="G14" s="95">
        <v>7595953852.5699997</v>
      </c>
      <c r="I14" s="95">
        <v>1781220000</v>
      </c>
      <c r="J14" s="95">
        <v>1956029000</v>
      </c>
      <c r="K14" s="95">
        <v>2060690000</v>
      </c>
      <c r="L14" s="95">
        <v>2154072000</v>
      </c>
      <c r="M14" s="95">
        <v>7952011000</v>
      </c>
      <c r="O14" s="95">
        <v>1688306000</v>
      </c>
      <c r="P14" s="95">
        <v>1766147000</v>
      </c>
      <c r="Q14" s="95">
        <v>1943189000</v>
      </c>
      <c r="R14" s="95">
        <v>-5397642000</v>
      </c>
      <c r="S14" s="95">
        <v>0</v>
      </c>
    </row>
    <row r="15" spans="1:102">
      <c r="A15" s="56" t="s">
        <v>339</v>
      </c>
      <c r="B15" s="52" t="s">
        <v>369</v>
      </c>
      <c r="C15" s="549">
        <v>1885418000</v>
      </c>
      <c r="D15" s="549">
        <v>2271070000</v>
      </c>
      <c r="E15" s="549">
        <v>2405688688.8500004</v>
      </c>
      <c r="F15" s="549">
        <v>2573263156.1099987</v>
      </c>
      <c r="G15" s="549">
        <v>9135439844.9599991</v>
      </c>
      <c r="I15" s="549">
        <v>2077753000</v>
      </c>
      <c r="J15" s="549">
        <v>2327020000</v>
      </c>
      <c r="K15" s="549">
        <v>2433922000</v>
      </c>
      <c r="L15" s="549">
        <v>2711386670</v>
      </c>
      <c r="M15" s="549">
        <v>9550081670</v>
      </c>
      <c r="O15" s="95">
        <v>1973251000</v>
      </c>
      <c r="P15" s="95">
        <v>2249516000</v>
      </c>
      <c r="Q15" s="95">
        <v>2384267000</v>
      </c>
      <c r="R15" s="95">
        <v>-6607034000</v>
      </c>
      <c r="S15" s="95">
        <v>0</v>
      </c>
    </row>
    <row r="16" spans="1:102">
      <c r="B16" s="69"/>
      <c r="C16" s="549"/>
      <c r="D16" s="549"/>
      <c r="E16" s="549"/>
      <c r="F16" s="549"/>
      <c r="G16" s="549"/>
      <c r="I16" s="549"/>
      <c r="J16" s="549"/>
      <c r="K16" s="549"/>
      <c r="L16" s="549"/>
      <c r="M16" s="549"/>
      <c r="O16" s="549"/>
      <c r="P16" s="549"/>
      <c r="Q16" s="549"/>
      <c r="R16" s="549"/>
      <c r="S16" s="549"/>
    </row>
    <row r="17" spans="2:19">
      <c r="B17" s="36"/>
    </row>
    <row r="18" spans="2:19">
      <c r="B18" s="36"/>
      <c r="C18" s="55">
        <f t="shared" ref="C18:G19" si="0">C14/C10</f>
        <v>0.12767073134032123</v>
      </c>
      <c r="D18" s="55">
        <f t="shared" si="0"/>
        <v>0.14959151316251473</v>
      </c>
      <c r="E18" s="55">
        <f t="shared" si="0"/>
        <v>0.16123316403006849</v>
      </c>
      <c r="F18" s="55">
        <f t="shared" si="0"/>
        <v>0.16138281577610036</v>
      </c>
      <c r="G18" s="55">
        <f t="shared" si="0"/>
        <v>0.1501858782959975</v>
      </c>
      <c r="I18" s="55">
        <f t="shared" ref="I18:M19" si="1">I14/I10</f>
        <v>0.13649558323857519</v>
      </c>
      <c r="J18" s="55">
        <f t="shared" si="1"/>
        <v>0.1475445831724268</v>
      </c>
      <c r="K18" s="55">
        <f t="shared" si="1"/>
        <v>0.15448423580702741</v>
      </c>
      <c r="L18" s="55">
        <f t="shared" si="1"/>
        <v>0.16046549049874745</v>
      </c>
      <c r="M18" s="55">
        <f t="shared" si="1"/>
        <v>0.14984027998485105</v>
      </c>
      <c r="O18" s="55">
        <f t="shared" ref="O18:S19" si="2">O14/O10</f>
        <v>0.12489669421344456</v>
      </c>
      <c r="P18" s="55">
        <f t="shared" si="2"/>
        <v>0.12881613262597141</v>
      </c>
      <c r="Q18" s="55">
        <f t="shared" si="2"/>
        <v>0.14094893877594084</v>
      </c>
      <c r="R18" s="55">
        <f t="shared" si="2"/>
        <v>0.13160262511318918</v>
      </c>
      <c r="S18" s="55">
        <f t="shared" si="2"/>
        <v>0</v>
      </c>
    </row>
    <row r="19" spans="2:19">
      <c r="B19" s="36"/>
      <c r="C19" s="55">
        <f t="shared" si="0"/>
        <v>9.9844196023767276E-2</v>
      </c>
      <c r="D19" s="55">
        <f t="shared" si="0"/>
        <v>0.11754275679776288</v>
      </c>
      <c r="E19" s="55">
        <f t="shared" si="0"/>
        <v>0.11235938560309965</v>
      </c>
      <c r="F19" s="55">
        <f t="shared" si="0"/>
        <v>0.12183438034467262</v>
      </c>
      <c r="G19" s="55">
        <f t="shared" si="0"/>
        <v>0.11315132661402297</v>
      </c>
      <c r="I19" s="55">
        <f t="shared" si="1"/>
        <v>0.1009267465098095</v>
      </c>
      <c r="J19" s="55">
        <f t="shared" si="1"/>
        <v>0.10932201434473596</v>
      </c>
      <c r="K19" s="55">
        <f t="shared" si="1"/>
        <v>0.1154543477945497</v>
      </c>
      <c r="L19" s="55">
        <f t="shared" si="1"/>
        <v>0.122824299723077</v>
      </c>
      <c r="M19" s="55">
        <f t="shared" si="1"/>
        <v>0.11231525991883645</v>
      </c>
      <c r="O19" s="55">
        <f t="shared" si="2"/>
        <v>8.6581110951786486E-2</v>
      </c>
      <c r="P19" s="55">
        <f t="shared" si="2"/>
        <v>0.10349664768143302</v>
      </c>
      <c r="Q19" s="55">
        <f t="shared" si="2"/>
        <v>0.10771248748822411</v>
      </c>
      <c r="R19" s="55">
        <f t="shared" si="2"/>
        <v>9.9113322390841918E-2</v>
      </c>
      <c r="S19" s="55">
        <f t="shared" si="2"/>
        <v>0</v>
      </c>
    </row>
    <row r="20" spans="2:19">
      <c r="B20" s="36"/>
    </row>
    <row r="21" spans="2:19">
      <c r="B21" s="36"/>
    </row>
    <row r="22" spans="2:19">
      <c r="B22" s="36"/>
    </row>
    <row r="23" spans="2:19">
      <c r="B23" s="36"/>
    </row>
    <row r="24" spans="2:19">
      <c r="B24" s="36"/>
    </row>
    <row r="25" spans="2:19">
      <c r="B25" s="36"/>
    </row>
    <row r="26" spans="2:19">
      <c r="B26" s="36"/>
    </row>
    <row r="27" spans="2:19">
      <c r="B27" s="36"/>
    </row>
    <row r="28" spans="2:19">
      <c r="B28" s="36"/>
    </row>
    <row r="29" spans="2:19">
      <c r="B29" s="36"/>
    </row>
    <row r="30" spans="2:19">
      <c r="B30" s="36"/>
    </row>
    <row r="31" spans="2:19">
      <c r="B31" s="36"/>
    </row>
    <row r="32" spans="2:19">
      <c r="B32" s="36"/>
    </row>
    <row r="33" s="36" customFormat="1"/>
    <row r="34" s="36" customFormat="1"/>
    <row r="35" s="36" customFormat="1"/>
    <row r="36" s="36" customFormat="1"/>
    <row r="37" s="36" customFormat="1"/>
    <row r="38" s="36" customFormat="1"/>
    <row r="39" s="36" customFormat="1"/>
    <row r="40" s="36" customFormat="1"/>
    <row r="41" s="36" customFormat="1"/>
    <row r="42" s="36" customFormat="1"/>
  </sheetData>
  <customSheetViews>
    <customSheetView guid="{3CC9A9B0-8C32-47E6-8EC4-3AB51E827079}" scale="85" showPageBreaks="1" fitToPage="1">
      <selection activeCell="A2" sqref="A2"/>
      <pageMargins left="0" right="0" top="0" bottom="0" header="0" footer="0"/>
      <pageSetup scale="44" orientation="landscape" r:id="rId1"/>
    </customSheetView>
    <customSheetView guid="{7DB216E5-3E9A-45C8-95BA-08FAF5984042}" fitToPage="1">
      <pageMargins left="0" right="0" top="0" bottom="0" header="0" footer="0"/>
      <pageSetup scale="43" orientation="landscape" r:id="rId2"/>
    </customSheetView>
  </customSheetViews>
  <pageMargins left="0.7" right="0.7" top="0.75" bottom="0.75" header="0.3" footer="0.3"/>
  <pageSetup scale="44" orientation="landscape" r:id="rId3"/>
  <customProperties>
    <customPr name="CellIDs" r:id="rId4"/>
    <customPr name="ConnName" r:id="rId5"/>
    <customPr name="ConnPOV"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00"/>
    <pageSetUpPr fitToPage="1"/>
  </sheetPr>
  <dimension ref="A1:W67"/>
  <sheetViews>
    <sheetView showGridLines="0" view="pageBreakPreview" zoomScaleNormal="90" zoomScaleSheetLayoutView="100" workbookViewId="0">
      <pane xSplit="1" ySplit="8" topLeftCell="B9" activePane="bottomRight" state="frozen"/>
      <selection activeCell="K56" sqref="K56"/>
      <selection pane="topRight" activeCell="K56" sqref="K56"/>
      <selection pane="bottomLeft" activeCell="K56" sqref="K56"/>
      <selection pane="bottomRight"/>
    </sheetView>
  </sheetViews>
  <sheetFormatPr defaultColWidth="9.109375" defaultRowHeight="13.8"/>
  <cols>
    <col min="1" max="1" width="55.44140625" style="2" customWidth="1"/>
    <col min="2" max="6" width="9.33203125" style="2" customWidth="1"/>
    <col min="7" max="7" width="1.5546875" style="2" customWidth="1"/>
    <col min="8" max="12" width="9.33203125" style="2" customWidth="1"/>
    <col min="13" max="13" width="1.5546875" style="2" customWidth="1"/>
    <col min="14" max="18" width="9.33203125" style="2" customWidth="1"/>
    <col min="19" max="16384" width="9.109375" style="2"/>
  </cols>
  <sheetData>
    <row r="1" spans="1:23" ht="24" customHeight="1">
      <c r="A1" s="65" t="s">
        <v>60</v>
      </c>
      <c r="B1" s="65"/>
      <c r="C1" s="65"/>
      <c r="D1" s="65"/>
      <c r="E1" s="65"/>
      <c r="F1" s="65"/>
      <c r="G1" s="65"/>
      <c r="H1" s="479"/>
    </row>
    <row r="2" spans="1:23" ht="13.5" customHeight="1">
      <c r="A2" s="99" t="s">
        <v>1</v>
      </c>
      <c r="B2" s="65"/>
      <c r="C2" s="65"/>
      <c r="D2" s="65"/>
      <c r="E2" s="65"/>
      <c r="F2" s="65"/>
      <c r="G2" s="65"/>
    </row>
    <row r="3" spans="1:23" ht="13.5" customHeight="1">
      <c r="A3" s="115"/>
      <c r="B3" s="192"/>
      <c r="C3" s="116"/>
      <c r="D3" s="116"/>
      <c r="E3" s="116"/>
      <c r="F3" s="116"/>
      <c r="G3" s="116"/>
      <c r="H3" s="116"/>
      <c r="I3" s="116"/>
      <c r="J3" s="116"/>
      <c r="K3" s="116"/>
      <c r="L3" s="116"/>
      <c r="M3" s="116"/>
      <c r="N3" s="116"/>
      <c r="O3" s="116"/>
      <c r="P3" s="116"/>
      <c r="Q3" s="116"/>
      <c r="R3" s="116"/>
    </row>
    <row r="4" spans="1:23" ht="3.75" customHeight="1"/>
    <row r="5" spans="1:23" ht="12.75" customHeight="1">
      <c r="B5" s="591">
        <v>2019</v>
      </c>
      <c r="C5" s="591"/>
      <c r="D5" s="591"/>
      <c r="E5" s="591"/>
      <c r="F5" s="591"/>
      <c r="H5" s="591">
        <v>2020</v>
      </c>
      <c r="I5" s="591"/>
      <c r="J5" s="591"/>
      <c r="K5" s="591"/>
      <c r="L5" s="591"/>
      <c r="N5" s="591">
        <v>2021</v>
      </c>
      <c r="O5" s="591"/>
      <c r="P5" s="591"/>
      <c r="Q5" s="591"/>
      <c r="R5" s="591"/>
    </row>
    <row r="6" spans="1:23" ht="12.75" customHeight="1">
      <c r="A6" s="523"/>
      <c r="B6" s="21" t="s">
        <v>2</v>
      </c>
      <c r="C6" s="22" t="s">
        <v>3</v>
      </c>
      <c r="D6" s="22" t="s">
        <v>4</v>
      </c>
      <c r="E6" s="22" t="s">
        <v>5</v>
      </c>
      <c r="F6" s="23" t="s">
        <v>6</v>
      </c>
      <c r="G6" s="101"/>
      <c r="H6" s="21" t="s">
        <v>2</v>
      </c>
      <c r="I6" s="22" t="s">
        <v>3</v>
      </c>
      <c r="J6" s="22" t="s">
        <v>4</v>
      </c>
      <c r="K6" s="22" t="s">
        <v>5</v>
      </c>
      <c r="L6" s="23" t="s">
        <v>6</v>
      </c>
      <c r="M6" s="1"/>
      <c r="N6" s="21" t="s">
        <v>2</v>
      </c>
      <c r="O6" s="22" t="s">
        <v>3</v>
      </c>
      <c r="P6" s="22" t="s">
        <v>4</v>
      </c>
      <c r="Q6" s="496" t="s">
        <v>5</v>
      </c>
      <c r="R6" s="23" t="s">
        <v>6</v>
      </c>
    </row>
    <row r="7" spans="1:23" ht="6.75" customHeight="1" thickBot="1">
      <c r="B7" s="8"/>
      <c r="C7" s="8"/>
      <c r="D7" s="8"/>
      <c r="E7" s="8"/>
      <c r="F7" s="20"/>
      <c r="H7" s="8"/>
      <c r="L7" s="20"/>
      <c r="M7" s="8"/>
      <c r="N7" s="8"/>
      <c r="R7" s="20"/>
    </row>
    <row r="8" spans="1:23" s="1" customFormat="1" ht="23.4" customHeight="1" thickBot="1">
      <c r="A8" s="120" t="s">
        <v>61</v>
      </c>
      <c r="B8" s="120"/>
      <c r="C8" s="120"/>
      <c r="D8" s="120"/>
      <c r="E8" s="120"/>
      <c r="F8" s="121"/>
      <c r="G8" s="120"/>
      <c r="H8" s="122"/>
      <c r="I8" s="122"/>
      <c r="J8" s="122"/>
      <c r="K8" s="122"/>
      <c r="L8" s="121"/>
      <c r="M8" s="122"/>
      <c r="N8" s="122"/>
      <c r="O8" s="122"/>
      <c r="P8" s="122"/>
      <c r="Q8" s="122"/>
      <c r="R8" s="121"/>
    </row>
    <row r="9" spans="1:23" ht="15" customHeight="1">
      <c r="A9" s="449" t="s">
        <v>62</v>
      </c>
      <c r="B9" s="416">
        <v>3419</v>
      </c>
      <c r="C9" s="416">
        <v>3372</v>
      </c>
      <c r="D9" s="416">
        <v>3315</v>
      </c>
      <c r="E9" s="416">
        <v>3283</v>
      </c>
      <c r="F9" s="415">
        <v>13389</v>
      </c>
      <c r="G9" s="449"/>
      <c r="H9" s="416">
        <v>3479</v>
      </c>
      <c r="I9" s="416">
        <v>3203</v>
      </c>
      <c r="J9" s="416">
        <v>3296</v>
      </c>
      <c r="K9" s="416">
        <v>3520</v>
      </c>
      <c r="L9" s="415">
        <v>13498</v>
      </c>
      <c r="M9" s="416"/>
      <c r="N9" s="416">
        <v>3670</v>
      </c>
      <c r="O9" s="416">
        <v>3593</v>
      </c>
      <c r="P9" s="416">
        <v>3546</v>
      </c>
      <c r="Q9" s="416">
        <v>3476</v>
      </c>
      <c r="R9" s="415">
        <v>14285</v>
      </c>
      <c r="T9" s="578"/>
      <c r="U9" s="578"/>
      <c r="V9" s="576"/>
      <c r="W9" s="576"/>
    </row>
    <row r="10" spans="1:23" ht="15" customHeight="1">
      <c r="A10" s="206" t="s">
        <v>63</v>
      </c>
      <c r="B10" s="193">
        <v>972</v>
      </c>
      <c r="C10" s="193">
        <v>1004</v>
      </c>
      <c r="D10" s="193">
        <v>1024</v>
      </c>
      <c r="E10" s="193">
        <v>1014</v>
      </c>
      <c r="F10" s="194">
        <v>4014</v>
      </c>
      <c r="G10" s="193"/>
      <c r="H10" s="193">
        <v>954</v>
      </c>
      <c r="I10" s="193">
        <v>834</v>
      </c>
      <c r="J10" s="193">
        <v>929</v>
      </c>
      <c r="K10" s="193">
        <v>1042</v>
      </c>
      <c r="L10" s="194">
        <v>3759</v>
      </c>
      <c r="M10" s="193"/>
      <c r="N10" s="193">
        <v>905</v>
      </c>
      <c r="O10" s="416">
        <v>971</v>
      </c>
      <c r="P10" s="416">
        <v>1012</v>
      </c>
      <c r="Q10" s="416">
        <v>1050</v>
      </c>
      <c r="R10" s="194">
        <v>3938</v>
      </c>
      <c r="T10" s="578"/>
      <c r="U10" s="578"/>
      <c r="V10" s="576"/>
      <c r="W10" s="576"/>
    </row>
    <row r="11" spans="1:23" ht="16.5" customHeight="1">
      <c r="A11" s="206" t="s">
        <v>64</v>
      </c>
      <c r="B11" s="207">
        <v>1880</v>
      </c>
      <c r="C11" s="207">
        <v>1898</v>
      </c>
      <c r="D11" s="207">
        <v>2066</v>
      </c>
      <c r="E11" s="207">
        <v>2129</v>
      </c>
      <c r="F11" s="194">
        <v>7973</v>
      </c>
      <c r="G11" s="208"/>
      <c r="H11" s="207">
        <v>2012</v>
      </c>
      <c r="I11" s="207">
        <v>1933</v>
      </c>
      <c r="J11" s="207">
        <v>1980</v>
      </c>
      <c r="K11" s="207">
        <v>2097</v>
      </c>
      <c r="L11" s="194">
        <v>8022</v>
      </c>
      <c r="M11" s="208"/>
      <c r="N11" s="207">
        <v>2021</v>
      </c>
      <c r="O11" s="416">
        <v>2075</v>
      </c>
      <c r="P11" s="416">
        <v>2169</v>
      </c>
      <c r="Q11" s="416">
        <v>2300</v>
      </c>
      <c r="R11" s="194">
        <v>8566</v>
      </c>
      <c r="T11" s="578"/>
      <c r="U11" s="578"/>
      <c r="V11" s="576"/>
      <c r="W11" s="576"/>
    </row>
    <row r="12" spans="1:23" ht="15" customHeight="1">
      <c r="A12" s="206" t="s">
        <v>65</v>
      </c>
      <c r="B12" s="193">
        <v>625</v>
      </c>
      <c r="C12" s="193">
        <v>624</v>
      </c>
      <c r="D12" s="193">
        <v>628</v>
      </c>
      <c r="E12" s="193">
        <v>617</v>
      </c>
      <c r="F12" s="194">
        <v>2494</v>
      </c>
      <c r="G12" s="193"/>
      <c r="H12" s="193">
        <v>637</v>
      </c>
      <c r="I12" s="193">
        <v>601</v>
      </c>
      <c r="J12" s="193">
        <v>598</v>
      </c>
      <c r="K12" s="193">
        <v>596</v>
      </c>
      <c r="L12" s="194">
        <v>2432</v>
      </c>
      <c r="M12" s="193"/>
      <c r="N12" s="193">
        <v>602</v>
      </c>
      <c r="O12" s="416">
        <v>582</v>
      </c>
      <c r="P12" s="416">
        <v>581</v>
      </c>
      <c r="Q12" s="416">
        <v>582</v>
      </c>
      <c r="R12" s="194">
        <v>2347</v>
      </c>
      <c r="T12" s="578"/>
      <c r="U12" s="578"/>
      <c r="V12" s="576"/>
      <c r="W12" s="576"/>
    </row>
    <row r="13" spans="1:23" ht="15" customHeight="1">
      <c r="A13" s="449" t="s">
        <v>66</v>
      </c>
      <c r="B13" s="416">
        <v>391</v>
      </c>
      <c r="C13" s="416">
        <v>390</v>
      </c>
      <c r="D13" s="416">
        <v>408</v>
      </c>
      <c r="E13" s="416">
        <v>393</v>
      </c>
      <c r="F13" s="415">
        <v>1582</v>
      </c>
      <c r="G13" s="416"/>
      <c r="H13" s="416">
        <v>406</v>
      </c>
      <c r="I13" s="416">
        <v>398</v>
      </c>
      <c r="J13" s="416">
        <v>421</v>
      </c>
      <c r="K13" s="416">
        <v>400</v>
      </c>
      <c r="L13" s="415">
        <v>1625</v>
      </c>
      <c r="M13" s="416"/>
      <c r="N13" s="416">
        <v>501</v>
      </c>
      <c r="O13" s="416">
        <v>449</v>
      </c>
      <c r="P13" s="416">
        <v>432</v>
      </c>
      <c r="Q13" s="416">
        <v>424</v>
      </c>
      <c r="R13" s="415">
        <v>1806</v>
      </c>
      <c r="T13" s="578"/>
      <c r="U13" s="578"/>
      <c r="V13" s="576"/>
      <c r="W13" s="576"/>
    </row>
    <row r="14" spans="1:23" ht="16.5" customHeight="1">
      <c r="A14" s="19" t="s">
        <v>67</v>
      </c>
      <c r="B14" s="527">
        <v>1265</v>
      </c>
      <c r="C14" s="527">
        <v>1308</v>
      </c>
      <c r="D14" s="527">
        <v>1342</v>
      </c>
      <c r="E14" s="527">
        <v>1449</v>
      </c>
      <c r="F14" s="326">
        <v>5364</v>
      </c>
      <c r="G14" s="29"/>
      <c r="H14" s="527">
        <v>1354</v>
      </c>
      <c r="I14" s="527">
        <v>1283</v>
      </c>
      <c r="J14" s="527">
        <v>1365</v>
      </c>
      <c r="K14" s="527">
        <v>1443</v>
      </c>
      <c r="L14" s="326">
        <v>5445</v>
      </c>
      <c r="M14" s="29"/>
      <c r="N14" s="527">
        <v>1276</v>
      </c>
      <c r="O14" s="527">
        <v>1260</v>
      </c>
      <c r="P14" s="527">
        <v>1305</v>
      </c>
      <c r="Q14" s="527">
        <v>1449</v>
      </c>
      <c r="R14" s="326">
        <v>5290</v>
      </c>
      <c r="T14" s="578"/>
      <c r="U14" s="578"/>
      <c r="V14" s="576"/>
      <c r="W14" s="576"/>
    </row>
    <row r="15" spans="1:23" ht="15" customHeight="1">
      <c r="A15" s="5" t="s">
        <v>8</v>
      </c>
      <c r="B15" s="11">
        <v>8552</v>
      </c>
      <c r="C15" s="11">
        <v>8596</v>
      </c>
      <c r="D15" s="11">
        <v>8783</v>
      </c>
      <c r="E15" s="11">
        <v>8885</v>
      </c>
      <c r="F15" s="12">
        <v>34816</v>
      </c>
      <c r="G15" s="4"/>
      <c r="H15" s="11">
        <v>8842</v>
      </c>
      <c r="I15" s="11">
        <v>8252</v>
      </c>
      <c r="J15" s="11">
        <v>8589</v>
      </c>
      <c r="K15" s="11">
        <v>9098</v>
      </c>
      <c r="L15" s="12">
        <v>34781</v>
      </c>
      <c r="M15" s="11"/>
      <c r="N15" s="11">
        <v>8975</v>
      </c>
      <c r="O15" s="11">
        <v>8929</v>
      </c>
      <c r="P15" s="11">
        <v>9045</v>
      </c>
      <c r="Q15" s="11">
        <v>9281</v>
      </c>
      <c r="R15" s="12">
        <v>36231</v>
      </c>
      <c r="T15" s="578"/>
      <c r="U15" s="578"/>
      <c r="V15" s="576"/>
      <c r="W15" s="576"/>
    </row>
    <row r="16" spans="1:23" ht="2.25" customHeight="1">
      <c r="A16" s="2" t="s">
        <v>9</v>
      </c>
      <c r="F16" s="59"/>
      <c r="H16" s="60"/>
      <c r="I16" s="58"/>
      <c r="J16" s="58"/>
      <c r="K16" s="58"/>
      <c r="L16" s="59"/>
      <c r="M16" s="58"/>
      <c r="N16" s="60"/>
      <c r="O16" s="60"/>
      <c r="P16" s="60"/>
      <c r="Q16" s="60"/>
      <c r="R16" s="59"/>
      <c r="T16" s="578"/>
      <c r="U16" s="578"/>
      <c r="V16" s="576"/>
      <c r="W16" s="576"/>
    </row>
    <row r="17" spans="1:23" ht="1.5" customHeight="1">
      <c r="A17" s="117"/>
      <c r="B17" s="117"/>
      <c r="C17" s="117"/>
      <c r="D17" s="117"/>
      <c r="E17" s="117"/>
      <c r="F17" s="117"/>
      <c r="G17" s="117"/>
      <c r="H17" s="117"/>
      <c r="I17" s="117"/>
      <c r="J17" s="117"/>
      <c r="K17" s="117"/>
      <c r="L17" s="117"/>
      <c r="M17" s="117"/>
      <c r="N17" s="117"/>
      <c r="O17" s="117"/>
      <c r="P17" s="117"/>
      <c r="Q17" s="117"/>
      <c r="R17" s="117"/>
      <c r="T17" s="578"/>
      <c r="U17" s="578"/>
      <c r="V17" s="576"/>
      <c r="W17" s="576"/>
    </row>
    <row r="18" spans="1:23" ht="2.25" customHeight="1">
      <c r="T18" s="578"/>
      <c r="U18" s="578"/>
      <c r="V18" s="576"/>
      <c r="W18" s="576"/>
    </row>
    <row r="19" spans="1:23" ht="15" customHeight="1">
      <c r="A19" s="449" t="s">
        <v>68</v>
      </c>
      <c r="B19" s="416">
        <v>2267</v>
      </c>
      <c r="C19" s="416">
        <v>2251</v>
      </c>
      <c r="D19" s="416">
        <v>2363</v>
      </c>
      <c r="E19" s="416">
        <v>3026</v>
      </c>
      <c r="F19" s="415">
        <v>9907</v>
      </c>
      <c r="G19" s="449"/>
      <c r="H19" s="416">
        <v>2268</v>
      </c>
      <c r="I19" s="416">
        <v>1589</v>
      </c>
      <c r="J19" s="416">
        <v>2604</v>
      </c>
      <c r="K19" s="416">
        <v>2858</v>
      </c>
      <c r="L19" s="415">
        <v>9319</v>
      </c>
      <c r="M19" s="416"/>
      <c r="N19" s="416">
        <v>2522</v>
      </c>
      <c r="O19" s="416">
        <v>2679</v>
      </c>
      <c r="P19" s="416">
        <v>4475</v>
      </c>
      <c r="Q19" s="416">
        <v>3661</v>
      </c>
      <c r="R19" s="415">
        <v>13337</v>
      </c>
      <c r="T19" s="578"/>
      <c r="U19" s="578"/>
      <c r="V19" s="576"/>
      <c r="W19" s="576"/>
    </row>
    <row r="20" spans="1:23" ht="15" customHeight="1">
      <c r="A20" s="206" t="s">
        <v>69</v>
      </c>
      <c r="B20" s="193">
        <v>752</v>
      </c>
      <c r="C20" s="193">
        <v>825</v>
      </c>
      <c r="D20" s="193">
        <v>815</v>
      </c>
      <c r="E20" s="193">
        <v>894</v>
      </c>
      <c r="F20" s="194">
        <v>3286</v>
      </c>
      <c r="G20" s="193"/>
      <c r="H20" s="193">
        <v>840</v>
      </c>
      <c r="I20" s="193">
        <v>755</v>
      </c>
      <c r="J20" s="193">
        <v>788</v>
      </c>
      <c r="K20" s="193">
        <v>826</v>
      </c>
      <c r="L20" s="194">
        <v>3209</v>
      </c>
      <c r="M20" s="193"/>
      <c r="N20" s="193">
        <v>819</v>
      </c>
      <c r="O20" s="193">
        <v>854</v>
      </c>
      <c r="P20" s="193">
        <v>917</v>
      </c>
      <c r="Q20" s="193">
        <v>1022</v>
      </c>
      <c r="R20" s="194">
        <v>3611</v>
      </c>
      <c r="T20" s="578"/>
      <c r="U20" s="578"/>
      <c r="V20" s="576"/>
      <c r="W20" s="576"/>
    </row>
    <row r="21" spans="1:23" ht="15" customHeight="1">
      <c r="A21" s="19" t="s">
        <v>63</v>
      </c>
      <c r="B21" s="417">
        <v>231</v>
      </c>
      <c r="C21" s="417">
        <v>213</v>
      </c>
      <c r="D21" s="417">
        <v>246</v>
      </c>
      <c r="E21" s="417">
        <v>230</v>
      </c>
      <c r="F21" s="326">
        <v>920</v>
      </c>
      <c r="G21" s="19"/>
      <c r="H21" s="417">
        <v>241</v>
      </c>
      <c r="I21" s="417">
        <v>116</v>
      </c>
      <c r="J21" s="417">
        <v>212</v>
      </c>
      <c r="K21" s="417">
        <v>265</v>
      </c>
      <c r="L21" s="326">
        <v>834</v>
      </c>
      <c r="M21" s="32"/>
      <c r="N21" s="417">
        <v>222</v>
      </c>
      <c r="O21" s="417">
        <v>238</v>
      </c>
      <c r="P21" s="417">
        <v>382</v>
      </c>
      <c r="Q21" s="417">
        <v>422</v>
      </c>
      <c r="R21" s="326">
        <v>1264</v>
      </c>
      <c r="T21" s="578"/>
      <c r="U21" s="578"/>
      <c r="V21" s="576"/>
      <c r="W21" s="576"/>
    </row>
    <row r="22" spans="1:23" ht="15" customHeight="1">
      <c r="A22" s="228" t="s">
        <v>46</v>
      </c>
      <c r="B22" s="229">
        <v>3250</v>
      </c>
      <c r="C22" s="229">
        <v>3289</v>
      </c>
      <c r="D22" s="229">
        <v>3424</v>
      </c>
      <c r="E22" s="229">
        <v>4150</v>
      </c>
      <c r="F22" s="230">
        <v>14113</v>
      </c>
      <c r="G22" s="228"/>
      <c r="H22" s="428">
        <v>3349</v>
      </c>
      <c r="I22" s="428">
        <v>2460</v>
      </c>
      <c r="J22" s="428">
        <v>3604</v>
      </c>
      <c r="K22" s="428">
        <v>3949</v>
      </c>
      <c r="L22" s="429">
        <v>13362</v>
      </c>
      <c r="M22" s="428"/>
      <c r="N22" s="428">
        <v>3563</v>
      </c>
      <c r="O22" s="229">
        <v>3770</v>
      </c>
      <c r="P22" s="229">
        <v>5774</v>
      </c>
      <c r="Q22" s="229">
        <v>5104</v>
      </c>
      <c r="R22" s="429">
        <v>18212</v>
      </c>
      <c r="S22" s="16"/>
      <c r="T22" s="578"/>
      <c r="U22" s="578"/>
      <c r="V22" s="576"/>
      <c r="W22" s="576"/>
    </row>
    <row r="23" spans="1:23" ht="3.75" customHeight="1">
      <c r="A23" s="4"/>
      <c r="B23" s="31"/>
      <c r="C23" s="31"/>
      <c r="D23" s="31"/>
      <c r="E23" s="31"/>
      <c r="F23" s="103"/>
      <c r="G23" s="4"/>
      <c r="H23" s="31"/>
      <c r="I23" s="31"/>
      <c r="J23" s="31"/>
      <c r="K23" s="31"/>
      <c r="L23" s="103"/>
      <c r="M23" s="31"/>
      <c r="N23" s="31"/>
      <c r="O23" s="31"/>
      <c r="P23" s="31"/>
      <c r="Q23" s="31"/>
      <c r="R23" s="103"/>
      <c r="T23" s="578"/>
      <c r="U23" s="578"/>
      <c r="V23" s="576"/>
      <c r="W23" s="576"/>
    </row>
    <row r="24" spans="1:23" ht="15" customHeight="1">
      <c r="A24" s="449" t="s">
        <v>68</v>
      </c>
      <c r="B24" s="416">
        <v>1524</v>
      </c>
      <c r="C24" s="416">
        <v>1257</v>
      </c>
      <c r="D24" s="416">
        <v>1400</v>
      </c>
      <c r="E24" s="416">
        <v>1722</v>
      </c>
      <c r="F24" s="415">
        <v>5903</v>
      </c>
      <c r="G24" s="449"/>
      <c r="H24" s="416">
        <v>1513</v>
      </c>
      <c r="I24" s="416">
        <v>1398</v>
      </c>
      <c r="J24" s="416">
        <v>1267</v>
      </c>
      <c r="K24" s="416">
        <v>1235</v>
      </c>
      <c r="L24" s="415">
        <v>5413</v>
      </c>
      <c r="M24" s="416"/>
      <c r="N24" s="416">
        <v>1614</v>
      </c>
      <c r="O24" s="416">
        <v>1603</v>
      </c>
      <c r="P24" s="416">
        <v>1744</v>
      </c>
      <c r="Q24" s="416">
        <v>1859</v>
      </c>
      <c r="R24" s="415">
        <v>6820</v>
      </c>
      <c r="T24" s="578"/>
      <c r="U24" s="578"/>
      <c r="V24" s="576"/>
      <c r="W24" s="576"/>
    </row>
    <row r="25" spans="1:23" ht="15" customHeight="1">
      <c r="A25" s="206" t="s">
        <v>69</v>
      </c>
      <c r="B25" s="193">
        <v>208</v>
      </c>
      <c r="C25" s="193">
        <v>219</v>
      </c>
      <c r="D25" s="193">
        <v>204</v>
      </c>
      <c r="E25" s="193">
        <v>218</v>
      </c>
      <c r="F25" s="194">
        <v>849</v>
      </c>
      <c r="G25" s="193"/>
      <c r="H25" s="193">
        <v>213</v>
      </c>
      <c r="I25" s="193">
        <v>167</v>
      </c>
      <c r="J25" s="193">
        <v>204</v>
      </c>
      <c r="K25" s="193">
        <v>229</v>
      </c>
      <c r="L25" s="194">
        <v>813</v>
      </c>
      <c r="M25" s="193"/>
      <c r="N25" s="193">
        <v>161</v>
      </c>
      <c r="O25" s="416">
        <v>169</v>
      </c>
      <c r="P25" s="193">
        <v>146</v>
      </c>
      <c r="Q25" s="193">
        <v>192</v>
      </c>
      <c r="R25" s="194">
        <v>667</v>
      </c>
      <c r="T25" s="578"/>
      <c r="U25" s="578"/>
      <c r="V25" s="576"/>
      <c r="W25" s="576"/>
    </row>
    <row r="26" spans="1:23" ht="15" customHeight="1">
      <c r="A26" s="19" t="s">
        <v>63</v>
      </c>
      <c r="B26" s="417">
        <v>402</v>
      </c>
      <c r="C26" s="417">
        <v>372</v>
      </c>
      <c r="D26" s="417">
        <v>355</v>
      </c>
      <c r="E26" s="417">
        <v>413</v>
      </c>
      <c r="F26" s="326">
        <v>1542</v>
      </c>
      <c r="G26" s="19"/>
      <c r="H26" s="417">
        <v>383</v>
      </c>
      <c r="I26" s="417">
        <v>164</v>
      </c>
      <c r="J26" s="417">
        <v>87</v>
      </c>
      <c r="K26" s="417">
        <v>233</v>
      </c>
      <c r="L26" s="326">
        <v>867</v>
      </c>
      <c r="M26" s="32"/>
      <c r="N26" s="417">
        <v>124</v>
      </c>
      <c r="O26" s="417">
        <v>296</v>
      </c>
      <c r="P26" s="417">
        <v>339</v>
      </c>
      <c r="Q26" s="417">
        <v>319</v>
      </c>
      <c r="R26" s="326">
        <v>1078</v>
      </c>
      <c r="T26" s="578"/>
      <c r="U26" s="578"/>
      <c r="V26" s="576"/>
      <c r="W26" s="576"/>
    </row>
    <row r="27" spans="1:23" ht="15" customHeight="1">
      <c r="A27" s="4" t="s">
        <v>50</v>
      </c>
      <c r="B27" s="229">
        <v>2134</v>
      </c>
      <c r="C27" s="31">
        <v>1848</v>
      </c>
      <c r="D27" s="31">
        <v>1959</v>
      </c>
      <c r="E27" s="31">
        <v>2353</v>
      </c>
      <c r="F27" s="103">
        <v>8294</v>
      </c>
      <c r="G27" s="4"/>
      <c r="H27" s="31">
        <v>2109</v>
      </c>
      <c r="I27" s="31">
        <v>1729</v>
      </c>
      <c r="J27" s="31">
        <v>1558</v>
      </c>
      <c r="K27" s="31">
        <v>1697</v>
      </c>
      <c r="L27" s="103">
        <v>7093</v>
      </c>
      <c r="M27" s="31"/>
      <c r="N27" s="31">
        <v>1899</v>
      </c>
      <c r="O27" s="31">
        <v>2068</v>
      </c>
      <c r="P27" s="31">
        <v>2228</v>
      </c>
      <c r="Q27" s="31">
        <v>2370</v>
      </c>
      <c r="R27" s="103">
        <v>8565</v>
      </c>
      <c r="T27" s="578"/>
      <c r="U27" s="578"/>
      <c r="V27" s="576"/>
      <c r="W27" s="576"/>
    </row>
    <row r="28" spans="1:23" ht="3.75" customHeight="1">
      <c r="A28" s="4"/>
      <c r="B28" s="31"/>
      <c r="C28" s="31"/>
      <c r="D28" s="31"/>
      <c r="E28" s="31"/>
      <c r="F28" s="103"/>
      <c r="G28" s="4"/>
      <c r="H28" s="31"/>
      <c r="I28" s="31"/>
      <c r="J28" s="31"/>
      <c r="K28" s="31"/>
      <c r="L28" s="103"/>
      <c r="M28" s="31"/>
      <c r="N28" s="31"/>
      <c r="O28" s="31"/>
      <c r="P28" s="31"/>
      <c r="Q28" s="31"/>
      <c r="R28" s="103"/>
      <c r="T28" s="578"/>
      <c r="U28" s="578"/>
      <c r="V28" s="576"/>
      <c r="W28" s="576"/>
    </row>
    <row r="29" spans="1:23" ht="15" customHeight="1">
      <c r="A29" s="506" t="s">
        <v>51</v>
      </c>
      <c r="B29" s="193">
        <v>832</v>
      </c>
      <c r="C29" s="193">
        <v>933</v>
      </c>
      <c r="D29" s="193">
        <v>967</v>
      </c>
      <c r="E29" s="193">
        <v>983</v>
      </c>
      <c r="F29" s="194">
        <v>3715</v>
      </c>
      <c r="G29" s="206"/>
      <c r="H29" s="193">
        <v>838</v>
      </c>
      <c r="I29" s="193">
        <v>529</v>
      </c>
      <c r="J29" s="193">
        <v>559</v>
      </c>
      <c r="K29" s="193">
        <v>645</v>
      </c>
      <c r="L29" s="194">
        <v>2571</v>
      </c>
      <c r="M29" s="193"/>
      <c r="N29" s="193">
        <v>680</v>
      </c>
      <c r="O29" s="193">
        <v>874</v>
      </c>
      <c r="P29" s="193">
        <v>1015</v>
      </c>
      <c r="Q29" s="193">
        <v>1213</v>
      </c>
      <c r="R29" s="194">
        <v>3783</v>
      </c>
      <c r="T29" s="578"/>
      <c r="U29" s="578"/>
      <c r="V29" s="576"/>
      <c r="W29" s="576"/>
    </row>
    <row r="30" spans="1:23" ht="15" customHeight="1">
      <c r="A30" s="506" t="s">
        <v>70</v>
      </c>
      <c r="B30" s="193">
        <v>203</v>
      </c>
      <c r="C30" s="193">
        <v>188</v>
      </c>
      <c r="D30" s="193">
        <v>129</v>
      </c>
      <c r="E30" s="193">
        <v>201</v>
      </c>
      <c r="F30" s="194">
        <v>721</v>
      </c>
      <c r="G30" s="193"/>
      <c r="H30" s="193">
        <v>230</v>
      </c>
      <c r="I30" s="193">
        <v>93</v>
      </c>
      <c r="J30" s="193">
        <v>139</v>
      </c>
      <c r="K30" s="193">
        <v>154</v>
      </c>
      <c r="L30" s="194">
        <v>616</v>
      </c>
      <c r="M30" s="193"/>
      <c r="N30" s="193">
        <v>225</v>
      </c>
      <c r="O30" s="193">
        <v>208</v>
      </c>
      <c r="P30" s="193">
        <v>276</v>
      </c>
      <c r="Q30" s="193">
        <v>219</v>
      </c>
      <c r="R30" s="194">
        <v>927</v>
      </c>
      <c r="T30" s="578"/>
      <c r="U30" s="578"/>
      <c r="V30" s="576"/>
      <c r="W30" s="576"/>
    </row>
    <row r="31" spans="1:23" ht="15" customHeight="1">
      <c r="A31" s="30" t="s">
        <v>71</v>
      </c>
      <c r="B31" s="524">
        <v>-441</v>
      </c>
      <c r="C31" s="524">
        <v>-370</v>
      </c>
      <c r="D31" s="524">
        <v>-256</v>
      </c>
      <c r="E31" s="524">
        <v>-529</v>
      </c>
      <c r="F31" s="326">
        <v>-1596</v>
      </c>
      <c r="G31" s="3"/>
      <c r="H31" s="524">
        <v>-486</v>
      </c>
      <c r="I31" s="524">
        <v>-476</v>
      </c>
      <c r="J31" s="524">
        <v>-437</v>
      </c>
      <c r="K31" s="524">
        <v>-387</v>
      </c>
      <c r="L31" s="326">
        <v>-1786</v>
      </c>
      <c r="M31" s="28"/>
      <c r="N31" s="524">
        <v>-833</v>
      </c>
      <c r="O31" s="524">
        <v>-518</v>
      </c>
      <c r="P31" s="524">
        <v>-642</v>
      </c>
      <c r="Q31" s="524">
        <v>-850</v>
      </c>
      <c r="R31" s="326">
        <v>-2843</v>
      </c>
      <c r="T31" s="578"/>
      <c r="U31" s="578"/>
      <c r="V31" s="576"/>
      <c r="W31" s="576"/>
    </row>
    <row r="32" spans="1:23" ht="2.25" customHeight="1">
      <c r="T32" s="578"/>
      <c r="U32" s="578"/>
      <c r="V32" s="576"/>
      <c r="W32" s="576"/>
    </row>
    <row r="33" spans="1:23" ht="15" customHeight="1">
      <c r="A33" s="5" t="s">
        <v>15</v>
      </c>
      <c r="B33" s="11">
        <v>5978</v>
      </c>
      <c r="C33" s="11">
        <v>5888</v>
      </c>
      <c r="D33" s="11">
        <v>6223</v>
      </c>
      <c r="E33" s="11">
        <v>7158</v>
      </c>
      <c r="F33" s="12">
        <v>25247</v>
      </c>
      <c r="G33" s="4"/>
      <c r="H33" s="11">
        <v>6040</v>
      </c>
      <c r="I33" s="11">
        <v>4335</v>
      </c>
      <c r="J33" s="11">
        <v>5423</v>
      </c>
      <c r="K33" s="11">
        <v>6058</v>
      </c>
      <c r="L33" s="12">
        <v>21856</v>
      </c>
      <c r="M33" s="11"/>
      <c r="N33" s="11">
        <v>5534</v>
      </c>
      <c r="O33" s="11">
        <v>6402</v>
      </c>
      <c r="P33" s="11">
        <v>8652</v>
      </c>
      <c r="Q33" s="11">
        <v>8056</v>
      </c>
      <c r="R33" s="12">
        <v>28644</v>
      </c>
      <c r="T33" s="578"/>
      <c r="U33" s="578"/>
      <c r="V33" s="576"/>
      <c r="W33" s="576"/>
    </row>
    <row r="34" spans="1:23" ht="2.25" customHeight="1">
      <c r="A34" s="2" t="s">
        <v>9</v>
      </c>
      <c r="F34" s="10"/>
      <c r="H34" s="25"/>
      <c r="I34" s="25"/>
      <c r="J34" s="25"/>
      <c r="K34" s="25"/>
      <c r="L34" s="10"/>
      <c r="M34" s="25"/>
      <c r="N34" s="25"/>
      <c r="O34" s="25"/>
      <c r="P34" s="25"/>
      <c r="Q34" s="25"/>
      <c r="R34" s="10"/>
      <c r="T34" s="578"/>
      <c r="U34" s="578"/>
      <c r="V34" s="576"/>
      <c r="W34" s="576"/>
    </row>
    <row r="35" spans="1:23" ht="1.5" customHeight="1">
      <c r="A35" s="117"/>
      <c r="B35" s="117"/>
      <c r="C35" s="117"/>
      <c r="D35" s="117"/>
      <c r="E35" s="117"/>
      <c r="F35" s="117"/>
      <c r="G35" s="117"/>
      <c r="H35" s="117"/>
      <c r="I35" s="117"/>
      <c r="J35" s="117"/>
      <c r="K35" s="117"/>
      <c r="L35" s="117"/>
      <c r="M35" s="117"/>
      <c r="N35" s="117"/>
      <c r="O35" s="117"/>
      <c r="P35" s="117"/>
      <c r="Q35" s="117"/>
      <c r="R35" s="117"/>
      <c r="T35" s="578"/>
      <c r="U35" s="578"/>
      <c r="V35" s="576"/>
      <c r="W35" s="576"/>
    </row>
    <row r="36" spans="1:23" ht="2.25" customHeight="1">
      <c r="F36" s="10"/>
      <c r="I36" s="25"/>
      <c r="J36" s="25"/>
      <c r="K36" s="25"/>
      <c r="L36" s="10"/>
      <c r="M36" s="25"/>
      <c r="R36" s="10"/>
      <c r="T36" s="578"/>
      <c r="U36" s="578"/>
      <c r="V36" s="576"/>
      <c r="W36" s="576"/>
    </row>
    <row r="37" spans="1:23" ht="15" customHeight="1">
      <c r="A37" s="449" t="s">
        <v>68</v>
      </c>
      <c r="B37" s="416">
        <v>2301</v>
      </c>
      <c r="C37" s="416">
        <v>2239</v>
      </c>
      <c r="D37" s="416">
        <v>2003</v>
      </c>
      <c r="E37" s="416">
        <v>2322</v>
      </c>
      <c r="F37" s="415">
        <v>8865</v>
      </c>
      <c r="G37" s="416"/>
      <c r="H37" s="416">
        <v>2064</v>
      </c>
      <c r="I37" s="416">
        <v>1543</v>
      </c>
      <c r="J37" s="416">
        <v>2350</v>
      </c>
      <c r="K37" s="416">
        <v>2692</v>
      </c>
      <c r="L37" s="415">
        <v>8649</v>
      </c>
      <c r="M37" s="416"/>
      <c r="N37" s="416">
        <v>2485</v>
      </c>
      <c r="O37" s="416">
        <v>2447</v>
      </c>
      <c r="P37" s="416">
        <v>1779</v>
      </c>
      <c r="Q37" s="416">
        <v>2239</v>
      </c>
      <c r="R37" s="415">
        <v>8949</v>
      </c>
      <c r="T37" s="578"/>
      <c r="U37" s="578"/>
      <c r="V37" s="576"/>
      <c r="W37" s="576"/>
    </row>
    <row r="38" spans="1:23" ht="16.5" customHeight="1">
      <c r="A38" s="206" t="s">
        <v>72</v>
      </c>
      <c r="B38" s="193">
        <v>385</v>
      </c>
      <c r="C38" s="193">
        <v>414</v>
      </c>
      <c r="D38" s="193">
        <v>419</v>
      </c>
      <c r="E38" s="193">
        <v>528</v>
      </c>
      <c r="F38" s="194">
        <v>1746</v>
      </c>
      <c r="G38" s="193"/>
      <c r="H38" s="193">
        <v>457</v>
      </c>
      <c r="I38" s="193">
        <v>498</v>
      </c>
      <c r="J38" s="193">
        <v>530</v>
      </c>
      <c r="K38" s="193">
        <v>601</v>
      </c>
      <c r="L38" s="194">
        <v>2086</v>
      </c>
      <c r="M38" s="193"/>
      <c r="N38" s="193">
        <v>631</v>
      </c>
      <c r="O38" s="416">
        <v>625</v>
      </c>
      <c r="P38" s="416">
        <v>647</v>
      </c>
      <c r="Q38" s="416">
        <v>709</v>
      </c>
      <c r="R38" s="194">
        <v>2612</v>
      </c>
      <c r="T38" s="578"/>
      <c r="U38" s="578"/>
      <c r="V38" s="576"/>
      <c r="W38" s="576"/>
    </row>
    <row r="39" spans="1:23" ht="16.5" customHeight="1">
      <c r="A39" s="19" t="s">
        <v>73</v>
      </c>
      <c r="B39" s="417">
        <v>1448</v>
      </c>
      <c r="C39" s="417">
        <v>1403</v>
      </c>
      <c r="D39" s="417">
        <v>1233</v>
      </c>
      <c r="E39" s="417">
        <v>1425</v>
      </c>
      <c r="F39" s="326">
        <v>5509</v>
      </c>
      <c r="G39" s="32"/>
      <c r="H39" s="417">
        <v>1445</v>
      </c>
      <c r="I39" s="417">
        <v>1289</v>
      </c>
      <c r="J39" s="417">
        <v>1398</v>
      </c>
      <c r="K39" s="417">
        <v>1773</v>
      </c>
      <c r="L39" s="326">
        <v>5905</v>
      </c>
      <c r="M39" s="32"/>
      <c r="N39" s="417">
        <v>1517</v>
      </c>
      <c r="O39" s="11">
        <v>1589</v>
      </c>
      <c r="P39" s="11">
        <v>1591</v>
      </c>
      <c r="Q39" s="11">
        <v>1667</v>
      </c>
      <c r="R39" s="326">
        <v>6364</v>
      </c>
      <c r="T39" s="578"/>
      <c r="U39" s="578"/>
      <c r="V39" s="576"/>
      <c r="W39" s="576"/>
    </row>
    <row r="40" spans="1:23" ht="15" customHeight="1">
      <c r="A40" s="1" t="s">
        <v>16</v>
      </c>
      <c r="B40" s="416">
        <v>4134</v>
      </c>
      <c r="C40" s="416">
        <v>4056</v>
      </c>
      <c r="D40" s="416">
        <v>3655</v>
      </c>
      <c r="E40" s="416">
        <v>4275</v>
      </c>
      <c r="F40" s="415">
        <v>16120</v>
      </c>
      <c r="G40" s="408"/>
      <c r="H40" s="416">
        <v>3966</v>
      </c>
      <c r="I40" s="416">
        <v>3330</v>
      </c>
      <c r="J40" s="416">
        <v>4278</v>
      </c>
      <c r="K40" s="416">
        <v>5066</v>
      </c>
      <c r="L40" s="415">
        <v>16640</v>
      </c>
      <c r="M40" s="408"/>
      <c r="N40" s="416">
        <v>4633</v>
      </c>
      <c r="O40" s="519">
        <v>4660</v>
      </c>
      <c r="P40" s="519">
        <v>4016</v>
      </c>
      <c r="Q40" s="519">
        <v>4615</v>
      </c>
      <c r="R40" s="415">
        <v>17925</v>
      </c>
      <c r="T40" s="578"/>
      <c r="U40" s="578"/>
      <c r="V40" s="576"/>
      <c r="W40" s="576"/>
    </row>
    <row r="41" spans="1:23" ht="16.5" customHeight="1">
      <c r="A41" s="373" t="s">
        <v>57</v>
      </c>
      <c r="B41" s="468">
        <v>4.3999999999999997E-2</v>
      </c>
      <c r="C41" s="468">
        <v>-4.0000000000000001E-3</v>
      </c>
      <c r="D41" s="468">
        <v>-6.2E-2</v>
      </c>
      <c r="E41" s="468">
        <v>1.6E-2</v>
      </c>
      <c r="F41" s="469">
        <v>-1E-3</v>
      </c>
      <c r="G41" s="294"/>
      <c r="H41" s="468">
        <v>-1.9E-2</v>
      </c>
      <c r="I41" s="468">
        <v>-0.155</v>
      </c>
      <c r="J41" s="468">
        <v>0.115</v>
      </c>
      <c r="K41" s="468">
        <v>0.13400000000000001</v>
      </c>
      <c r="L41" s="469">
        <v>2.1999999999999999E-2</v>
      </c>
      <c r="M41" s="487"/>
      <c r="N41" s="468">
        <v>7.8E-2</v>
      </c>
      <c r="O41" s="468">
        <v>0.255</v>
      </c>
      <c r="P41" s="468">
        <v>-0.10199999999999999</v>
      </c>
      <c r="Q41" s="468">
        <v>-8.5999999999999993E-2</v>
      </c>
      <c r="R41" s="469">
        <v>2.1999999999999999E-2</v>
      </c>
      <c r="T41" s="578"/>
      <c r="U41" s="578"/>
      <c r="V41" s="576"/>
      <c r="W41" s="576"/>
    </row>
    <row r="42" spans="1:23" ht="2.25" customHeight="1">
      <c r="A42" s="2" t="s">
        <v>9</v>
      </c>
      <c r="F42" s="10"/>
      <c r="H42" s="25"/>
      <c r="I42" s="25"/>
      <c r="J42" s="25"/>
      <c r="K42" s="25"/>
      <c r="L42" s="10"/>
      <c r="M42" s="25"/>
      <c r="N42" s="25"/>
      <c r="O42" s="25"/>
      <c r="P42" s="25"/>
      <c r="Q42" s="25"/>
      <c r="R42" s="10"/>
      <c r="T42" s="578"/>
      <c r="U42" s="578"/>
      <c r="V42" s="576"/>
      <c r="W42" s="576"/>
    </row>
    <row r="43" spans="1:23" ht="1.5" customHeight="1">
      <c r="A43" s="117"/>
      <c r="B43" s="117"/>
      <c r="C43" s="117"/>
      <c r="D43" s="117"/>
      <c r="E43" s="117"/>
      <c r="F43" s="117"/>
      <c r="G43" s="117"/>
      <c r="H43" s="117"/>
      <c r="I43" s="117"/>
      <c r="J43" s="117"/>
      <c r="K43" s="117"/>
      <c r="L43" s="117"/>
      <c r="M43" s="117"/>
      <c r="N43" s="117"/>
      <c r="O43" s="117"/>
      <c r="P43" s="117"/>
      <c r="Q43" s="117"/>
      <c r="R43" s="117"/>
      <c r="T43" s="578"/>
      <c r="U43" s="578"/>
      <c r="V43" s="576"/>
      <c r="W43" s="576"/>
    </row>
    <row r="44" spans="1:23" ht="2.25" customHeight="1">
      <c r="F44" s="10"/>
      <c r="I44" s="25"/>
      <c r="J44" s="25"/>
      <c r="K44" s="25"/>
      <c r="L44" s="10"/>
      <c r="M44" s="25"/>
      <c r="R44" s="10"/>
      <c r="T44" s="578"/>
      <c r="U44" s="578"/>
      <c r="V44" s="576"/>
      <c r="W44" s="576"/>
    </row>
    <row r="45" spans="1:23" ht="16.5" customHeight="1">
      <c r="A45" s="525" t="s">
        <v>74</v>
      </c>
      <c r="B45" s="416">
        <v>293</v>
      </c>
      <c r="C45" s="416">
        <v>263</v>
      </c>
      <c r="D45" s="416">
        <v>261</v>
      </c>
      <c r="E45" s="416">
        <v>336</v>
      </c>
      <c r="F45" s="415">
        <v>1153</v>
      </c>
      <c r="G45" s="416"/>
      <c r="H45" s="416">
        <v>313</v>
      </c>
      <c r="I45" s="416">
        <v>429</v>
      </c>
      <c r="J45" s="416">
        <v>308</v>
      </c>
      <c r="K45" s="416">
        <v>983</v>
      </c>
      <c r="L45" s="415">
        <v>2033</v>
      </c>
      <c r="M45" s="416"/>
      <c r="N45" s="416">
        <v>370</v>
      </c>
      <c r="O45" s="416">
        <v>353</v>
      </c>
      <c r="P45" s="416">
        <v>400</v>
      </c>
      <c r="Q45" s="416">
        <v>696</v>
      </c>
      <c r="R45" s="415">
        <v>1819</v>
      </c>
      <c r="T45" s="578"/>
      <c r="U45" s="578"/>
      <c r="V45" s="576"/>
      <c r="W45" s="576"/>
    </row>
    <row r="46" spans="1:23" ht="15" customHeight="1">
      <c r="A46" s="30" t="s">
        <v>53</v>
      </c>
      <c r="B46" s="32">
        <v>-651</v>
      </c>
      <c r="C46" s="32">
        <v>-661</v>
      </c>
      <c r="D46" s="32">
        <v>-648</v>
      </c>
      <c r="E46" s="32">
        <v>-692</v>
      </c>
      <c r="F46" s="33">
        <v>-2652</v>
      </c>
      <c r="G46" s="32"/>
      <c r="H46" s="32">
        <v>-682</v>
      </c>
      <c r="I46" s="32">
        <v>-558</v>
      </c>
      <c r="J46" s="32">
        <v>-649</v>
      </c>
      <c r="K46" s="32">
        <v>-683</v>
      </c>
      <c r="L46" s="33">
        <v>-2572</v>
      </c>
      <c r="M46" s="32"/>
      <c r="N46" s="32">
        <v>-720</v>
      </c>
      <c r="O46" s="32">
        <v>-725</v>
      </c>
      <c r="P46" s="32">
        <v>-773</v>
      </c>
      <c r="Q46" s="32">
        <v>-724</v>
      </c>
      <c r="R46" s="33">
        <v>-2942</v>
      </c>
      <c r="T46" s="578"/>
      <c r="U46" s="578"/>
      <c r="V46" s="576"/>
      <c r="W46" s="576"/>
    </row>
    <row r="47" spans="1:23" ht="2.25" customHeight="1">
      <c r="A47" s="2" t="s">
        <v>9</v>
      </c>
      <c r="F47" s="10"/>
      <c r="I47" s="25"/>
      <c r="J47" s="25"/>
      <c r="K47" s="25"/>
      <c r="L47" s="10"/>
      <c r="M47" s="25"/>
      <c r="R47" s="10"/>
      <c r="T47" s="578"/>
      <c r="U47" s="578"/>
      <c r="V47" s="576"/>
      <c r="W47" s="576"/>
    </row>
    <row r="48" spans="1:23" ht="1.5" customHeight="1">
      <c r="A48" s="117"/>
      <c r="B48" s="117"/>
      <c r="C48" s="117"/>
      <c r="D48" s="117"/>
      <c r="E48" s="117"/>
      <c r="F48" s="117"/>
      <c r="G48" s="117"/>
      <c r="H48" s="117"/>
      <c r="I48" s="117"/>
      <c r="J48" s="117"/>
      <c r="K48" s="117"/>
      <c r="L48" s="117"/>
      <c r="M48" s="117"/>
      <c r="N48" s="117"/>
      <c r="O48" s="117"/>
      <c r="P48" s="117"/>
      <c r="Q48" s="117"/>
      <c r="R48" s="117"/>
      <c r="T48" s="578"/>
      <c r="U48" s="578"/>
      <c r="V48" s="576"/>
      <c r="W48" s="576"/>
    </row>
    <row r="49" spans="1:23" ht="2.25" customHeight="1">
      <c r="F49" s="10"/>
      <c r="J49" s="25"/>
      <c r="K49" s="25"/>
      <c r="L49" s="10"/>
      <c r="M49" s="25"/>
      <c r="R49" s="10"/>
      <c r="T49" s="578"/>
      <c r="U49" s="578"/>
      <c r="V49" s="576"/>
      <c r="W49" s="576"/>
    </row>
    <row r="50" spans="1:23" s="1" customFormat="1" ht="15" customHeight="1">
      <c r="A50" s="200" t="s">
        <v>75</v>
      </c>
      <c r="B50" s="201">
        <v>18306</v>
      </c>
      <c r="C50" s="201">
        <v>18142</v>
      </c>
      <c r="D50" s="201">
        <v>18274</v>
      </c>
      <c r="E50" s="201">
        <v>19962</v>
      </c>
      <c r="F50" s="202">
        <v>74684</v>
      </c>
      <c r="G50" s="200"/>
      <c r="H50" s="201">
        <v>18479</v>
      </c>
      <c r="I50" s="201">
        <v>15788</v>
      </c>
      <c r="J50" s="201">
        <v>17949</v>
      </c>
      <c r="K50" s="201">
        <v>20522</v>
      </c>
      <c r="L50" s="202">
        <v>72738</v>
      </c>
      <c r="M50" s="201"/>
      <c r="N50" s="201">
        <v>18792</v>
      </c>
      <c r="O50" s="201">
        <v>19620</v>
      </c>
      <c r="P50" s="201">
        <v>21341</v>
      </c>
      <c r="Q50" s="201">
        <v>21925</v>
      </c>
      <c r="R50" s="202">
        <v>81677</v>
      </c>
      <c r="S50" s="2"/>
      <c r="T50" s="579"/>
      <c r="U50" s="579"/>
      <c r="V50" s="576"/>
      <c r="W50" s="576"/>
    </row>
    <row r="51" spans="1:23" s="1" customFormat="1" ht="3.75" customHeight="1">
      <c r="A51" s="203"/>
      <c r="B51" s="203"/>
      <c r="C51" s="203"/>
      <c r="D51" s="203"/>
      <c r="E51" s="203"/>
      <c r="F51" s="204"/>
      <c r="G51" s="203"/>
      <c r="H51" s="205"/>
      <c r="I51" s="205"/>
      <c r="J51" s="205"/>
      <c r="K51" s="205"/>
      <c r="L51" s="204"/>
      <c r="M51" s="203"/>
      <c r="N51" s="205"/>
      <c r="O51" s="203"/>
      <c r="P51" s="203"/>
      <c r="Q51" s="203"/>
      <c r="R51" s="204"/>
      <c r="T51" s="579"/>
      <c r="U51" s="579"/>
    </row>
    <row r="52" spans="1:23" ht="18.75" customHeight="1">
      <c r="A52" s="1"/>
      <c r="B52" s="60"/>
      <c r="C52" s="60"/>
      <c r="D52" s="60"/>
      <c r="E52" s="60"/>
      <c r="F52" s="60"/>
      <c r="G52" s="60"/>
      <c r="H52" s="60"/>
      <c r="I52" s="60"/>
      <c r="J52" s="60"/>
      <c r="K52" s="60"/>
      <c r="L52" s="60"/>
      <c r="M52" s="60"/>
      <c r="N52" s="60"/>
      <c r="O52" s="60"/>
      <c r="P52" s="60"/>
      <c r="Q52" s="60"/>
      <c r="R52" s="60"/>
    </row>
    <row r="53" spans="1:23" ht="15">
      <c r="A53" s="593"/>
      <c r="B53" s="593"/>
      <c r="C53" s="593"/>
      <c r="D53" s="593"/>
      <c r="E53" s="593"/>
      <c r="F53" s="593"/>
      <c r="G53" s="593"/>
      <c r="H53" s="593"/>
      <c r="I53" s="593"/>
      <c r="J53" s="593"/>
      <c r="K53" s="593"/>
      <c r="L53" s="593"/>
      <c r="M53" s="593"/>
      <c r="N53" s="593"/>
      <c r="O53" s="593"/>
      <c r="P53" s="593"/>
      <c r="Q53" s="593"/>
      <c r="R53" s="593"/>
    </row>
    <row r="54" spans="1:23" ht="24.75" customHeight="1">
      <c r="A54" s="301"/>
      <c r="B54" s="392"/>
      <c r="C54" s="392"/>
      <c r="D54" s="392"/>
      <c r="E54" s="392"/>
      <c r="F54" s="392"/>
      <c r="G54" s="392"/>
      <c r="H54" s="392"/>
      <c r="I54" s="392"/>
      <c r="J54" s="392"/>
      <c r="K54" s="392"/>
      <c r="L54" s="392"/>
      <c r="M54" s="392"/>
      <c r="N54" s="392"/>
      <c r="O54" s="392"/>
      <c r="P54" s="392"/>
      <c r="Q54" s="392"/>
      <c r="R54" s="392"/>
    </row>
    <row r="55" spans="1:23" ht="15.6">
      <c r="A55" s="60"/>
      <c r="B55" s="391"/>
      <c r="C55" s="391"/>
      <c r="D55" s="391"/>
      <c r="E55" s="391"/>
      <c r="F55" s="391"/>
      <c r="G55" s="391"/>
      <c r="H55" s="391"/>
      <c r="I55" s="391"/>
      <c r="J55" s="391"/>
      <c r="K55" s="391"/>
      <c r="L55" s="391"/>
      <c r="M55" s="391"/>
      <c r="N55" s="391"/>
      <c r="O55" s="391"/>
      <c r="P55" s="391"/>
      <c r="Q55" s="391"/>
      <c r="R55" s="391"/>
    </row>
    <row r="56" spans="1:23" ht="13.5" customHeight="1">
      <c r="A56" s="304"/>
      <c r="F56" s="10"/>
      <c r="J56" s="25"/>
      <c r="K56" s="25"/>
      <c r="L56" s="10"/>
      <c r="M56" s="25"/>
      <c r="O56" s="391"/>
      <c r="P56" s="391"/>
      <c r="Q56" s="391"/>
      <c r="R56" s="391"/>
    </row>
    <row r="57" spans="1:23" ht="67.5" customHeight="1">
      <c r="A57" s="303"/>
      <c r="B57" s="392"/>
      <c r="C57" s="392"/>
      <c r="D57" s="392"/>
      <c r="E57" s="392"/>
      <c r="F57" s="392"/>
      <c r="G57" s="392"/>
      <c r="H57" s="392"/>
      <c r="I57" s="392"/>
      <c r="J57" s="392"/>
      <c r="K57" s="392"/>
      <c r="L57" s="392"/>
      <c r="M57" s="392"/>
      <c r="N57" s="392"/>
      <c r="O57" s="392"/>
      <c r="P57" s="392"/>
      <c r="Q57" s="392"/>
      <c r="R57" s="392"/>
    </row>
    <row r="58" spans="1:23" ht="23.25" customHeight="1">
      <c r="B58" s="16"/>
      <c r="C58" s="16"/>
      <c r="D58" s="16"/>
      <c r="E58" s="16"/>
      <c r="F58" s="16"/>
      <c r="G58" s="16"/>
      <c r="H58" s="16"/>
      <c r="I58" s="16"/>
      <c r="J58" s="16"/>
      <c r="K58" s="16"/>
      <c r="L58" s="16"/>
      <c r="M58" s="16"/>
      <c r="N58" s="16"/>
      <c r="O58" s="16"/>
      <c r="P58" s="16"/>
      <c r="Q58" s="16"/>
      <c r="R58" s="16"/>
    </row>
    <row r="59" spans="1:23">
      <c r="B59" s="16"/>
      <c r="C59" s="16"/>
      <c r="D59" s="16"/>
      <c r="E59" s="16"/>
      <c r="F59" s="16"/>
      <c r="G59" s="16"/>
      <c r="H59" s="16"/>
      <c r="I59" s="16"/>
      <c r="J59" s="16"/>
      <c r="K59" s="16"/>
      <c r="L59" s="16"/>
      <c r="M59" s="16"/>
      <c r="N59" s="16"/>
      <c r="O59" s="16"/>
      <c r="P59" s="16"/>
      <c r="Q59" s="16"/>
      <c r="R59" s="16"/>
    </row>
    <row r="60" spans="1:23">
      <c r="B60" s="16"/>
      <c r="C60" s="16"/>
      <c r="D60" s="16"/>
      <c r="E60" s="16"/>
      <c r="F60" s="16"/>
      <c r="G60" s="16"/>
      <c r="H60" s="16"/>
      <c r="I60" s="16"/>
      <c r="J60" s="16"/>
      <c r="K60" s="16"/>
      <c r="L60" s="16"/>
      <c r="M60" s="16"/>
      <c r="N60" s="16"/>
      <c r="O60" s="16"/>
      <c r="P60" s="16"/>
      <c r="Q60" s="16"/>
      <c r="R60" s="16"/>
    </row>
    <row r="61" spans="1:23" ht="23.25" customHeight="1">
      <c r="B61" s="16"/>
      <c r="C61" s="16"/>
      <c r="D61" s="16"/>
      <c r="E61" s="16"/>
      <c r="F61" s="16"/>
      <c r="G61" s="16"/>
      <c r="H61" s="16"/>
      <c r="I61" s="16"/>
      <c r="J61" s="16"/>
      <c r="K61" s="16"/>
      <c r="L61" s="16"/>
      <c r="M61" s="16"/>
      <c r="N61" s="16"/>
      <c r="O61" s="16"/>
      <c r="P61" s="16"/>
      <c r="Q61" s="16"/>
      <c r="R61" s="16"/>
    </row>
    <row r="62" spans="1:23" ht="23.25" customHeight="1">
      <c r="B62" s="16"/>
      <c r="C62" s="16"/>
      <c r="D62" s="16"/>
      <c r="E62" s="16"/>
      <c r="F62" s="16"/>
      <c r="G62" s="16"/>
      <c r="H62" s="16"/>
      <c r="I62" s="16"/>
      <c r="J62" s="16"/>
      <c r="K62" s="16"/>
      <c r="L62" s="16"/>
      <c r="M62" s="16"/>
      <c r="N62" s="16"/>
      <c r="O62" s="16"/>
      <c r="P62" s="16"/>
      <c r="Q62" s="16"/>
      <c r="R62" s="16"/>
    </row>
    <row r="63" spans="1:23">
      <c r="B63" s="16"/>
      <c r="C63" s="16"/>
      <c r="D63" s="16"/>
      <c r="E63" s="16"/>
      <c r="F63" s="16"/>
      <c r="G63" s="16"/>
      <c r="H63" s="16"/>
      <c r="I63" s="16"/>
      <c r="J63" s="16"/>
      <c r="K63" s="16"/>
      <c r="L63" s="16"/>
      <c r="M63" s="16"/>
      <c r="N63" s="16"/>
      <c r="O63" s="16"/>
      <c r="P63" s="16"/>
      <c r="Q63" s="16"/>
      <c r="R63" s="16"/>
    </row>
    <row r="66" ht="23.25" customHeight="1"/>
    <row r="67" ht="24.75" customHeight="1"/>
  </sheetData>
  <customSheetViews>
    <customSheetView guid="{3CC9A9B0-8C32-47E6-8EC4-3AB51E827079}" scale="115" showPageBreaks="1" showGridLines="0" fitToPage="1" printArea="1" hiddenRows="1" view="pageBreakPreview" topLeftCell="C1">
      <selection activeCell="I48" sqref="I48"/>
      <pageMargins left="0" right="0" top="0" bottom="0" header="0" footer="0"/>
      <printOptions horizontalCentered="1"/>
      <pageSetup scale="80" orientation="landscape" r:id="rId1"/>
      <headerFooter alignWithMargins="0">
        <oddFooter>&amp;L&amp;"Arial Narrow,Regular"&amp;8See additional notes on page 7. Minor differences may exist due to rounding.&amp;R&amp;"Arial Narrow,Regular"&amp;8Page 2</oddFooter>
      </headerFooter>
    </customSheetView>
    <customSheetView guid="{7DB216E5-3E9A-45C8-95BA-08FAF5984042}" showPageBreaks="1" printArea="1">
      <pageMargins left="0" right="0" top="0" bottom="0" header="0" footer="0"/>
      <printOptions horizontalCentered="1"/>
      <pageSetup scale="79" orientation="landscape" r:id="rId2"/>
      <headerFooter alignWithMargins="0">
        <oddFooter>&amp;L&amp;"Arial Narrow,Regular"&amp;8See additional notes on page 7. Minor differences may exist due to rounding.&amp;R&amp;"Arial Narrow,Regular"&amp;8 2</oddFooter>
      </headerFooter>
    </customSheetView>
  </customSheetViews>
  <mergeCells count="4">
    <mergeCell ref="H5:L5"/>
    <mergeCell ref="B5:F5"/>
    <mergeCell ref="A53:R53"/>
    <mergeCell ref="N5:R5"/>
  </mergeCells>
  <printOptions horizontalCentered="1"/>
  <pageMargins left="0.5" right="0.5" top="0.25" bottom="0.5" header="0.25" footer="0.25"/>
  <pageSetup scale="65" fitToHeight="2" orientation="landscape" r:id="rId3"/>
  <headerFooter alignWithMargins="0">
    <oddFooter>&amp;L&amp;"Arial Narrow,Regular"&amp;8See notes on pages 8, 9 and 10. Minor differences may exist due to rounding.&amp;R&amp;"Arial Narrow,Regular"&amp;8&amp;P</oddFooter>
  </headerFooter>
  <rowBreaks count="1" manualBreakCount="1">
    <brk id="52" max="15"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BM81"/>
  <sheetViews>
    <sheetView showGridLines="0" view="pageBreakPreview" zoomScaleNormal="90" zoomScaleSheetLayoutView="100" workbookViewId="0">
      <pane xSplit="1" ySplit="7" topLeftCell="B8" activePane="bottomRight" state="frozen"/>
      <selection activeCell="K56" sqref="K56"/>
      <selection pane="topRight" activeCell="K56" sqref="K56"/>
      <selection pane="bottomLeft" activeCell="K56" sqref="K56"/>
      <selection pane="bottomRight" sqref="A1:K1"/>
    </sheetView>
  </sheetViews>
  <sheetFormatPr defaultColWidth="9.109375" defaultRowHeight="13.8"/>
  <cols>
    <col min="1" max="1" width="53.6640625" style="2" customWidth="1"/>
    <col min="2" max="6" width="9.33203125" style="2" customWidth="1"/>
    <col min="7" max="7" width="1.5546875" style="2" customWidth="1"/>
    <col min="8" max="12" width="9.33203125" style="2" customWidth="1"/>
    <col min="13" max="13" width="1.5546875" style="2" customWidth="1"/>
    <col min="14" max="18" width="9.33203125" style="2" customWidth="1"/>
    <col min="19" max="42" width="9.109375" style="2" customWidth="1"/>
    <col min="43" max="16384" width="9.109375" style="2"/>
  </cols>
  <sheetData>
    <row r="1" spans="1:53" ht="24" customHeight="1">
      <c r="A1" s="595" t="s">
        <v>76</v>
      </c>
      <c r="B1" s="595"/>
      <c r="C1" s="595"/>
      <c r="D1" s="595"/>
      <c r="E1" s="595"/>
      <c r="F1" s="595"/>
      <c r="G1" s="595"/>
      <c r="H1" s="595"/>
      <c r="I1" s="595"/>
      <c r="J1" s="595"/>
      <c r="K1" s="595"/>
      <c r="L1" s="309"/>
      <c r="M1" s="309"/>
      <c r="N1" s="309"/>
      <c r="O1" s="309"/>
      <c r="P1" s="309"/>
    </row>
    <row r="2" spans="1:53" ht="13.5" customHeight="1">
      <c r="A2" s="99" t="s">
        <v>1</v>
      </c>
      <c r="B2" s="309"/>
      <c r="C2" s="309"/>
      <c r="D2" s="309"/>
      <c r="E2" s="309"/>
      <c r="F2" s="309"/>
      <c r="G2" s="309"/>
      <c r="H2" s="309"/>
      <c r="I2" s="309"/>
      <c r="J2" s="309"/>
      <c r="K2" s="309"/>
      <c r="L2" s="309"/>
      <c r="M2" s="309"/>
      <c r="N2" s="309"/>
    </row>
    <row r="3" spans="1:53" ht="13.5" customHeight="1">
      <c r="A3" s="115"/>
      <c r="B3" s="192"/>
      <c r="C3" s="116"/>
      <c r="D3" s="116"/>
      <c r="E3" s="116"/>
      <c r="F3" s="116"/>
      <c r="G3" s="116"/>
      <c r="H3" s="116"/>
      <c r="I3" s="116"/>
      <c r="J3" s="116"/>
      <c r="K3" s="116"/>
      <c r="L3" s="116"/>
      <c r="M3" s="116"/>
      <c r="N3" s="116"/>
      <c r="O3" s="116"/>
      <c r="P3" s="116"/>
      <c r="Q3" s="116"/>
      <c r="R3" s="116"/>
    </row>
    <row r="4" spans="1:53" ht="3.75" customHeight="1"/>
    <row r="5" spans="1:53" ht="12.75" customHeight="1">
      <c r="B5" s="591">
        <v>2019</v>
      </c>
      <c r="C5" s="591"/>
      <c r="D5" s="591"/>
      <c r="E5" s="591"/>
      <c r="F5" s="591"/>
      <c r="H5" s="591">
        <v>2020</v>
      </c>
      <c r="I5" s="591"/>
      <c r="J5" s="591"/>
      <c r="K5" s="591"/>
      <c r="L5" s="591"/>
      <c r="N5" s="591">
        <v>2021</v>
      </c>
      <c r="O5" s="591"/>
      <c r="P5" s="591"/>
      <c r="Q5" s="591"/>
      <c r="R5" s="591"/>
      <c r="AQ5" s="588"/>
      <c r="AR5" s="588"/>
      <c r="AS5" s="588"/>
      <c r="AT5" s="588"/>
      <c r="AU5" s="588"/>
      <c r="AW5" s="588"/>
      <c r="AX5" s="588"/>
      <c r="AY5" s="588"/>
      <c r="AZ5" s="588"/>
      <c r="BA5" s="588"/>
    </row>
    <row r="6" spans="1:53" ht="12.75" customHeight="1">
      <c r="A6" s="523"/>
      <c r="B6" s="21" t="s">
        <v>2</v>
      </c>
      <c r="C6" s="22" t="s">
        <v>3</v>
      </c>
      <c r="D6" s="22" t="s">
        <v>4</v>
      </c>
      <c r="E6" s="22" t="s">
        <v>5</v>
      </c>
      <c r="F6" s="23" t="s">
        <v>6</v>
      </c>
      <c r="G6" s="1"/>
      <c r="H6" s="21" t="s">
        <v>2</v>
      </c>
      <c r="I6" s="22" t="s">
        <v>3</v>
      </c>
      <c r="J6" s="22" t="s">
        <v>4</v>
      </c>
      <c r="K6" s="22" t="s">
        <v>5</v>
      </c>
      <c r="L6" s="23" t="s">
        <v>6</v>
      </c>
      <c r="M6" s="1"/>
      <c r="N6" s="21" t="s">
        <v>2</v>
      </c>
      <c r="O6" s="22" t="s">
        <v>3</v>
      </c>
      <c r="P6" s="22" t="s">
        <v>4</v>
      </c>
      <c r="Q6" s="496" t="s">
        <v>5</v>
      </c>
      <c r="R6" s="23" t="s">
        <v>6</v>
      </c>
      <c r="AQ6" s="1"/>
      <c r="AR6" s="1"/>
      <c r="AS6" s="1"/>
      <c r="AT6" s="1"/>
      <c r="AU6" s="1"/>
      <c r="AW6" s="1"/>
      <c r="AX6" s="1"/>
      <c r="AY6" s="1"/>
      <c r="AZ6" s="1"/>
      <c r="BA6" s="1"/>
    </row>
    <row r="7" spans="1:53" ht="6.75" customHeight="1" thickBot="1">
      <c r="B7" s="8"/>
      <c r="F7" s="85"/>
      <c r="G7" s="8"/>
      <c r="H7" s="8"/>
      <c r="L7" s="85"/>
      <c r="M7" s="8"/>
      <c r="N7" s="8"/>
      <c r="R7" s="85"/>
    </row>
    <row r="8" spans="1:53" ht="19.5" customHeight="1" thickBot="1">
      <c r="A8" s="123" t="s">
        <v>77</v>
      </c>
      <c r="B8" s="120"/>
      <c r="C8" s="120"/>
      <c r="D8" s="120"/>
      <c r="E8" s="120"/>
      <c r="F8" s="121"/>
      <c r="G8" s="120"/>
      <c r="H8" s="122"/>
      <c r="I8" s="122"/>
      <c r="J8" s="122"/>
      <c r="K8" s="124"/>
      <c r="L8" s="121"/>
      <c r="M8" s="122"/>
      <c r="N8" s="122"/>
      <c r="O8" s="122"/>
      <c r="P8" s="122"/>
      <c r="Q8" s="122"/>
      <c r="R8" s="121"/>
      <c r="T8" s="477"/>
      <c r="U8" s="477"/>
      <c r="V8" s="477"/>
      <c r="W8" s="477"/>
      <c r="X8" s="477"/>
      <c r="Y8" s="477"/>
      <c r="Z8" s="477"/>
      <c r="AA8" s="477"/>
      <c r="AB8" s="477"/>
      <c r="AC8" s="477"/>
      <c r="AD8" s="477"/>
      <c r="AF8" s="16"/>
      <c r="AG8" s="16"/>
      <c r="AH8" s="16"/>
      <c r="AI8" s="16"/>
      <c r="AJ8" s="16"/>
      <c r="AK8" s="16"/>
      <c r="AL8" s="16"/>
      <c r="AM8" s="16"/>
      <c r="AN8" s="16"/>
      <c r="AO8" s="16"/>
      <c r="AP8" s="16"/>
    </row>
    <row r="9" spans="1:53" ht="15" customHeight="1">
      <c r="A9" s="5" t="s">
        <v>8</v>
      </c>
      <c r="B9" s="11">
        <v>5728</v>
      </c>
      <c r="C9" s="11">
        <v>5854</v>
      </c>
      <c r="D9" s="11">
        <v>5801</v>
      </c>
      <c r="E9" s="11">
        <v>5883</v>
      </c>
      <c r="F9" s="12">
        <v>23266</v>
      </c>
      <c r="G9" s="4"/>
      <c r="H9" s="11">
        <v>6076</v>
      </c>
      <c r="I9" s="11">
        <v>6176</v>
      </c>
      <c r="J9" s="11">
        <v>6411</v>
      </c>
      <c r="K9" s="11">
        <v>6607</v>
      </c>
      <c r="L9" s="12">
        <v>25270</v>
      </c>
      <c r="M9" s="11"/>
      <c r="N9" s="11">
        <v>6830</v>
      </c>
      <c r="O9" s="11">
        <v>7073</v>
      </c>
      <c r="P9" s="11">
        <v>7069</v>
      </c>
      <c r="Q9" s="11">
        <v>7125</v>
      </c>
      <c r="R9" s="12">
        <v>28097</v>
      </c>
      <c r="T9" s="11"/>
      <c r="U9" s="11"/>
      <c r="V9" s="11"/>
      <c r="W9" s="11"/>
      <c r="X9" s="11"/>
      <c r="Y9" s="11"/>
      <c r="Z9" s="11"/>
      <c r="AA9" s="11"/>
      <c r="AB9" s="11"/>
      <c r="AC9" s="11"/>
      <c r="AD9" s="11"/>
      <c r="AF9" s="16"/>
      <c r="AG9" s="16"/>
      <c r="AH9" s="16"/>
      <c r="AI9" s="16"/>
      <c r="AJ9" s="16"/>
      <c r="AK9" s="16"/>
      <c r="AL9" s="16"/>
      <c r="AM9" s="16"/>
      <c r="AN9" s="16"/>
      <c r="AO9" s="16"/>
      <c r="AP9" s="16"/>
    </row>
    <row r="10" spans="1:53" ht="2.25" customHeight="1">
      <c r="A10" s="2" t="s">
        <v>9</v>
      </c>
      <c r="B10" s="25"/>
      <c r="C10" s="25"/>
      <c r="D10" s="25"/>
      <c r="E10" s="25"/>
      <c r="F10" s="10"/>
      <c r="H10" s="25"/>
      <c r="I10" s="25"/>
      <c r="J10" s="25"/>
      <c r="K10" s="25"/>
      <c r="L10" s="10"/>
      <c r="M10" s="25"/>
      <c r="N10" s="25"/>
      <c r="O10" s="25"/>
      <c r="P10" s="25"/>
      <c r="Q10" s="25"/>
      <c r="R10" s="10"/>
      <c r="T10" s="25"/>
      <c r="U10" s="25"/>
      <c r="V10" s="25"/>
      <c r="W10" s="25"/>
      <c r="X10" s="9"/>
      <c r="Y10" s="25"/>
      <c r="Z10" s="25"/>
      <c r="AA10" s="25"/>
      <c r="AB10" s="25"/>
      <c r="AC10" s="25"/>
      <c r="AD10" s="9"/>
      <c r="AF10" s="16"/>
      <c r="AG10" s="16"/>
      <c r="AH10" s="16"/>
      <c r="AI10" s="16"/>
      <c r="AJ10" s="16"/>
      <c r="AK10" s="16"/>
      <c r="AL10" s="16"/>
      <c r="AM10" s="16"/>
      <c r="AN10" s="16"/>
      <c r="AO10" s="16"/>
      <c r="AP10" s="16"/>
    </row>
    <row r="11" spans="1:53" ht="1.5" customHeight="1">
      <c r="A11" s="117"/>
      <c r="B11" s="118"/>
      <c r="C11" s="118"/>
      <c r="D11" s="118"/>
      <c r="E11" s="118"/>
      <c r="F11" s="119"/>
      <c r="G11" s="117"/>
      <c r="H11" s="118"/>
      <c r="I11" s="118"/>
      <c r="J11" s="118"/>
      <c r="K11" s="118"/>
      <c r="L11" s="119"/>
      <c r="M11" s="118"/>
      <c r="N11" s="118"/>
      <c r="O11" s="118"/>
      <c r="P11" s="118"/>
      <c r="Q11" s="118"/>
      <c r="R11" s="119"/>
      <c r="T11" s="25"/>
      <c r="U11" s="25"/>
      <c r="V11" s="25"/>
      <c r="W11" s="25"/>
      <c r="X11" s="9"/>
      <c r="Y11" s="25"/>
      <c r="Z11" s="25"/>
      <c r="AA11" s="25"/>
      <c r="AB11" s="25"/>
      <c r="AC11" s="25"/>
      <c r="AD11" s="9"/>
      <c r="AF11" s="16"/>
      <c r="AG11" s="16"/>
      <c r="AH11" s="16"/>
      <c r="AI11" s="16"/>
      <c r="AJ11" s="16"/>
      <c r="AK11" s="16"/>
      <c r="AL11" s="16"/>
      <c r="AM11" s="16"/>
      <c r="AN11" s="16"/>
      <c r="AO11" s="16"/>
      <c r="AP11" s="16"/>
    </row>
    <row r="12" spans="1:53" ht="2.25" customHeight="1">
      <c r="B12" s="25"/>
      <c r="C12" s="25"/>
      <c r="D12" s="25"/>
      <c r="E12" s="25"/>
      <c r="F12" s="10"/>
      <c r="H12" s="25"/>
      <c r="I12" s="25"/>
      <c r="J12" s="25"/>
      <c r="K12" s="25"/>
      <c r="L12" s="10"/>
      <c r="M12" s="25"/>
      <c r="N12" s="25"/>
      <c r="O12" s="25"/>
      <c r="P12" s="25"/>
      <c r="Q12" s="25"/>
      <c r="R12" s="10"/>
      <c r="T12" s="25"/>
      <c r="U12" s="25"/>
      <c r="V12" s="25"/>
      <c r="W12" s="25"/>
      <c r="X12" s="9"/>
      <c r="Y12" s="25"/>
      <c r="Z12" s="25"/>
      <c r="AA12" s="25"/>
      <c r="AB12" s="25"/>
      <c r="AC12" s="25"/>
      <c r="AD12" s="9"/>
      <c r="AF12" s="16"/>
      <c r="AG12" s="16"/>
      <c r="AH12" s="16"/>
      <c r="AI12" s="16"/>
      <c r="AJ12" s="16"/>
      <c r="AK12" s="16"/>
      <c r="AL12" s="16"/>
      <c r="AM12" s="16"/>
      <c r="AN12" s="16"/>
      <c r="AO12" s="16"/>
      <c r="AP12" s="16"/>
    </row>
    <row r="13" spans="1:53" ht="15" customHeight="1">
      <c r="A13" s="449" t="s">
        <v>78</v>
      </c>
      <c r="B13" s="416">
        <v>1604</v>
      </c>
      <c r="C13" s="416">
        <v>1699</v>
      </c>
      <c r="D13" s="416">
        <v>1247</v>
      </c>
      <c r="E13" s="416">
        <v>1284</v>
      </c>
      <c r="F13" s="415">
        <v>5834</v>
      </c>
      <c r="G13" s="449"/>
      <c r="H13" s="416">
        <v>1529</v>
      </c>
      <c r="I13" s="416">
        <v>1636</v>
      </c>
      <c r="J13" s="416">
        <v>985</v>
      </c>
      <c r="K13" s="416">
        <v>1424</v>
      </c>
      <c r="L13" s="415">
        <v>5574</v>
      </c>
      <c r="M13" s="416"/>
      <c r="N13" s="416">
        <v>1473</v>
      </c>
      <c r="O13" s="416">
        <v>1378</v>
      </c>
      <c r="P13" s="416">
        <v>997</v>
      </c>
      <c r="Q13" s="416">
        <v>721</v>
      </c>
      <c r="R13" s="415">
        <v>4569</v>
      </c>
      <c r="S13" s="16"/>
      <c r="T13" s="11"/>
      <c r="U13" s="11"/>
      <c r="V13" s="11"/>
      <c r="W13" s="11"/>
      <c r="X13" s="11"/>
      <c r="Y13" s="11"/>
      <c r="Z13" s="11"/>
      <c r="AA13" s="11"/>
      <c r="AB13" s="11"/>
      <c r="AC13" s="11"/>
      <c r="AD13" s="11"/>
      <c r="AF13" s="16"/>
      <c r="AG13" s="16"/>
      <c r="AH13" s="16"/>
      <c r="AI13" s="16"/>
      <c r="AJ13" s="16"/>
      <c r="AK13" s="16"/>
      <c r="AL13" s="16"/>
      <c r="AM13" s="16"/>
      <c r="AN13" s="16"/>
      <c r="AO13" s="16"/>
      <c r="AP13" s="16"/>
    </row>
    <row r="14" spans="1:53" ht="15" customHeight="1">
      <c r="A14" s="206" t="s">
        <v>79</v>
      </c>
      <c r="B14" s="193">
        <v>419</v>
      </c>
      <c r="C14" s="193">
        <v>176</v>
      </c>
      <c r="D14" s="193">
        <v>214</v>
      </c>
      <c r="E14" s="193">
        <v>249</v>
      </c>
      <c r="F14" s="415">
        <v>1058</v>
      </c>
      <c r="G14" s="206"/>
      <c r="H14" s="193">
        <v>300</v>
      </c>
      <c r="I14" s="193">
        <v>323</v>
      </c>
      <c r="J14" s="193">
        <v>340</v>
      </c>
      <c r="K14" s="193">
        <v>78</v>
      </c>
      <c r="L14" s="415">
        <v>1041</v>
      </c>
      <c r="M14" s="193"/>
      <c r="N14" s="193">
        <v>497</v>
      </c>
      <c r="O14" s="193">
        <v>156</v>
      </c>
      <c r="P14" s="193">
        <v>179</v>
      </c>
      <c r="Q14" s="193">
        <v>51</v>
      </c>
      <c r="R14" s="415">
        <v>884</v>
      </c>
      <c r="S14" s="16"/>
      <c r="T14" s="11"/>
      <c r="U14" s="11"/>
      <c r="V14" s="11"/>
      <c r="W14" s="11"/>
      <c r="X14" s="11"/>
      <c r="Y14" s="11"/>
      <c r="Z14" s="11"/>
      <c r="AA14" s="11"/>
      <c r="AB14" s="11"/>
      <c r="AC14" s="11"/>
      <c r="AD14" s="11"/>
      <c r="AF14" s="16"/>
      <c r="AG14" s="16"/>
      <c r="AH14" s="16"/>
      <c r="AI14" s="16"/>
      <c r="AJ14" s="16"/>
      <c r="AK14" s="16"/>
      <c r="AL14" s="16"/>
      <c r="AM14" s="16"/>
      <c r="AN14" s="16"/>
      <c r="AO14" s="16"/>
      <c r="AP14" s="16"/>
    </row>
    <row r="15" spans="1:53" ht="15" customHeight="1">
      <c r="A15" s="206" t="s">
        <v>13</v>
      </c>
      <c r="B15" s="193">
        <v>514</v>
      </c>
      <c r="C15" s="193">
        <v>585</v>
      </c>
      <c r="D15" s="193">
        <v>736</v>
      </c>
      <c r="E15" s="193">
        <v>663</v>
      </c>
      <c r="F15" s="415">
        <v>2498</v>
      </c>
      <c r="G15" s="206"/>
      <c r="H15" s="193">
        <v>87</v>
      </c>
      <c r="I15" s="193">
        <v>-393</v>
      </c>
      <c r="J15" s="193">
        <v>-174</v>
      </c>
      <c r="K15" s="193">
        <v>3</v>
      </c>
      <c r="L15" s="415">
        <v>-477</v>
      </c>
      <c r="M15" s="193"/>
      <c r="N15" s="193">
        <v>-61</v>
      </c>
      <c r="O15" s="193">
        <v>221</v>
      </c>
      <c r="P15" s="193">
        <v>434</v>
      </c>
      <c r="Q15" s="193">
        <v>674</v>
      </c>
      <c r="R15" s="415">
        <v>1267</v>
      </c>
      <c r="S15" s="16"/>
      <c r="T15" s="11"/>
      <c r="U15" s="11"/>
      <c r="V15" s="11"/>
      <c r="W15" s="11"/>
      <c r="X15" s="11"/>
      <c r="Y15" s="11"/>
      <c r="Z15" s="11"/>
      <c r="AA15" s="11"/>
      <c r="AB15" s="11"/>
      <c r="AC15" s="11"/>
      <c r="AD15" s="11"/>
      <c r="AF15" s="16"/>
      <c r="AG15" s="16"/>
      <c r="AH15" s="16"/>
      <c r="AI15" s="16"/>
      <c r="AJ15" s="16"/>
      <c r="AK15" s="16"/>
      <c r="AL15" s="16"/>
      <c r="AM15" s="16"/>
      <c r="AN15" s="16"/>
      <c r="AO15" s="16"/>
      <c r="AP15" s="16"/>
    </row>
    <row r="16" spans="1:53" ht="15" customHeight="1">
      <c r="A16" s="206" t="s">
        <v>70</v>
      </c>
      <c r="B16" s="193">
        <v>-197</v>
      </c>
      <c r="C16" s="193">
        <v>-179</v>
      </c>
      <c r="D16" s="193">
        <v>-121</v>
      </c>
      <c r="E16" s="193">
        <v>-193</v>
      </c>
      <c r="F16" s="415">
        <v>-690</v>
      </c>
      <c r="G16" s="206"/>
      <c r="H16" s="193">
        <v>-221</v>
      </c>
      <c r="I16" s="193">
        <v>-82</v>
      </c>
      <c r="J16" s="193">
        <v>-127</v>
      </c>
      <c r="K16" s="193">
        <v>-133</v>
      </c>
      <c r="L16" s="415">
        <v>-563</v>
      </c>
      <c r="M16" s="193"/>
      <c r="N16" s="193">
        <v>-209</v>
      </c>
      <c r="O16" s="193">
        <v>-186</v>
      </c>
      <c r="P16" s="193">
        <v>-248</v>
      </c>
      <c r="Q16" s="193">
        <v>-197</v>
      </c>
      <c r="R16" s="415">
        <v>-840</v>
      </c>
      <c r="S16" s="16"/>
      <c r="T16" s="11"/>
      <c r="U16" s="11"/>
      <c r="V16" s="11"/>
      <c r="W16" s="11"/>
      <c r="X16" s="11"/>
      <c r="Y16" s="11"/>
      <c r="Z16" s="11"/>
      <c r="AA16" s="11"/>
      <c r="AB16" s="11"/>
      <c r="AC16" s="11"/>
      <c r="AD16" s="11"/>
      <c r="AF16" s="16"/>
      <c r="AG16" s="16"/>
      <c r="AH16" s="16"/>
      <c r="AI16" s="16"/>
      <c r="AJ16" s="16"/>
      <c r="AK16" s="16"/>
      <c r="AL16" s="16"/>
      <c r="AM16" s="16"/>
      <c r="AN16" s="16"/>
      <c r="AO16" s="16"/>
      <c r="AP16" s="16"/>
    </row>
    <row r="17" spans="1:42" ht="15" customHeight="1">
      <c r="A17" s="19" t="s">
        <v>53</v>
      </c>
      <c r="B17" s="524">
        <v>-5</v>
      </c>
      <c r="C17" s="524">
        <v>37</v>
      </c>
      <c r="D17" s="524">
        <v>-4</v>
      </c>
      <c r="E17" s="524">
        <v>-17</v>
      </c>
      <c r="F17" s="326">
        <v>11</v>
      </c>
      <c r="G17" s="3"/>
      <c r="H17" s="524">
        <v>-6</v>
      </c>
      <c r="I17" s="524">
        <v>-104</v>
      </c>
      <c r="J17" s="524">
        <v>-114</v>
      </c>
      <c r="K17" s="524">
        <v>4</v>
      </c>
      <c r="L17" s="326">
        <v>-220</v>
      </c>
      <c r="M17" s="28"/>
      <c r="N17" s="524">
        <v>-210</v>
      </c>
      <c r="O17" s="524">
        <v>-15</v>
      </c>
      <c r="P17" s="524">
        <v>-12</v>
      </c>
      <c r="Q17" s="524">
        <v>33</v>
      </c>
      <c r="R17" s="326">
        <v>-205</v>
      </c>
      <c r="S17" s="16"/>
      <c r="T17" s="11"/>
      <c r="U17" s="11"/>
      <c r="V17" s="11"/>
      <c r="W17" s="11"/>
      <c r="X17" s="11"/>
      <c r="Y17" s="11"/>
      <c r="Z17" s="11"/>
      <c r="AA17" s="11"/>
      <c r="AB17" s="11"/>
      <c r="AC17" s="11"/>
      <c r="AD17" s="11"/>
      <c r="AF17" s="16"/>
      <c r="AG17" s="16"/>
      <c r="AH17" s="16"/>
      <c r="AI17" s="16"/>
      <c r="AJ17" s="16"/>
      <c r="AK17" s="16"/>
      <c r="AL17" s="16"/>
      <c r="AM17" s="16"/>
      <c r="AN17" s="16"/>
      <c r="AO17" s="16"/>
      <c r="AP17" s="16"/>
    </row>
    <row r="18" spans="1:42" ht="15" customHeight="1">
      <c r="A18" s="5" t="s">
        <v>15</v>
      </c>
      <c r="B18" s="32">
        <v>2335</v>
      </c>
      <c r="C18" s="32">
        <v>2318</v>
      </c>
      <c r="D18" s="32">
        <v>2072</v>
      </c>
      <c r="E18" s="32">
        <v>1986</v>
      </c>
      <c r="F18" s="33">
        <v>8711</v>
      </c>
      <c r="G18" s="4"/>
      <c r="H18" s="32">
        <v>1689</v>
      </c>
      <c r="I18" s="32">
        <v>1380</v>
      </c>
      <c r="J18" s="32">
        <v>910</v>
      </c>
      <c r="K18" s="32">
        <v>1376</v>
      </c>
      <c r="L18" s="33">
        <v>5355</v>
      </c>
      <c r="M18" s="11"/>
      <c r="N18" s="32">
        <v>1490</v>
      </c>
      <c r="O18" s="32">
        <v>1553</v>
      </c>
      <c r="P18" s="32">
        <v>1349</v>
      </c>
      <c r="Q18" s="32">
        <v>1282</v>
      </c>
      <c r="R18" s="33">
        <v>5675</v>
      </c>
      <c r="S18" s="16"/>
      <c r="T18" s="11"/>
      <c r="U18" s="11"/>
      <c r="V18" s="11"/>
      <c r="W18" s="11"/>
      <c r="X18" s="11"/>
      <c r="Y18" s="11"/>
      <c r="Z18" s="11"/>
      <c r="AA18" s="11"/>
      <c r="AB18" s="11"/>
      <c r="AC18" s="11"/>
      <c r="AD18" s="11"/>
      <c r="AF18" s="16"/>
      <c r="AG18" s="16"/>
      <c r="AH18" s="16"/>
      <c r="AI18" s="16"/>
      <c r="AJ18" s="16"/>
      <c r="AK18" s="16"/>
      <c r="AL18" s="16"/>
      <c r="AM18" s="16"/>
      <c r="AN18" s="16"/>
      <c r="AO18" s="16"/>
      <c r="AP18" s="16"/>
    </row>
    <row r="19" spans="1:42" ht="2.25" customHeight="1">
      <c r="A19" s="2" t="s">
        <v>9</v>
      </c>
      <c r="B19" s="25"/>
      <c r="C19" s="25"/>
      <c r="D19" s="25"/>
      <c r="E19" s="25"/>
      <c r="F19" s="10"/>
      <c r="H19" s="25"/>
      <c r="I19" s="25"/>
      <c r="J19" s="25"/>
      <c r="K19" s="25"/>
      <c r="L19" s="10"/>
      <c r="M19" s="25"/>
      <c r="N19" s="25"/>
      <c r="O19" s="25"/>
      <c r="P19" s="25"/>
      <c r="Q19" s="25"/>
      <c r="R19" s="10"/>
      <c r="T19" s="25"/>
      <c r="U19" s="25"/>
      <c r="V19" s="25"/>
      <c r="W19" s="25"/>
      <c r="X19" s="9"/>
      <c r="Y19" s="25"/>
      <c r="Z19" s="25"/>
      <c r="AA19" s="25"/>
      <c r="AB19" s="25"/>
      <c r="AC19" s="25"/>
      <c r="AD19" s="9"/>
      <c r="AF19" s="16"/>
      <c r="AG19" s="16"/>
      <c r="AH19" s="16"/>
      <c r="AI19" s="16"/>
      <c r="AJ19" s="16"/>
      <c r="AK19" s="16"/>
      <c r="AL19" s="16"/>
      <c r="AM19" s="16"/>
      <c r="AN19" s="16"/>
      <c r="AO19" s="16"/>
      <c r="AP19" s="16"/>
    </row>
    <row r="20" spans="1:42" ht="1.5" customHeight="1">
      <c r="A20" s="117"/>
      <c r="B20" s="118"/>
      <c r="C20" s="118"/>
      <c r="D20" s="118"/>
      <c r="E20" s="118"/>
      <c r="F20" s="119"/>
      <c r="G20" s="117"/>
      <c r="H20" s="118"/>
      <c r="I20" s="118"/>
      <c r="J20" s="118"/>
      <c r="K20" s="118"/>
      <c r="L20" s="119"/>
      <c r="M20" s="118"/>
      <c r="N20" s="118"/>
      <c r="O20" s="118"/>
      <c r="P20" s="118"/>
      <c r="Q20" s="118"/>
      <c r="R20" s="119"/>
      <c r="T20" s="25"/>
      <c r="U20" s="25"/>
      <c r="V20" s="25"/>
      <c r="W20" s="25"/>
      <c r="X20" s="9"/>
      <c r="Y20" s="25"/>
      <c r="Z20" s="25"/>
      <c r="AA20" s="25"/>
      <c r="AB20" s="25"/>
      <c r="AC20" s="25"/>
      <c r="AD20" s="9"/>
      <c r="AF20" s="16"/>
      <c r="AG20" s="16"/>
      <c r="AH20" s="16"/>
      <c r="AI20" s="16"/>
      <c r="AJ20" s="16"/>
      <c r="AK20" s="16"/>
      <c r="AL20" s="16"/>
      <c r="AM20" s="16"/>
      <c r="AN20" s="16"/>
      <c r="AO20" s="16"/>
      <c r="AP20" s="16"/>
    </row>
    <row r="21" spans="1:42" ht="2.25" customHeight="1">
      <c r="B21" s="25"/>
      <c r="C21" s="25"/>
      <c r="D21" s="25"/>
      <c r="E21" s="25"/>
      <c r="F21" s="10"/>
      <c r="H21" s="25"/>
      <c r="I21" s="25"/>
      <c r="J21" s="25"/>
      <c r="K21" s="25"/>
      <c r="L21" s="10"/>
      <c r="M21" s="25"/>
      <c r="N21" s="25"/>
      <c r="O21" s="25"/>
      <c r="P21" s="25"/>
      <c r="Q21" s="25"/>
      <c r="R21" s="10"/>
      <c r="T21" s="25"/>
      <c r="U21" s="25"/>
      <c r="V21" s="25"/>
      <c r="W21" s="25"/>
      <c r="X21" s="9"/>
      <c r="Y21" s="25"/>
      <c r="Z21" s="25"/>
      <c r="AA21" s="25"/>
      <c r="AB21" s="25"/>
      <c r="AC21" s="25"/>
      <c r="AD21" s="9"/>
      <c r="AF21" s="16"/>
      <c r="AG21" s="16"/>
      <c r="AH21" s="16"/>
      <c r="AI21" s="16"/>
      <c r="AJ21" s="16"/>
      <c r="AK21" s="16"/>
      <c r="AL21" s="16"/>
      <c r="AM21" s="16"/>
      <c r="AN21" s="16"/>
      <c r="AO21" s="16"/>
      <c r="AP21" s="16"/>
    </row>
    <row r="22" spans="1:42" ht="15" customHeight="1">
      <c r="A22" s="528" t="s">
        <v>16</v>
      </c>
      <c r="B22" s="416">
        <v>663</v>
      </c>
      <c r="C22" s="416">
        <v>772</v>
      </c>
      <c r="D22" s="416">
        <v>899</v>
      </c>
      <c r="E22" s="416">
        <v>765</v>
      </c>
      <c r="F22" s="415">
        <v>3099</v>
      </c>
      <c r="G22" s="416"/>
      <c r="H22" s="416">
        <v>551</v>
      </c>
      <c r="I22" s="416">
        <v>749</v>
      </c>
      <c r="J22" s="416">
        <v>515</v>
      </c>
      <c r="K22" s="416">
        <v>139</v>
      </c>
      <c r="L22" s="415">
        <v>1954</v>
      </c>
      <c r="M22" s="416"/>
      <c r="N22" s="416">
        <v>364</v>
      </c>
      <c r="O22" s="416">
        <v>560</v>
      </c>
      <c r="P22" s="416">
        <v>971</v>
      </c>
      <c r="Q22" s="416">
        <v>464</v>
      </c>
      <c r="R22" s="415">
        <v>2359</v>
      </c>
      <c r="S22" s="16"/>
      <c r="T22" s="11"/>
      <c r="U22" s="11"/>
      <c r="V22" s="11"/>
      <c r="W22" s="11"/>
      <c r="X22" s="11"/>
      <c r="Y22" s="11"/>
      <c r="Z22" s="11"/>
      <c r="AA22" s="11"/>
      <c r="AB22" s="11"/>
      <c r="AC22" s="11"/>
      <c r="AD22" s="11"/>
      <c r="AF22" s="16"/>
      <c r="AG22" s="16"/>
      <c r="AH22" s="16"/>
      <c r="AI22" s="16"/>
      <c r="AJ22" s="16"/>
      <c r="AK22" s="16"/>
      <c r="AL22" s="16"/>
      <c r="AM22" s="16"/>
      <c r="AN22" s="16"/>
      <c r="AO22" s="16"/>
      <c r="AP22" s="16"/>
    </row>
    <row r="23" spans="1:42" ht="16.5" customHeight="1">
      <c r="A23" s="361" t="s">
        <v>57</v>
      </c>
      <c r="B23" s="468">
        <v>-0.113</v>
      </c>
      <c r="C23" s="468">
        <v>0.19900000000000001</v>
      </c>
      <c r="D23" s="468">
        <v>0.46</v>
      </c>
      <c r="E23" s="468">
        <v>4.0000000000000001E-3</v>
      </c>
      <c r="F23" s="469">
        <v>0.122</v>
      </c>
      <c r="G23" s="4"/>
      <c r="H23" s="468">
        <v>-0.153</v>
      </c>
      <c r="I23" s="468">
        <v>2E-3</v>
      </c>
      <c r="J23" s="468">
        <v>-0.45400000000000001</v>
      </c>
      <c r="K23" s="468">
        <v>-0.82299999999999995</v>
      </c>
      <c r="L23" s="469">
        <v>-0.376</v>
      </c>
      <c r="M23" s="470"/>
      <c r="N23" s="468">
        <v>-0.39600000000000002</v>
      </c>
      <c r="O23" s="518">
        <v>-0.32400000000000001</v>
      </c>
      <c r="P23" s="468">
        <v>0.76200000000000001</v>
      </c>
      <c r="Q23" s="468">
        <v>1.879</v>
      </c>
      <c r="R23" s="469">
        <v>0.10199999999999999</v>
      </c>
      <c r="T23" s="409"/>
      <c r="U23" s="409"/>
      <c r="V23" s="409"/>
      <c r="W23" s="409"/>
      <c r="X23" s="409"/>
      <c r="Y23" s="411"/>
      <c r="Z23" s="409"/>
      <c r="AA23" s="409"/>
      <c r="AB23" s="409"/>
      <c r="AC23" s="409"/>
      <c r="AD23" s="409"/>
      <c r="AF23" s="16"/>
      <c r="AG23" s="16"/>
      <c r="AH23" s="16"/>
      <c r="AI23" s="16"/>
      <c r="AJ23" s="16"/>
      <c r="AK23" s="16"/>
      <c r="AL23" s="16"/>
      <c r="AM23" s="16"/>
      <c r="AN23" s="16"/>
      <c r="AO23" s="16"/>
      <c r="AP23" s="16"/>
    </row>
    <row r="24" spans="1:42" ht="2.25" customHeight="1">
      <c r="A24" s="2" t="s">
        <v>9</v>
      </c>
      <c r="B24" s="25"/>
      <c r="C24" s="25"/>
      <c r="D24" s="25"/>
      <c r="E24" s="25"/>
      <c r="F24" s="10"/>
      <c r="H24" s="25"/>
      <c r="I24" s="25"/>
      <c r="J24" s="25"/>
      <c r="K24" s="25"/>
      <c r="L24" s="10"/>
      <c r="M24" s="25"/>
      <c r="N24" s="25"/>
      <c r="O24" s="25"/>
      <c r="P24" s="25"/>
      <c r="Q24" s="25"/>
      <c r="R24" s="10"/>
      <c r="T24" s="25"/>
      <c r="U24" s="25"/>
      <c r="V24" s="25"/>
      <c r="W24" s="25"/>
      <c r="X24" s="9"/>
      <c r="Y24" s="25"/>
      <c r="Z24" s="25"/>
      <c r="AA24" s="25"/>
      <c r="AB24" s="25"/>
      <c r="AC24" s="25"/>
      <c r="AD24" s="9"/>
      <c r="AF24" s="16"/>
      <c r="AG24" s="16"/>
      <c r="AH24" s="16"/>
      <c r="AI24" s="16"/>
      <c r="AJ24" s="16"/>
      <c r="AK24" s="16"/>
      <c r="AL24" s="16"/>
      <c r="AM24" s="16"/>
      <c r="AN24" s="16"/>
      <c r="AO24" s="16"/>
      <c r="AP24" s="16"/>
    </row>
    <row r="25" spans="1:42" ht="1.5" customHeight="1">
      <c r="A25" s="117"/>
      <c r="B25" s="118"/>
      <c r="C25" s="118"/>
      <c r="D25" s="118"/>
      <c r="E25" s="118"/>
      <c r="F25" s="119"/>
      <c r="G25" s="117"/>
      <c r="H25" s="118"/>
      <c r="I25" s="118"/>
      <c r="J25" s="118"/>
      <c r="K25" s="118"/>
      <c r="L25" s="119"/>
      <c r="M25" s="118"/>
      <c r="N25" s="118"/>
      <c r="O25" s="118"/>
      <c r="P25" s="118"/>
      <c r="Q25" s="118"/>
      <c r="R25" s="119"/>
      <c r="T25" s="25"/>
      <c r="U25" s="25"/>
      <c r="V25" s="25"/>
      <c r="W25" s="25"/>
      <c r="X25" s="9"/>
      <c r="Y25" s="25"/>
      <c r="Z25" s="25"/>
      <c r="AA25" s="25"/>
      <c r="AB25" s="25"/>
      <c r="AC25" s="25"/>
      <c r="AD25" s="9"/>
      <c r="AF25" s="16"/>
      <c r="AG25" s="16"/>
      <c r="AH25" s="16"/>
      <c r="AI25" s="16"/>
      <c r="AJ25" s="16"/>
      <c r="AK25" s="16"/>
      <c r="AL25" s="16"/>
      <c r="AM25" s="16"/>
      <c r="AN25" s="16"/>
      <c r="AO25" s="16"/>
      <c r="AP25" s="16"/>
    </row>
    <row r="26" spans="1:42" ht="2.25" customHeight="1">
      <c r="B26" s="25"/>
      <c r="C26" s="25"/>
      <c r="D26" s="25"/>
      <c r="E26" s="25"/>
      <c r="F26" s="10"/>
      <c r="H26" s="25"/>
      <c r="I26" s="25"/>
      <c r="J26" s="25"/>
      <c r="K26" s="25"/>
      <c r="L26" s="10"/>
      <c r="M26" s="25"/>
      <c r="N26" s="25"/>
      <c r="O26" s="25"/>
      <c r="P26" s="25"/>
      <c r="Q26" s="25"/>
      <c r="R26" s="10"/>
      <c r="T26" s="25"/>
      <c r="U26" s="25"/>
      <c r="V26" s="25"/>
      <c r="W26" s="25"/>
      <c r="X26" s="9"/>
      <c r="Y26" s="25"/>
      <c r="Z26" s="25"/>
      <c r="AA26" s="25"/>
      <c r="AB26" s="25"/>
      <c r="AC26" s="25"/>
      <c r="AD26" s="9"/>
      <c r="AF26" s="16"/>
      <c r="AG26" s="16"/>
      <c r="AH26" s="16"/>
      <c r="AI26" s="16"/>
      <c r="AJ26" s="16"/>
      <c r="AK26" s="16"/>
      <c r="AL26" s="16"/>
      <c r="AM26" s="16"/>
      <c r="AN26" s="16"/>
      <c r="AO26" s="16"/>
      <c r="AP26" s="16"/>
    </row>
    <row r="27" spans="1:42" ht="15" customHeight="1">
      <c r="A27" s="525" t="s">
        <v>58</v>
      </c>
      <c r="B27" s="416">
        <v>-185</v>
      </c>
      <c r="C27" s="416">
        <v>-207</v>
      </c>
      <c r="D27" s="416">
        <v>-219</v>
      </c>
      <c r="E27" s="416">
        <v>-209</v>
      </c>
      <c r="F27" s="415">
        <v>-820</v>
      </c>
      <c r="G27" s="416"/>
      <c r="H27" s="416">
        <v>-193</v>
      </c>
      <c r="I27" s="416">
        <v>-389</v>
      </c>
      <c r="J27" s="416">
        <v>-264</v>
      </c>
      <c r="K27" s="416">
        <v>-939</v>
      </c>
      <c r="L27" s="415">
        <v>-1785</v>
      </c>
      <c r="M27" s="416"/>
      <c r="N27" s="416">
        <v>-281</v>
      </c>
      <c r="O27" s="416">
        <v>-261</v>
      </c>
      <c r="P27" s="416">
        <v>-335</v>
      </c>
      <c r="Q27" s="416">
        <v>-481</v>
      </c>
      <c r="R27" s="415">
        <v>-1358</v>
      </c>
      <c r="S27" s="16"/>
      <c r="T27" s="11"/>
      <c r="U27" s="11"/>
      <c r="V27" s="11"/>
      <c r="W27" s="11"/>
      <c r="X27" s="11"/>
      <c r="Y27" s="11"/>
      <c r="Z27" s="11"/>
      <c r="AA27" s="11"/>
      <c r="AB27" s="11"/>
      <c r="AC27" s="11"/>
      <c r="AD27" s="11"/>
      <c r="AF27" s="16"/>
      <c r="AG27" s="16"/>
      <c r="AH27" s="16"/>
      <c r="AI27" s="16"/>
      <c r="AJ27" s="16"/>
      <c r="AK27" s="16"/>
      <c r="AL27" s="16"/>
      <c r="AM27" s="16"/>
      <c r="AN27" s="16"/>
      <c r="AO27" s="16"/>
      <c r="AP27" s="16"/>
    </row>
    <row r="28" spans="1:42" ht="15" customHeight="1">
      <c r="A28" s="30" t="s">
        <v>53</v>
      </c>
      <c r="B28" s="32">
        <v>12</v>
      </c>
      <c r="C28" s="32">
        <v>-21</v>
      </c>
      <c r="D28" s="32">
        <v>0</v>
      </c>
      <c r="E28" s="32">
        <v>11</v>
      </c>
      <c r="F28" s="33">
        <v>2</v>
      </c>
      <c r="G28" s="32"/>
      <c r="H28" s="32">
        <v>7</v>
      </c>
      <c r="I28" s="32">
        <v>11</v>
      </c>
      <c r="J28" s="32">
        <v>11</v>
      </c>
      <c r="K28" s="32">
        <v>3</v>
      </c>
      <c r="L28" s="33">
        <v>32</v>
      </c>
      <c r="M28" s="32"/>
      <c r="N28" s="32">
        <v>10</v>
      </c>
      <c r="O28" s="32">
        <v>2</v>
      </c>
      <c r="P28" s="32">
        <v>-98</v>
      </c>
      <c r="Q28" s="32">
        <v>21</v>
      </c>
      <c r="R28" s="33">
        <v>-65</v>
      </c>
      <c r="S28" s="16"/>
      <c r="T28" s="11"/>
      <c r="U28" s="11"/>
      <c r="V28" s="11"/>
      <c r="W28" s="11"/>
      <c r="X28" s="11"/>
      <c r="Y28" s="11"/>
      <c r="Z28" s="11"/>
      <c r="AA28" s="11"/>
      <c r="AB28" s="11"/>
      <c r="AC28" s="11"/>
      <c r="AD28" s="11"/>
      <c r="AF28" s="16"/>
      <c r="AG28" s="16"/>
      <c r="AH28" s="16"/>
      <c r="AI28" s="16"/>
      <c r="AJ28" s="16"/>
      <c r="AK28" s="16"/>
      <c r="AL28" s="16"/>
      <c r="AM28" s="16"/>
      <c r="AN28" s="16"/>
      <c r="AO28" s="16"/>
      <c r="AP28" s="16"/>
    </row>
    <row r="29" spans="1:42" ht="2.25" customHeight="1">
      <c r="A29" s="2" t="s">
        <v>9</v>
      </c>
      <c r="B29" s="25"/>
      <c r="C29" s="25"/>
      <c r="D29" s="25"/>
      <c r="E29" s="25"/>
      <c r="F29" s="10"/>
      <c r="H29" s="25"/>
      <c r="I29" s="25"/>
      <c r="J29" s="25"/>
      <c r="K29" s="25"/>
      <c r="L29" s="10"/>
      <c r="M29" s="25"/>
      <c r="N29" s="25"/>
      <c r="O29" s="25"/>
      <c r="P29" s="25"/>
      <c r="Q29" s="25"/>
      <c r="R29" s="10"/>
      <c r="T29" s="25"/>
      <c r="U29" s="25"/>
      <c r="V29" s="25"/>
      <c r="W29" s="25"/>
      <c r="X29" s="9"/>
      <c r="Y29" s="25"/>
      <c r="Z29" s="25"/>
      <c r="AA29" s="25"/>
      <c r="AB29" s="25"/>
      <c r="AC29" s="25"/>
      <c r="AD29" s="9"/>
      <c r="AF29" s="16"/>
      <c r="AG29" s="16"/>
      <c r="AH29" s="16"/>
      <c r="AI29" s="16"/>
      <c r="AJ29" s="16"/>
      <c r="AK29" s="16"/>
      <c r="AL29" s="16"/>
      <c r="AM29" s="16"/>
      <c r="AN29" s="16"/>
      <c r="AO29" s="16"/>
      <c r="AP29" s="16"/>
    </row>
    <row r="30" spans="1:42" ht="1.5" customHeight="1">
      <c r="A30" s="117"/>
      <c r="B30" s="118"/>
      <c r="C30" s="118"/>
      <c r="D30" s="118"/>
      <c r="E30" s="118"/>
      <c r="F30" s="119"/>
      <c r="G30" s="117"/>
      <c r="H30" s="118"/>
      <c r="I30" s="118"/>
      <c r="J30" s="118"/>
      <c r="K30" s="118"/>
      <c r="L30" s="119"/>
      <c r="M30" s="118"/>
      <c r="N30" s="118"/>
      <c r="O30" s="118"/>
      <c r="P30" s="118"/>
      <c r="Q30" s="118"/>
      <c r="R30" s="119"/>
      <c r="T30" s="25"/>
      <c r="U30" s="25"/>
      <c r="V30" s="25"/>
      <c r="W30" s="25"/>
      <c r="X30" s="9"/>
      <c r="Y30" s="25"/>
      <c r="Z30" s="25"/>
      <c r="AA30" s="25"/>
      <c r="AB30" s="25"/>
      <c r="AC30" s="25"/>
      <c r="AD30" s="9"/>
      <c r="AF30" s="16"/>
      <c r="AG30" s="16"/>
      <c r="AH30" s="16"/>
      <c r="AI30" s="16"/>
      <c r="AJ30" s="16"/>
      <c r="AK30" s="16"/>
      <c r="AL30" s="16"/>
      <c r="AM30" s="16"/>
      <c r="AN30" s="16"/>
      <c r="AO30" s="16"/>
      <c r="AP30" s="16"/>
    </row>
    <row r="31" spans="1:42" ht="2.25" customHeight="1">
      <c r="B31" s="25"/>
      <c r="C31" s="25"/>
      <c r="D31" s="25"/>
      <c r="E31" s="25"/>
      <c r="F31" s="10"/>
      <c r="H31" s="25"/>
      <c r="I31" s="25"/>
      <c r="J31" s="25"/>
      <c r="K31" s="25"/>
      <c r="L31" s="10"/>
      <c r="M31" s="25"/>
      <c r="N31" s="25"/>
      <c r="O31" s="25"/>
      <c r="P31" s="25"/>
      <c r="Q31" s="25"/>
      <c r="R31" s="10"/>
      <c r="T31" s="25"/>
      <c r="U31" s="25"/>
      <c r="V31" s="25"/>
      <c r="W31" s="25"/>
      <c r="X31" s="9"/>
      <c r="Y31" s="25"/>
      <c r="Z31" s="25"/>
      <c r="AA31" s="25"/>
      <c r="AB31" s="25"/>
      <c r="AC31" s="25"/>
      <c r="AD31" s="9"/>
      <c r="AF31" s="16"/>
      <c r="AG31" s="16"/>
      <c r="AH31" s="16"/>
      <c r="AI31" s="16"/>
      <c r="AJ31" s="16"/>
      <c r="AK31" s="16"/>
      <c r="AL31" s="16"/>
      <c r="AM31" s="16"/>
      <c r="AN31" s="16"/>
      <c r="AO31" s="16"/>
      <c r="AP31" s="16"/>
    </row>
    <row r="32" spans="1:42" s="1" customFormat="1" ht="15" customHeight="1">
      <c r="A32" s="203" t="s">
        <v>19</v>
      </c>
      <c r="B32" s="201">
        <v>8553</v>
      </c>
      <c r="C32" s="201">
        <v>8716</v>
      </c>
      <c r="D32" s="201">
        <v>8553</v>
      </c>
      <c r="E32" s="201">
        <v>8436</v>
      </c>
      <c r="F32" s="202">
        <v>34258</v>
      </c>
      <c r="G32" s="203"/>
      <c r="H32" s="201">
        <v>8130</v>
      </c>
      <c r="I32" s="201">
        <v>7927</v>
      </c>
      <c r="J32" s="201">
        <v>7583</v>
      </c>
      <c r="K32" s="201">
        <v>7186</v>
      </c>
      <c r="L32" s="202">
        <v>30826</v>
      </c>
      <c r="M32" s="201"/>
      <c r="N32" s="201">
        <v>8413</v>
      </c>
      <c r="O32" s="201">
        <v>8927</v>
      </c>
      <c r="P32" s="201">
        <v>8957</v>
      </c>
      <c r="Q32" s="201">
        <v>8411</v>
      </c>
      <c r="R32" s="202">
        <v>34708</v>
      </c>
      <c r="S32" s="16"/>
      <c r="T32" s="13"/>
      <c r="U32" s="13"/>
      <c r="V32" s="13"/>
      <c r="W32" s="13"/>
      <c r="X32" s="13"/>
      <c r="Y32" s="13"/>
      <c r="Z32" s="13"/>
      <c r="AA32" s="13"/>
      <c r="AB32" s="13"/>
      <c r="AC32" s="13"/>
      <c r="AD32" s="13"/>
      <c r="AE32" s="2"/>
      <c r="AF32" s="16"/>
      <c r="AG32" s="16"/>
      <c r="AH32" s="16"/>
      <c r="AI32" s="16"/>
      <c r="AJ32" s="16"/>
      <c r="AK32" s="16"/>
      <c r="AL32" s="16"/>
      <c r="AM32" s="16"/>
      <c r="AN32" s="16"/>
      <c r="AO32" s="16"/>
      <c r="AP32" s="16"/>
    </row>
    <row r="33" spans="1:65" ht="6.75" customHeight="1">
      <c r="A33" s="203"/>
      <c r="B33" s="203"/>
      <c r="C33" s="203"/>
      <c r="D33" s="203"/>
      <c r="E33" s="203"/>
      <c r="F33" s="442"/>
      <c r="G33" s="203"/>
      <c r="H33" s="205"/>
      <c r="I33" s="205"/>
      <c r="J33" s="205"/>
      <c r="K33" s="205"/>
      <c r="L33" s="442"/>
      <c r="M33" s="203"/>
      <c r="N33" s="205"/>
      <c r="R33" s="442"/>
    </row>
    <row r="34" spans="1:65" ht="6.75" customHeight="1" thickBot="1">
      <c r="B34" s="8"/>
      <c r="F34" s="85"/>
      <c r="G34" s="8"/>
      <c r="H34" s="8"/>
      <c r="L34" s="85"/>
      <c r="M34" s="8"/>
      <c r="N34" s="8"/>
      <c r="R34" s="85"/>
    </row>
    <row r="35" spans="1:65" ht="19.5" customHeight="1" thickBot="1">
      <c r="A35" s="123" t="s">
        <v>80</v>
      </c>
      <c r="B35" s="122"/>
      <c r="C35" s="122"/>
      <c r="D35" s="122"/>
      <c r="E35" s="124"/>
      <c r="F35" s="121"/>
      <c r="G35" s="122"/>
      <c r="H35" s="122"/>
      <c r="I35" s="122"/>
      <c r="J35" s="122"/>
      <c r="K35" s="124"/>
      <c r="L35" s="121"/>
      <c r="M35" s="122"/>
      <c r="N35" s="122"/>
      <c r="O35" s="122"/>
      <c r="P35" s="122"/>
      <c r="Q35" s="122"/>
      <c r="R35" s="121"/>
    </row>
    <row r="36" spans="1:65" ht="15" customHeight="1">
      <c r="A36" s="5" t="s">
        <v>8</v>
      </c>
      <c r="B36" s="32">
        <v>2035</v>
      </c>
      <c r="C36" s="32">
        <v>2036</v>
      </c>
      <c r="D36" s="32">
        <v>1967</v>
      </c>
      <c r="E36" s="32">
        <v>1956</v>
      </c>
      <c r="F36" s="12">
        <v>7994</v>
      </c>
      <c r="G36" s="19"/>
      <c r="H36" s="32">
        <v>1946</v>
      </c>
      <c r="I36" s="32">
        <v>1937</v>
      </c>
      <c r="J36" s="32">
        <v>1952</v>
      </c>
      <c r="K36" s="32">
        <v>1918</v>
      </c>
      <c r="L36" s="12">
        <v>7753</v>
      </c>
      <c r="M36" s="32"/>
      <c r="N36" s="32">
        <v>1929</v>
      </c>
      <c r="O36" s="11">
        <v>1950</v>
      </c>
      <c r="P36" s="11">
        <v>1965</v>
      </c>
      <c r="Q36" s="11">
        <v>1967</v>
      </c>
      <c r="R36" s="12">
        <v>7811</v>
      </c>
      <c r="T36" s="11"/>
      <c r="U36" s="11"/>
      <c r="V36" s="11"/>
      <c r="W36" s="11"/>
      <c r="X36" s="11"/>
      <c r="Y36" s="11"/>
      <c r="Z36" s="11"/>
      <c r="AA36" s="11"/>
      <c r="AB36" s="11"/>
      <c r="AC36" s="11"/>
      <c r="AD36" s="11"/>
      <c r="AF36" s="16"/>
      <c r="AG36" s="16"/>
      <c r="AH36" s="16"/>
      <c r="AI36" s="16"/>
      <c r="AJ36" s="16"/>
      <c r="AK36" s="16"/>
      <c r="AL36" s="16"/>
      <c r="AM36" s="16"/>
      <c r="AN36" s="16"/>
      <c r="AO36" s="16"/>
      <c r="AP36" s="16"/>
    </row>
    <row r="37" spans="1:65" ht="2.25" customHeight="1">
      <c r="B37" s="25"/>
      <c r="C37" s="25"/>
      <c r="D37" s="25"/>
      <c r="E37" s="25"/>
      <c r="F37" s="10"/>
      <c r="G37" s="25"/>
      <c r="H37" s="25"/>
      <c r="I37" s="25"/>
      <c r="J37" s="25"/>
      <c r="K37" s="25"/>
      <c r="L37" s="10"/>
      <c r="M37" s="25"/>
      <c r="N37" s="25"/>
      <c r="O37" s="25"/>
      <c r="P37" s="25"/>
      <c r="Q37" s="25"/>
      <c r="R37" s="10"/>
      <c r="T37" s="25"/>
      <c r="U37" s="25"/>
      <c r="V37" s="25"/>
      <c r="W37" s="25"/>
      <c r="X37" s="9"/>
      <c r="Y37" s="25"/>
      <c r="Z37" s="25"/>
      <c r="AA37" s="25"/>
      <c r="AB37" s="25"/>
      <c r="AC37" s="25"/>
      <c r="AD37" s="9"/>
      <c r="AE37" s="25"/>
      <c r="AF37" s="25"/>
      <c r="AG37" s="25"/>
      <c r="AH37" s="25"/>
      <c r="AI37" s="9"/>
      <c r="AJ37" s="25"/>
      <c r="AK37" s="25"/>
      <c r="AL37" s="25"/>
      <c r="AM37" s="25"/>
      <c r="AN37" s="25"/>
      <c r="AO37" s="9"/>
      <c r="AP37" s="16"/>
      <c r="AQ37" s="16"/>
      <c r="AR37" s="16"/>
      <c r="AS37" s="16"/>
      <c r="AT37" s="16"/>
      <c r="AU37" s="16"/>
      <c r="AV37" s="16"/>
      <c r="AW37" s="16"/>
      <c r="AX37" s="16"/>
      <c r="AY37" s="16"/>
      <c r="AZ37" s="16"/>
      <c r="BA37" s="16"/>
      <c r="BC37" s="16"/>
      <c r="BD37" s="16"/>
      <c r="BE37" s="16"/>
      <c r="BF37" s="16"/>
      <c r="BG37" s="16"/>
      <c r="BH37" s="16"/>
      <c r="BI37" s="16"/>
      <c r="BJ37" s="16"/>
      <c r="BK37" s="16"/>
      <c r="BL37" s="16"/>
      <c r="BM37" s="16"/>
    </row>
    <row r="38" spans="1:65" ht="1.5" customHeight="1">
      <c r="A38" s="117"/>
      <c r="B38" s="118"/>
      <c r="C38" s="118"/>
      <c r="D38" s="118"/>
      <c r="E38" s="118"/>
      <c r="F38" s="119"/>
      <c r="G38" s="118"/>
      <c r="H38" s="118"/>
      <c r="I38" s="118"/>
      <c r="J38" s="118"/>
      <c r="K38" s="118"/>
      <c r="L38" s="119"/>
      <c r="M38" s="118"/>
      <c r="N38" s="118"/>
      <c r="O38" s="118"/>
      <c r="P38" s="118"/>
      <c r="Q38" s="118"/>
      <c r="R38" s="119"/>
      <c r="T38" s="25"/>
      <c r="U38" s="25"/>
      <c r="V38" s="25"/>
      <c r="W38" s="25"/>
      <c r="X38" s="9"/>
      <c r="Y38" s="25"/>
      <c r="Z38" s="25"/>
      <c r="AA38" s="25"/>
      <c r="AB38" s="25"/>
      <c r="AC38" s="25"/>
      <c r="AD38" s="9"/>
      <c r="AE38" s="25"/>
      <c r="AF38" s="25"/>
      <c r="AG38" s="25"/>
      <c r="AH38" s="25"/>
      <c r="AI38" s="9"/>
      <c r="AJ38" s="25"/>
      <c r="AK38" s="25"/>
      <c r="AL38" s="25"/>
      <c r="AM38" s="25"/>
      <c r="AN38" s="25"/>
      <c r="AO38" s="9"/>
      <c r="AP38" s="16"/>
      <c r="AQ38" s="16"/>
      <c r="AR38" s="16"/>
      <c r="AS38" s="16"/>
      <c r="AT38" s="16"/>
      <c r="AU38" s="16"/>
      <c r="AV38" s="16"/>
      <c r="AW38" s="16"/>
      <c r="AX38" s="16"/>
      <c r="AY38" s="16"/>
      <c r="AZ38" s="16"/>
      <c r="BA38" s="16"/>
      <c r="BC38" s="16"/>
      <c r="BD38" s="16"/>
      <c r="BE38" s="16"/>
      <c r="BF38" s="16"/>
      <c r="BG38" s="16"/>
      <c r="BH38" s="16"/>
      <c r="BI38" s="16"/>
      <c r="BJ38" s="16"/>
      <c r="BK38" s="16"/>
      <c r="BL38" s="16"/>
      <c r="BM38" s="16"/>
    </row>
    <row r="39" spans="1:65" ht="2.25" customHeight="1">
      <c r="B39" s="25"/>
      <c r="C39" s="25"/>
      <c r="D39" s="25"/>
      <c r="E39" s="25"/>
      <c r="F39" s="10"/>
      <c r="G39" s="25"/>
      <c r="H39" s="25"/>
      <c r="I39" s="25"/>
      <c r="J39" s="25"/>
      <c r="K39" s="25"/>
      <c r="L39" s="10"/>
      <c r="M39" s="25"/>
      <c r="N39" s="25"/>
      <c r="O39" s="25"/>
      <c r="P39" s="25"/>
      <c r="Q39" s="25"/>
      <c r="R39" s="10"/>
      <c r="T39" s="25"/>
      <c r="U39" s="25"/>
      <c r="V39" s="25"/>
      <c r="W39" s="25"/>
      <c r="X39" s="9"/>
      <c r="Y39" s="25"/>
      <c r="Z39" s="25"/>
      <c r="AA39" s="25"/>
      <c r="AB39" s="25"/>
      <c r="AC39" s="25"/>
      <c r="AD39" s="9"/>
      <c r="AE39" s="25"/>
      <c r="AF39" s="25"/>
      <c r="AG39" s="25"/>
      <c r="AH39" s="25"/>
      <c r="AI39" s="9"/>
      <c r="AJ39" s="25"/>
      <c r="AK39" s="25"/>
      <c r="AL39" s="25"/>
      <c r="AM39" s="25"/>
      <c r="AN39" s="25"/>
      <c r="AO39" s="9"/>
      <c r="AP39" s="16"/>
      <c r="AQ39" s="16"/>
      <c r="AR39" s="16"/>
      <c r="AS39" s="16"/>
      <c r="AT39" s="16"/>
      <c r="AU39" s="16"/>
      <c r="AV39" s="16"/>
      <c r="AW39" s="16"/>
      <c r="AX39" s="16"/>
      <c r="AY39" s="16"/>
      <c r="AZ39" s="16"/>
      <c r="BA39" s="16"/>
      <c r="BC39" s="16"/>
      <c r="BD39" s="16"/>
      <c r="BE39" s="16"/>
      <c r="BF39" s="16"/>
      <c r="BG39" s="16"/>
      <c r="BH39" s="16"/>
      <c r="BI39" s="16"/>
      <c r="BJ39" s="16"/>
      <c r="BK39" s="16"/>
      <c r="BL39" s="16"/>
      <c r="BM39" s="16"/>
    </row>
    <row r="40" spans="1:65" ht="15" customHeight="1">
      <c r="A40" s="449" t="s">
        <v>78</v>
      </c>
      <c r="B40" s="416">
        <v>228</v>
      </c>
      <c r="C40" s="416">
        <v>232</v>
      </c>
      <c r="D40" s="416">
        <v>228</v>
      </c>
      <c r="E40" s="416">
        <v>236</v>
      </c>
      <c r="F40" s="415">
        <v>924</v>
      </c>
      <c r="G40" s="449"/>
      <c r="H40" s="416">
        <v>243</v>
      </c>
      <c r="I40" s="416">
        <v>244</v>
      </c>
      <c r="J40" s="416">
        <v>245</v>
      </c>
      <c r="K40" s="416">
        <v>261</v>
      </c>
      <c r="L40" s="415">
        <v>993</v>
      </c>
      <c r="M40" s="416"/>
      <c r="N40" s="416">
        <v>247</v>
      </c>
      <c r="O40" s="416">
        <v>254</v>
      </c>
      <c r="P40" s="416">
        <v>248</v>
      </c>
      <c r="Q40" s="416">
        <v>281</v>
      </c>
      <c r="R40" s="415">
        <v>1030</v>
      </c>
      <c r="T40" s="11"/>
      <c r="U40" s="11"/>
      <c r="V40" s="11"/>
      <c r="W40" s="11"/>
      <c r="X40" s="11"/>
      <c r="Y40" s="11"/>
      <c r="Z40" s="11"/>
      <c r="AA40" s="11"/>
      <c r="AB40" s="11"/>
      <c r="AC40" s="11"/>
      <c r="AD40" s="11"/>
      <c r="AF40" s="16"/>
      <c r="AG40" s="16"/>
      <c r="AH40" s="16"/>
      <c r="AI40" s="16"/>
      <c r="AJ40" s="16"/>
      <c r="AK40" s="16"/>
      <c r="AL40" s="16"/>
      <c r="AM40" s="16"/>
      <c r="AN40" s="16"/>
      <c r="AO40" s="16"/>
      <c r="AP40" s="16"/>
    </row>
    <row r="41" spans="1:65" ht="15" customHeight="1">
      <c r="A41" s="206" t="s">
        <v>79</v>
      </c>
      <c r="B41" s="193">
        <v>11</v>
      </c>
      <c r="C41" s="193">
        <v>13</v>
      </c>
      <c r="D41" s="193">
        <v>13</v>
      </c>
      <c r="E41" s="193">
        <v>12</v>
      </c>
      <c r="F41" s="415">
        <v>49</v>
      </c>
      <c r="G41" s="206"/>
      <c r="H41" s="193">
        <v>17</v>
      </c>
      <c r="I41" s="193">
        <v>15</v>
      </c>
      <c r="J41" s="193">
        <v>17</v>
      </c>
      <c r="K41" s="193">
        <v>18</v>
      </c>
      <c r="L41" s="415">
        <v>67</v>
      </c>
      <c r="M41" s="193"/>
      <c r="N41" s="193">
        <v>12</v>
      </c>
      <c r="O41" s="193">
        <v>12</v>
      </c>
      <c r="P41" s="193">
        <v>14</v>
      </c>
      <c r="Q41" s="193">
        <v>14</v>
      </c>
      <c r="R41" s="415">
        <v>53</v>
      </c>
      <c r="T41" s="11"/>
      <c r="U41" s="11"/>
      <c r="V41" s="11"/>
      <c r="W41" s="11"/>
      <c r="X41" s="11"/>
      <c r="Y41" s="11"/>
      <c r="Z41" s="11"/>
      <c r="AA41" s="11"/>
      <c r="AB41" s="11"/>
      <c r="AC41" s="11"/>
      <c r="AD41" s="11"/>
      <c r="AF41" s="16"/>
      <c r="AG41" s="16"/>
      <c r="AH41" s="16"/>
      <c r="AI41" s="16"/>
      <c r="AJ41" s="16"/>
      <c r="AK41" s="16"/>
      <c r="AL41" s="16"/>
      <c r="AM41" s="16"/>
      <c r="AN41" s="16"/>
      <c r="AO41" s="16"/>
      <c r="AP41" s="16"/>
    </row>
    <row r="42" spans="1:65" ht="15" customHeight="1">
      <c r="A42" s="206" t="s">
        <v>51</v>
      </c>
      <c r="B42" s="193">
        <v>162</v>
      </c>
      <c r="C42" s="193">
        <v>171</v>
      </c>
      <c r="D42" s="193">
        <v>182</v>
      </c>
      <c r="E42" s="193">
        <v>182</v>
      </c>
      <c r="F42" s="415">
        <v>697</v>
      </c>
      <c r="G42" s="206"/>
      <c r="H42" s="193">
        <v>190</v>
      </c>
      <c r="I42" s="193">
        <v>191</v>
      </c>
      <c r="J42" s="193">
        <v>209</v>
      </c>
      <c r="K42" s="193">
        <v>182</v>
      </c>
      <c r="L42" s="415">
        <v>772</v>
      </c>
      <c r="M42" s="193"/>
      <c r="N42" s="193">
        <v>207</v>
      </c>
      <c r="O42" s="193">
        <v>195</v>
      </c>
      <c r="P42" s="193">
        <v>213</v>
      </c>
      <c r="Q42" s="193">
        <v>290</v>
      </c>
      <c r="R42" s="415">
        <v>906</v>
      </c>
      <c r="T42" s="11"/>
      <c r="U42" s="11"/>
      <c r="V42" s="11"/>
      <c r="W42" s="11"/>
      <c r="X42" s="11"/>
      <c r="Y42" s="11"/>
      <c r="Z42" s="11"/>
      <c r="AA42" s="11"/>
      <c r="AB42" s="11"/>
      <c r="AC42" s="11"/>
      <c r="AD42" s="11"/>
      <c r="AF42" s="16"/>
      <c r="AG42" s="16"/>
      <c r="AH42" s="16"/>
      <c r="AI42" s="16"/>
      <c r="AJ42" s="16"/>
      <c r="AK42" s="16"/>
      <c r="AL42" s="16"/>
      <c r="AM42" s="16"/>
      <c r="AN42" s="16"/>
      <c r="AO42" s="16"/>
      <c r="AP42" s="16"/>
    </row>
    <row r="43" spans="1:65" ht="15" customHeight="1">
      <c r="A43" s="206" t="s">
        <v>52</v>
      </c>
      <c r="B43" s="193">
        <v>114</v>
      </c>
      <c r="C43" s="193">
        <v>111</v>
      </c>
      <c r="D43" s="193">
        <v>114</v>
      </c>
      <c r="E43" s="193">
        <v>120</v>
      </c>
      <c r="F43" s="415">
        <v>459</v>
      </c>
      <c r="G43" s="206"/>
      <c r="H43" s="193">
        <v>116</v>
      </c>
      <c r="I43" s="193">
        <v>129</v>
      </c>
      <c r="J43" s="193">
        <v>112</v>
      </c>
      <c r="K43" s="193">
        <v>118</v>
      </c>
      <c r="L43" s="415">
        <v>475</v>
      </c>
      <c r="M43" s="193"/>
      <c r="N43" s="193">
        <v>117</v>
      </c>
      <c r="O43" s="193">
        <v>125</v>
      </c>
      <c r="P43" s="193">
        <v>115</v>
      </c>
      <c r="Q43" s="193">
        <v>122</v>
      </c>
      <c r="R43" s="415">
        <v>478</v>
      </c>
      <c r="T43" s="11"/>
      <c r="U43" s="11"/>
      <c r="V43" s="11"/>
      <c r="W43" s="11"/>
      <c r="X43" s="11"/>
      <c r="Y43" s="11"/>
      <c r="Z43" s="11"/>
      <c r="AA43" s="11"/>
      <c r="AB43" s="11"/>
      <c r="AC43" s="11"/>
      <c r="AD43" s="11"/>
      <c r="AF43" s="16"/>
      <c r="AG43" s="16"/>
      <c r="AH43" s="16"/>
      <c r="AI43" s="16"/>
      <c r="AJ43" s="16"/>
      <c r="AK43" s="16"/>
      <c r="AL43" s="16"/>
      <c r="AM43" s="16"/>
      <c r="AN43" s="16"/>
      <c r="AO43" s="16"/>
      <c r="AP43" s="16"/>
    </row>
    <row r="44" spans="1:65" ht="15" customHeight="1">
      <c r="A44" s="19" t="s">
        <v>71</v>
      </c>
      <c r="B44" s="417">
        <v>0</v>
      </c>
      <c r="C44" s="417">
        <v>0</v>
      </c>
      <c r="D44" s="417">
        <v>0</v>
      </c>
      <c r="E44" s="417">
        <v>0</v>
      </c>
      <c r="F44" s="326">
        <v>0</v>
      </c>
      <c r="G44" s="28"/>
      <c r="H44" s="417">
        <v>0</v>
      </c>
      <c r="I44" s="417">
        <v>0</v>
      </c>
      <c r="J44" s="417">
        <v>0</v>
      </c>
      <c r="K44" s="417">
        <v>0</v>
      </c>
      <c r="L44" s="326">
        <v>0</v>
      </c>
      <c r="M44" s="28"/>
      <c r="N44" s="417">
        <v>0</v>
      </c>
      <c r="O44" s="417">
        <v>0</v>
      </c>
      <c r="P44" s="417">
        <v>0</v>
      </c>
      <c r="Q44" s="417">
        <v>0</v>
      </c>
      <c r="R44" s="326">
        <v>0</v>
      </c>
      <c r="T44" s="11"/>
      <c r="U44" s="11"/>
      <c r="V44" s="11"/>
      <c r="W44" s="11"/>
      <c r="X44" s="11"/>
      <c r="Y44" s="11"/>
      <c r="Z44" s="11"/>
      <c r="AA44" s="11"/>
      <c r="AB44" s="11"/>
      <c r="AC44" s="11"/>
      <c r="AD44" s="11"/>
      <c r="AF44" s="16"/>
      <c r="AG44" s="16"/>
      <c r="AH44" s="16"/>
      <c r="AI44" s="16"/>
      <c r="AJ44" s="16"/>
      <c r="AK44" s="16"/>
      <c r="AL44" s="16"/>
      <c r="AM44" s="16"/>
      <c r="AN44" s="16"/>
      <c r="AO44" s="16"/>
      <c r="AP44" s="16"/>
    </row>
    <row r="45" spans="1:65" ht="15" customHeight="1">
      <c r="A45" s="5" t="s">
        <v>15</v>
      </c>
      <c r="B45" s="32">
        <v>515</v>
      </c>
      <c r="C45" s="32">
        <v>527</v>
      </c>
      <c r="D45" s="32">
        <v>537</v>
      </c>
      <c r="E45" s="32">
        <v>550</v>
      </c>
      <c r="F45" s="12">
        <v>2129</v>
      </c>
      <c r="G45" s="3"/>
      <c r="H45" s="32">
        <v>566</v>
      </c>
      <c r="I45" s="32">
        <v>579</v>
      </c>
      <c r="J45" s="32">
        <v>583</v>
      </c>
      <c r="K45" s="32">
        <v>579</v>
      </c>
      <c r="L45" s="12">
        <v>2307</v>
      </c>
      <c r="M45" s="11"/>
      <c r="N45" s="32">
        <v>583</v>
      </c>
      <c r="O45" s="32">
        <v>586</v>
      </c>
      <c r="P45" s="32">
        <v>591</v>
      </c>
      <c r="Q45" s="32">
        <v>707</v>
      </c>
      <c r="R45" s="12">
        <v>2466</v>
      </c>
      <c r="T45" s="11"/>
      <c r="U45" s="11"/>
      <c r="V45" s="11"/>
      <c r="W45" s="11"/>
      <c r="X45" s="11"/>
      <c r="Y45" s="11"/>
      <c r="Z45" s="11"/>
      <c r="AA45" s="11"/>
      <c r="AB45" s="11"/>
      <c r="AC45" s="11"/>
      <c r="AD45" s="11"/>
      <c r="AF45" s="16"/>
      <c r="AG45" s="16"/>
      <c r="AH45" s="16"/>
      <c r="AI45" s="16"/>
      <c r="AJ45" s="16"/>
      <c r="AK45" s="16"/>
      <c r="AL45" s="16"/>
      <c r="AM45" s="16"/>
      <c r="AN45" s="16"/>
      <c r="AO45" s="16"/>
      <c r="AP45" s="16"/>
    </row>
    <row r="46" spans="1:65" ht="2.25" customHeight="1">
      <c r="B46" s="25"/>
      <c r="C46" s="25"/>
      <c r="D46" s="25"/>
      <c r="E46" s="25"/>
      <c r="F46" s="10"/>
      <c r="G46" s="25"/>
      <c r="H46" s="25"/>
      <c r="I46" s="25"/>
      <c r="J46" s="25"/>
      <c r="K46" s="25"/>
      <c r="L46" s="10"/>
      <c r="M46" s="25"/>
      <c r="N46" s="25"/>
      <c r="O46" s="25"/>
      <c r="P46" s="25"/>
      <c r="Q46" s="25"/>
      <c r="R46" s="10"/>
      <c r="T46" s="25"/>
      <c r="U46" s="25"/>
      <c r="V46" s="25"/>
      <c r="W46" s="25"/>
      <c r="X46" s="9"/>
      <c r="Y46" s="25"/>
      <c r="Z46" s="25"/>
      <c r="AA46" s="25"/>
      <c r="AB46" s="25"/>
      <c r="AC46" s="25"/>
      <c r="AD46" s="9"/>
      <c r="AE46" s="25"/>
      <c r="AF46" s="25"/>
      <c r="AG46" s="25"/>
      <c r="AH46" s="25"/>
      <c r="AI46" s="9"/>
      <c r="AJ46" s="25"/>
      <c r="AK46" s="25"/>
      <c r="AL46" s="25"/>
      <c r="AM46" s="25"/>
      <c r="AN46" s="25"/>
      <c r="AO46" s="9"/>
      <c r="AP46" s="16"/>
      <c r="AQ46" s="16"/>
      <c r="AR46" s="16"/>
      <c r="AS46" s="16"/>
      <c r="AT46" s="16"/>
      <c r="AU46" s="16"/>
      <c r="AV46" s="16"/>
      <c r="AW46" s="16"/>
      <c r="AX46" s="16"/>
      <c r="AY46" s="16"/>
      <c r="AZ46" s="16"/>
      <c r="BA46" s="16"/>
      <c r="BC46" s="16"/>
      <c r="BD46" s="16"/>
      <c r="BE46" s="16"/>
      <c r="BF46" s="16"/>
      <c r="BG46" s="16"/>
      <c r="BH46" s="16"/>
      <c r="BI46" s="16"/>
      <c r="BJ46" s="16"/>
      <c r="BK46" s="16"/>
      <c r="BL46" s="16"/>
      <c r="BM46" s="16"/>
    </row>
    <row r="47" spans="1:65" ht="1.5" customHeight="1">
      <c r="A47" s="117"/>
      <c r="B47" s="118"/>
      <c r="C47" s="118"/>
      <c r="D47" s="118"/>
      <c r="E47" s="118"/>
      <c r="F47" s="119"/>
      <c r="G47" s="118"/>
      <c r="H47" s="118"/>
      <c r="I47" s="118"/>
      <c r="J47" s="118"/>
      <c r="K47" s="118"/>
      <c r="L47" s="119"/>
      <c r="M47" s="118"/>
      <c r="N47" s="118"/>
      <c r="O47" s="118"/>
      <c r="P47" s="118"/>
      <c r="Q47" s="118"/>
      <c r="R47" s="119"/>
      <c r="T47" s="25"/>
      <c r="U47" s="25"/>
      <c r="V47" s="25"/>
      <c r="W47" s="25"/>
      <c r="X47" s="9"/>
      <c r="Y47" s="25"/>
      <c r="Z47" s="25"/>
      <c r="AA47" s="25"/>
      <c r="AB47" s="25"/>
      <c r="AC47" s="25"/>
      <c r="AD47" s="9"/>
      <c r="AE47" s="25"/>
      <c r="AF47" s="25"/>
      <c r="AG47" s="25"/>
      <c r="AH47" s="25"/>
      <c r="AI47" s="9"/>
      <c r="AJ47" s="25"/>
      <c r="AK47" s="25"/>
      <c r="AL47" s="25"/>
      <c r="AM47" s="25"/>
      <c r="AN47" s="25"/>
      <c r="AO47" s="9"/>
      <c r="AP47" s="16"/>
      <c r="AQ47" s="16"/>
      <c r="AR47" s="16"/>
      <c r="AS47" s="16"/>
      <c r="AT47" s="16"/>
      <c r="AU47" s="16"/>
      <c r="AV47" s="16"/>
      <c r="AW47" s="16"/>
      <c r="AX47" s="16"/>
      <c r="AY47" s="16"/>
      <c r="AZ47" s="16"/>
      <c r="BA47" s="16"/>
      <c r="BC47" s="16"/>
      <c r="BD47" s="16"/>
      <c r="BE47" s="16"/>
      <c r="BF47" s="16"/>
      <c r="BG47" s="16"/>
      <c r="BH47" s="16"/>
      <c r="BI47" s="16"/>
      <c r="BJ47" s="16"/>
      <c r="BK47" s="16"/>
      <c r="BL47" s="16"/>
      <c r="BM47" s="16"/>
    </row>
    <row r="48" spans="1:65" ht="2.25" customHeight="1">
      <c r="B48" s="25"/>
      <c r="C48" s="25"/>
      <c r="D48" s="25"/>
      <c r="E48" s="25"/>
      <c r="F48" s="10"/>
      <c r="G48" s="25"/>
      <c r="H48" s="25"/>
      <c r="I48" s="25"/>
      <c r="J48" s="25"/>
      <c r="K48" s="25"/>
      <c r="L48" s="10"/>
      <c r="M48" s="25"/>
      <c r="N48" s="25"/>
      <c r="O48" s="25"/>
      <c r="P48" s="25"/>
      <c r="Q48" s="25"/>
      <c r="R48" s="10"/>
      <c r="T48" s="25"/>
      <c r="U48" s="25"/>
      <c r="V48" s="25"/>
      <c r="W48" s="25"/>
      <c r="X48" s="9"/>
      <c r="Y48" s="25"/>
      <c r="Z48" s="25"/>
      <c r="AA48" s="25"/>
      <c r="AB48" s="25"/>
      <c r="AC48" s="25"/>
      <c r="AD48" s="9"/>
      <c r="AE48" s="25"/>
      <c r="AF48" s="25"/>
      <c r="AG48" s="25"/>
      <c r="AH48" s="25"/>
      <c r="AI48" s="9"/>
      <c r="AJ48" s="25"/>
      <c r="AK48" s="25"/>
      <c r="AL48" s="25"/>
      <c r="AM48" s="25"/>
      <c r="AN48" s="25"/>
      <c r="AO48" s="9"/>
      <c r="AP48" s="16"/>
      <c r="AQ48" s="16"/>
      <c r="AR48" s="16"/>
      <c r="AS48" s="16"/>
      <c r="AT48" s="16"/>
      <c r="AU48" s="16"/>
      <c r="AV48" s="16"/>
      <c r="AW48" s="16"/>
      <c r="AX48" s="16"/>
      <c r="AY48" s="16"/>
      <c r="AZ48" s="16"/>
      <c r="BA48" s="16"/>
      <c r="BC48" s="16"/>
      <c r="BD48" s="16"/>
      <c r="BE48" s="16"/>
      <c r="BF48" s="16"/>
      <c r="BG48" s="16"/>
      <c r="BH48" s="16"/>
      <c r="BI48" s="16"/>
      <c r="BJ48" s="16"/>
      <c r="BK48" s="16"/>
      <c r="BL48" s="16"/>
      <c r="BM48" s="16"/>
    </row>
    <row r="49" spans="1:65" ht="15" customHeight="1">
      <c r="A49" s="5" t="s">
        <v>16</v>
      </c>
      <c r="B49" s="11">
        <v>741</v>
      </c>
      <c r="C49" s="11">
        <v>673</v>
      </c>
      <c r="D49" s="11">
        <v>644</v>
      </c>
      <c r="E49" s="11">
        <v>641</v>
      </c>
      <c r="F49" s="12">
        <v>2699</v>
      </c>
      <c r="G49" s="3"/>
      <c r="H49" s="11">
        <v>718</v>
      </c>
      <c r="I49" s="11">
        <v>720</v>
      </c>
      <c r="J49" s="11">
        <v>750</v>
      </c>
      <c r="K49" s="11">
        <v>846</v>
      </c>
      <c r="L49" s="12">
        <v>3034</v>
      </c>
      <c r="M49" s="11"/>
      <c r="N49" s="11">
        <v>814</v>
      </c>
      <c r="O49" s="11">
        <v>826</v>
      </c>
      <c r="P49" s="11">
        <v>884</v>
      </c>
      <c r="Q49" s="11">
        <v>856</v>
      </c>
      <c r="R49" s="12">
        <v>3379</v>
      </c>
      <c r="T49" s="11"/>
      <c r="U49" s="11"/>
      <c r="V49" s="11"/>
      <c r="W49" s="11"/>
      <c r="X49" s="11"/>
      <c r="Y49" s="11"/>
      <c r="Z49" s="11"/>
      <c r="AA49" s="11"/>
      <c r="AB49" s="11"/>
      <c r="AC49" s="11"/>
      <c r="AD49" s="11"/>
      <c r="AF49" s="16"/>
      <c r="AG49" s="16"/>
      <c r="AH49" s="16"/>
      <c r="AI49" s="16"/>
      <c r="AJ49" s="16"/>
      <c r="AK49" s="16"/>
      <c r="AL49" s="16"/>
      <c r="AM49" s="16"/>
      <c r="AN49" s="16"/>
      <c r="AO49" s="16"/>
      <c r="AP49" s="16"/>
    </row>
    <row r="50" spans="1:65" ht="2.25" customHeight="1">
      <c r="B50" s="25"/>
      <c r="C50" s="25"/>
      <c r="D50" s="25"/>
      <c r="E50" s="25"/>
      <c r="F50" s="10"/>
      <c r="G50" s="25"/>
      <c r="H50" s="25"/>
      <c r="I50" s="25"/>
      <c r="J50" s="25"/>
      <c r="K50" s="25"/>
      <c r="L50" s="10"/>
      <c r="M50" s="25"/>
      <c r="N50" s="25"/>
      <c r="O50" s="25">
        <v>19620</v>
      </c>
      <c r="P50" s="25"/>
      <c r="Q50" s="25"/>
      <c r="R50" s="10"/>
      <c r="T50" s="25"/>
      <c r="U50" s="25"/>
      <c r="V50" s="25"/>
      <c r="W50" s="25"/>
      <c r="X50" s="9"/>
      <c r="Y50" s="25"/>
      <c r="Z50" s="25"/>
      <c r="AA50" s="25"/>
      <c r="AB50" s="25"/>
      <c r="AC50" s="25"/>
      <c r="AD50" s="9"/>
      <c r="AE50" s="25"/>
      <c r="AF50" s="25"/>
      <c r="AG50" s="25"/>
      <c r="AH50" s="25"/>
      <c r="AI50" s="9"/>
      <c r="AJ50" s="25"/>
      <c r="AK50" s="25"/>
      <c r="AL50" s="25"/>
      <c r="AM50" s="25"/>
      <c r="AN50" s="25"/>
      <c r="AO50" s="9"/>
      <c r="AP50" s="16"/>
      <c r="AQ50" s="16"/>
      <c r="AR50" s="16"/>
      <c r="AS50" s="16"/>
      <c r="AT50" s="16"/>
      <c r="AU50" s="16"/>
      <c r="AV50" s="16"/>
      <c r="AW50" s="16"/>
      <c r="AX50" s="16"/>
      <c r="AY50" s="16"/>
      <c r="AZ50" s="16"/>
      <c r="BA50" s="16"/>
      <c r="BC50" s="16"/>
      <c r="BD50" s="16"/>
      <c r="BE50" s="16"/>
      <c r="BF50" s="16"/>
      <c r="BG50" s="16"/>
      <c r="BH50" s="16"/>
      <c r="BI50" s="16"/>
      <c r="BJ50" s="16"/>
      <c r="BK50" s="16"/>
      <c r="BL50" s="16"/>
      <c r="BM50" s="16"/>
    </row>
    <row r="51" spans="1:65" ht="1.5" customHeight="1">
      <c r="A51" s="117"/>
      <c r="B51" s="118"/>
      <c r="C51" s="118"/>
      <c r="D51" s="118"/>
      <c r="E51" s="118"/>
      <c r="F51" s="119"/>
      <c r="G51" s="118"/>
      <c r="H51" s="118"/>
      <c r="I51" s="118"/>
      <c r="J51" s="118"/>
      <c r="K51" s="118"/>
      <c r="L51" s="119"/>
      <c r="M51" s="118"/>
      <c r="N51" s="118"/>
      <c r="O51" s="118"/>
      <c r="P51" s="118"/>
      <c r="Q51" s="118"/>
      <c r="R51" s="119"/>
      <c r="T51" s="25"/>
      <c r="U51" s="25"/>
      <c r="V51" s="25"/>
      <c r="W51" s="25"/>
      <c r="X51" s="9"/>
      <c r="Y51" s="25"/>
      <c r="Z51" s="25"/>
      <c r="AA51" s="25"/>
      <c r="AB51" s="25"/>
      <c r="AC51" s="25"/>
      <c r="AD51" s="9"/>
      <c r="AE51" s="25"/>
      <c r="AF51" s="25"/>
      <c r="AG51" s="25"/>
      <c r="AH51" s="25"/>
      <c r="AI51" s="9"/>
      <c r="AJ51" s="25"/>
      <c r="AK51" s="25"/>
      <c r="AL51" s="25"/>
      <c r="AM51" s="25"/>
      <c r="AN51" s="25"/>
      <c r="AO51" s="9"/>
      <c r="AP51" s="16"/>
      <c r="AQ51" s="16"/>
      <c r="AR51" s="16"/>
      <c r="AS51" s="16"/>
      <c r="AT51" s="16"/>
      <c r="AU51" s="16"/>
      <c r="AV51" s="16"/>
      <c r="AW51" s="16"/>
      <c r="AX51" s="16"/>
      <c r="AY51" s="16"/>
      <c r="AZ51" s="16"/>
      <c r="BA51" s="16"/>
      <c r="BC51" s="16"/>
      <c r="BD51" s="16"/>
      <c r="BE51" s="16"/>
      <c r="BF51" s="16"/>
      <c r="BG51" s="16"/>
      <c r="BH51" s="16"/>
      <c r="BI51" s="16"/>
      <c r="BJ51" s="16"/>
      <c r="BK51" s="16"/>
      <c r="BL51" s="16"/>
      <c r="BM51" s="16"/>
    </row>
    <row r="52" spans="1:65" ht="2.25" customHeight="1">
      <c r="B52" s="25"/>
      <c r="C52" s="25"/>
      <c r="D52" s="25"/>
      <c r="E52" s="25"/>
      <c r="F52" s="10"/>
      <c r="G52" s="25"/>
      <c r="H52" s="25"/>
      <c r="I52" s="25"/>
      <c r="J52" s="25"/>
      <c r="K52" s="25"/>
      <c r="L52" s="10"/>
      <c r="M52" s="25"/>
      <c r="N52" s="25"/>
      <c r="O52" s="25"/>
      <c r="P52" s="25"/>
      <c r="Q52" s="25"/>
      <c r="R52" s="10"/>
      <c r="T52" s="25"/>
      <c r="U52" s="25"/>
      <c r="V52" s="25"/>
      <c r="W52" s="25"/>
      <c r="X52" s="9"/>
      <c r="Y52" s="25"/>
      <c r="Z52" s="25"/>
      <c r="AA52" s="25"/>
      <c r="AB52" s="25"/>
      <c r="AC52" s="25"/>
      <c r="AD52" s="9"/>
      <c r="AE52" s="25"/>
      <c r="AF52" s="25"/>
      <c r="AG52" s="25"/>
      <c r="AH52" s="25"/>
      <c r="AI52" s="9"/>
      <c r="AJ52" s="25"/>
      <c r="AK52" s="25"/>
      <c r="AL52" s="25"/>
      <c r="AM52" s="25"/>
      <c r="AN52" s="25"/>
      <c r="AO52" s="9"/>
      <c r="AP52" s="16"/>
      <c r="AQ52" s="16"/>
      <c r="AR52" s="16"/>
      <c r="AS52" s="16"/>
      <c r="AT52" s="16"/>
      <c r="AU52" s="16"/>
      <c r="AV52" s="16"/>
      <c r="AW52" s="16"/>
      <c r="AX52" s="16"/>
      <c r="AY52" s="16"/>
      <c r="AZ52" s="16"/>
      <c r="BA52" s="16"/>
      <c r="BC52" s="16"/>
      <c r="BD52" s="16"/>
      <c r="BE52" s="16"/>
      <c r="BF52" s="16"/>
      <c r="BG52" s="16"/>
      <c r="BH52" s="16"/>
      <c r="BI52" s="16"/>
      <c r="BJ52" s="16"/>
      <c r="BK52" s="16"/>
      <c r="BL52" s="16"/>
      <c r="BM52" s="16"/>
    </row>
    <row r="53" spans="1:65" ht="15" customHeight="1">
      <c r="A53" s="4" t="s">
        <v>58</v>
      </c>
      <c r="B53" s="11">
        <v>29</v>
      </c>
      <c r="C53" s="11">
        <v>40</v>
      </c>
      <c r="D53" s="11">
        <v>32</v>
      </c>
      <c r="E53" s="11">
        <v>30</v>
      </c>
      <c r="F53" s="12">
        <v>131</v>
      </c>
      <c r="G53" s="11"/>
      <c r="H53" s="11">
        <v>34</v>
      </c>
      <c r="I53" s="11">
        <v>28</v>
      </c>
      <c r="J53" s="11">
        <v>35</v>
      </c>
      <c r="K53" s="11">
        <v>-91</v>
      </c>
      <c r="L53" s="12">
        <v>6</v>
      </c>
      <c r="M53" s="11"/>
      <c r="N53" s="11">
        <v>36</v>
      </c>
      <c r="O53" s="11">
        <v>21</v>
      </c>
      <c r="P53" s="11">
        <v>38</v>
      </c>
      <c r="Q53" s="11">
        <v>52</v>
      </c>
      <c r="R53" s="12">
        <v>147</v>
      </c>
      <c r="T53" s="11"/>
      <c r="U53" s="11"/>
      <c r="V53" s="11"/>
      <c r="W53" s="11"/>
      <c r="X53" s="11"/>
      <c r="Y53" s="11"/>
      <c r="Z53" s="11"/>
      <c r="AA53" s="11"/>
      <c r="AB53" s="11"/>
      <c r="AC53" s="11"/>
      <c r="AD53" s="11"/>
      <c r="AF53" s="16"/>
      <c r="AG53" s="16"/>
      <c r="AH53" s="16"/>
      <c r="AI53" s="16"/>
      <c r="AJ53" s="16"/>
      <c r="AK53" s="16"/>
      <c r="AL53" s="16"/>
      <c r="AM53" s="16"/>
      <c r="AN53" s="16"/>
      <c r="AO53" s="16"/>
      <c r="AP53" s="16"/>
    </row>
    <row r="54" spans="1:65" ht="2.25" customHeight="1">
      <c r="B54" s="25"/>
      <c r="C54" s="25"/>
      <c r="D54" s="25"/>
      <c r="E54" s="25"/>
      <c r="F54" s="10"/>
      <c r="G54" s="25"/>
      <c r="H54" s="25"/>
      <c r="I54" s="25"/>
      <c r="J54" s="25"/>
      <c r="K54" s="25"/>
      <c r="L54" s="10"/>
      <c r="M54" s="25"/>
      <c r="N54" s="25"/>
      <c r="O54" s="25"/>
      <c r="P54" s="25"/>
      <c r="Q54" s="25"/>
      <c r="R54" s="10"/>
      <c r="T54" s="25"/>
      <c r="U54" s="25"/>
      <c r="V54" s="25"/>
      <c r="W54" s="25"/>
      <c r="X54" s="9"/>
      <c r="Y54" s="25"/>
      <c r="Z54" s="25"/>
      <c r="AA54" s="25"/>
      <c r="AB54" s="25"/>
      <c r="AC54" s="25"/>
      <c r="AD54" s="9"/>
      <c r="AE54" s="25"/>
      <c r="AF54" s="25"/>
      <c r="AG54" s="25"/>
      <c r="AH54" s="25"/>
      <c r="AI54" s="9"/>
      <c r="AJ54" s="25"/>
      <c r="AK54" s="25"/>
      <c r="AL54" s="25"/>
      <c r="AM54" s="25"/>
      <c r="AN54" s="25"/>
      <c r="AO54" s="9"/>
      <c r="AP54" s="16"/>
      <c r="AQ54" s="16"/>
      <c r="AR54" s="16"/>
      <c r="AS54" s="16"/>
      <c r="AT54" s="16"/>
      <c r="AU54" s="16"/>
      <c r="AV54" s="16"/>
      <c r="AW54" s="16"/>
      <c r="AX54" s="16"/>
      <c r="AY54" s="16"/>
      <c r="AZ54" s="16"/>
      <c r="BA54" s="16"/>
      <c r="BC54" s="16"/>
      <c r="BD54" s="16"/>
      <c r="BE54" s="16"/>
      <c r="BF54" s="16"/>
      <c r="BG54" s="16"/>
      <c r="BH54" s="16"/>
      <c r="BI54" s="16"/>
      <c r="BJ54" s="16"/>
      <c r="BK54" s="16"/>
      <c r="BL54" s="16"/>
      <c r="BM54" s="16"/>
    </row>
    <row r="55" spans="1:65" ht="1.5" customHeight="1">
      <c r="A55" s="117"/>
      <c r="B55" s="118"/>
      <c r="C55" s="118"/>
      <c r="D55" s="118"/>
      <c r="E55" s="118"/>
      <c r="F55" s="119"/>
      <c r="G55" s="118"/>
      <c r="H55" s="118"/>
      <c r="I55" s="118"/>
      <c r="J55" s="118"/>
      <c r="K55" s="118"/>
      <c r="L55" s="119"/>
      <c r="M55" s="118"/>
      <c r="N55" s="118"/>
      <c r="O55" s="118"/>
      <c r="P55" s="118"/>
      <c r="Q55" s="118"/>
      <c r="R55" s="119"/>
      <c r="T55" s="25"/>
      <c r="U55" s="25"/>
      <c r="V55" s="25"/>
      <c r="W55" s="25"/>
      <c r="X55" s="9"/>
      <c r="Y55" s="25"/>
      <c r="Z55" s="25"/>
      <c r="AA55" s="25"/>
      <c r="AB55" s="25"/>
      <c r="AC55" s="25"/>
      <c r="AD55" s="9"/>
      <c r="AE55" s="25"/>
      <c r="AF55" s="25"/>
      <c r="AG55" s="25"/>
      <c r="AH55" s="25"/>
      <c r="AI55" s="9"/>
      <c r="AJ55" s="25"/>
      <c r="AK55" s="25"/>
      <c r="AL55" s="25"/>
      <c r="AM55" s="25"/>
      <c r="AN55" s="25"/>
      <c r="AO55" s="9"/>
      <c r="AP55" s="16"/>
      <c r="AQ55" s="16"/>
      <c r="AR55" s="16"/>
      <c r="AS55" s="16"/>
      <c r="AT55" s="16"/>
      <c r="AU55" s="16"/>
      <c r="AV55" s="16"/>
      <c r="AW55" s="16"/>
      <c r="AX55" s="16"/>
      <c r="AY55" s="16"/>
      <c r="AZ55" s="16"/>
      <c r="BA55" s="16"/>
      <c r="BC55" s="16"/>
      <c r="BD55" s="16"/>
      <c r="BE55" s="16"/>
      <c r="BF55" s="16"/>
      <c r="BG55" s="16"/>
      <c r="BH55" s="16"/>
      <c r="BI55" s="16"/>
      <c r="BJ55" s="16"/>
      <c r="BK55" s="16"/>
      <c r="BL55" s="16"/>
      <c r="BM55" s="16"/>
    </row>
    <row r="56" spans="1:65" ht="2.25" customHeight="1">
      <c r="B56" s="11"/>
      <c r="C56" s="11"/>
      <c r="D56" s="11"/>
      <c r="E56" s="11"/>
      <c r="F56" s="12"/>
      <c r="G56" s="3"/>
      <c r="H56" s="11"/>
      <c r="I56" s="11"/>
      <c r="J56" s="11"/>
      <c r="K56" s="11"/>
      <c r="L56" s="12"/>
      <c r="M56" s="11"/>
      <c r="N56" s="11"/>
      <c r="O56" s="25"/>
      <c r="P56" s="25"/>
      <c r="Q56" s="25"/>
      <c r="R56" s="12"/>
      <c r="T56" s="25"/>
      <c r="U56" s="25"/>
      <c r="V56" s="25"/>
      <c r="W56" s="25"/>
      <c r="X56" s="9"/>
      <c r="Y56" s="25"/>
      <c r="Z56" s="25"/>
      <c r="AA56" s="25"/>
      <c r="AB56" s="25"/>
      <c r="AC56" s="25"/>
      <c r="AD56" s="9"/>
      <c r="AE56" s="25"/>
      <c r="AF56" s="25"/>
      <c r="AG56" s="25"/>
      <c r="AH56" s="25"/>
      <c r="AI56" s="9"/>
      <c r="AJ56" s="25"/>
      <c r="AK56" s="25"/>
      <c r="AL56" s="25"/>
      <c r="AM56" s="25"/>
      <c r="AN56" s="25"/>
      <c r="AO56" s="9"/>
      <c r="AP56" s="16"/>
      <c r="AQ56" s="16"/>
      <c r="AR56" s="16"/>
      <c r="AS56" s="16"/>
      <c r="AT56" s="16"/>
      <c r="AU56" s="16"/>
      <c r="AV56" s="16"/>
      <c r="AW56" s="16"/>
      <c r="AX56" s="16"/>
      <c r="AY56" s="16"/>
      <c r="AZ56" s="16"/>
      <c r="BA56" s="16"/>
      <c r="BC56" s="16"/>
      <c r="BD56" s="16"/>
      <c r="BE56" s="16"/>
      <c r="BF56" s="16"/>
      <c r="BG56" s="16"/>
      <c r="BH56" s="16"/>
      <c r="BI56" s="16"/>
      <c r="BJ56" s="16"/>
      <c r="BK56" s="16"/>
      <c r="BL56" s="16"/>
      <c r="BM56" s="16"/>
    </row>
    <row r="57" spans="1:65" s="1" customFormat="1" ht="15" customHeight="1">
      <c r="A57" s="1" t="s">
        <v>23</v>
      </c>
      <c r="B57" s="13">
        <v>3320</v>
      </c>
      <c r="C57" s="13">
        <v>3276</v>
      </c>
      <c r="D57" s="13">
        <v>3180</v>
      </c>
      <c r="E57" s="13">
        <v>3177</v>
      </c>
      <c r="F57" s="14">
        <v>12953</v>
      </c>
      <c r="G57" s="13"/>
      <c r="H57" s="13">
        <v>3264</v>
      </c>
      <c r="I57" s="13">
        <v>3264</v>
      </c>
      <c r="J57" s="13">
        <v>3320</v>
      </c>
      <c r="K57" s="13">
        <v>3252</v>
      </c>
      <c r="L57" s="14">
        <v>13100</v>
      </c>
      <c r="M57" s="13"/>
      <c r="N57" s="13">
        <v>3362</v>
      </c>
      <c r="O57" s="13">
        <v>3383</v>
      </c>
      <c r="P57" s="13">
        <v>3477</v>
      </c>
      <c r="Q57" s="13">
        <v>3581</v>
      </c>
      <c r="R57" s="14">
        <v>13804</v>
      </c>
      <c r="S57" s="2"/>
      <c r="T57" s="13"/>
      <c r="U57" s="13"/>
      <c r="V57" s="13"/>
      <c r="W57" s="13"/>
      <c r="X57" s="13"/>
      <c r="Y57" s="13"/>
      <c r="Z57" s="13"/>
      <c r="AA57" s="13"/>
      <c r="AB57" s="13"/>
      <c r="AC57" s="13"/>
      <c r="AD57" s="13"/>
      <c r="AE57" s="13"/>
      <c r="AF57" s="13"/>
      <c r="AG57" s="13"/>
      <c r="AH57" s="13"/>
      <c r="AI57" s="13"/>
      <c r="AJ57" s="13"/>
      <c r="AK57" s="13"/>
      <c r="AL57" s="13"/>
      <c r="AM57" s="13"/>
      <c r="AN57" s="13"/>
      <c r="AO57" s="13"/>
      <c r="AP57" s="16"/>
      <c r="AQ57" s="16"/>
      <c r="AR57" s="16"/>
      <c r="AS57" s="16"/>
      <c r="AT57" s="16"/>
      <c r="AU57" s="16"/>
      <c r="AV57" s="16"/>
      <c r="AW57" s="16"/>
      <c r="AX57" s="16"/>
      <c r="AY57" s="16"/>
      <c r="AZ57" s="16"/>
      <c r="BA57" s="16"/>
      <c r="BC57" s="16"/>
      <c r="BD57" s="16"/>
      <c r="BE57" s="16"/>
      <c r="BF57" s="16"/>
      <c r="BG57" s="16"/>
      <c r="BH57" s="16"/>
      <c r="BI57" s="16"/>
      <c r="BJ57" s="16"/>
      <c r="BK57" s="16"/>
      <c r="BL57" s="16"/>
      <c r="BM57" s="16"/>
    </row>
    <row r="58" spans="1:65" ht="16.5" customHeight="1">
      <c r="A58" s="3" t="s">
        <v>81</v>
      </c>
      <c r="B58" s="524">
        <v>557</v>
      </c>
      <c r="C58" s="524">
        <v>499</v>
      </c>
      <c r="D58" s="524">
        <v>486</v>
      </c>
      <c r="E58" s="524">
        <v>503</v>
      </c>
      <c r="F58" s="405">
        <v>2045</v>
      </c>
      <c r="G58" s="3"/>
      <c r="H58" s="524">
        <v>575</v>
      </c>
      <c r="I58" s="524">
        <v>565</v>
      </c>
      <c r="J58" s="524">
        <v>574</v>
      </c>
      <c r="K58" s="524">
        <v>591</v>
      </c>
      <c r="L58" s="405">
        <v>2305</v>
      </c>
      <c r="M58" s="34"/>
      <c r="N58" s="524">
        <v>592</v>
      </c>
      <c r="O58" s="524">
        <v>586</v>
      </c>
      <c r="P58" s="524">
        <v>603</v>
      </c>
      <c r="Q58" s="524">
        <v>595</v>
      </c>
      <c r="R58" s="405">
        <v>2376</v>
      </c>
      <c r="T58" s="11"/>
      <c r="U58" s="11"/>
      <c r="V58" s="11"/>
      <c r="W58" s="11"/>
      <c r="X58" s="11"/>
      <c r="Y58" s="11"/>
      <c r="Z58" s="11"/>
      <c r="AA58" s="11"/>
      <c r="AB58" s="11"/>
      <c r="AC58" s="11"/>
      <c r="AD58" s="11"/>
      <c r="AF58" s="16"/>
      <c r="AG58" s="16"/>
      <c r="AH58" s="16"/>
      <c r="AI58" s="16"/>
      <c r="AJ58" s="16"/>
      <c r="AK58" s="16"/>
      <c r="AL58" s="16"/>
      <c r="AM58" s="16"/>
      <c r="AN58" s="16"/>
      <c r="AO58" s="16"/>
      <c r="AP58" s="16"/>
    </row>
    <row r="59" spans="1:65" s="1" customFormat="1" ht="27.6">
      <c r="A59" s="443" t="s">
        <v>82</v>
      </c>
      <c r="B59" s="13">
        <v>2763</v>
      </c>
      <c r="C59" s="13">
        <v>2777</v>
      </c>
      <c r="D59" s="13">
        <v>2694</v>
      </c>
      <c r="E59" s="13">
        <v>2674</v>
      </c>
      <c r="F59" s="14">
        <v>10908</v>
      </c>
      <c r="G59" s="13"/>
      <c r="H59" s="13">
        <v>2689</v>
      </c>
      <c r="I59" s="13">
        <v>2699</v>
      </c>
      <c r="J59" s="13">
        <v>2746</v>
      </c>
      <c r="K59" s="13">
        <v>2661</v>
      </c>
      <c r="L59" s="14">
        <v>10795</v>
      </c>
      <c r="M59" s="13"/>
      <c r="N59" s="13">
        <v>2770</v>
      </c>
      <c r="O59" s="13">
        <v>2798</v>
      </c>
      <c r="P59" s="13">
        <v>2875</v>
      </c>
      <c r="Q59" s="13">
        <v>2986</v>
      </c>
      <c r="R59" s="14">
        <v>11428</v>
      </c>
      <c r="S59" s="2"/>
      <c r="T59" s="13"/>
      <c r="U59" s="13"/>
      <c r="V59" s="13"/>
      <c r="W59" s="13"/>
      <c r="X59" s="13"/>
      <c r="Y59" s="13"/>
      <c r="Z59" s="13"/>
      <c r="AA59" s="13"/>
      <c r="AB59" s="13"/>
      <c r="AC59" s="13"/>
      <c r="AD59" s="13"/>
      <c r="AE59" s="13"/>
      <c r="AF59" s="13"/>
      <c r="AG59" s="13"/>
      <c r="AH59" s="13"/>
      <c r="AI59" s="13"/>
      <c r="AJ59" s="13"/>
      <c r="AK59" s="13"/>
      <c r="AL59" s="13"/>
      <c r="AM59" s="13"/>
      <c r="AN59" s="13"/>
      <c r="AO59" s="13"/>
      <c r="AP59" s="16"/>
      <c r="AQ59" s="16"/>
      <c r="AR59" s="16"/>
      <c r="AS59" s="16"/>
      <c r="AT59" s="16"/>
      <c r="AU59" s="16"/>
      <c r="AV59" s="16"/>
      <c r="AW59" s="16"/>
      <c r="AX59" s="16"/>
      <c r="AY59" s="16"/>
      <c r="AZ59" s="16"/>
      <c r="BA59" s="16"/>
      <c r="BC59" s="16"/>
      <c r="BD59" s="16"/>
      <c r="BE59" s="16"/>
      <c r="BF59" s="16"/>
      <c r="BG59" s="16"/>
      <c r="BH59" s="16"/>
      <c r="BI59" s="16"/>
      <c r="BJ59" s="16"/>
      <c r="BK59" s="16"/>
      <c r="BL59" s="16"/>
      <c r="BM59" s="16"/>
    </row>
    <row r="60" spans="1:65" s="1" customFormat="1" ht="6" customHeight="1">
      <c r="A60" s="301"/>
      <c r="C60" s="70"/>
      <c r="D60" s="448"/>
      <c r="E60" s="448"/>
      <c r="F60" s="24"/>
      <c r="G60" s="448"/>
      <c r="H60" s="448"/>
      <c r="I60" s="448"/>
      <c r="J60" s="448"/>
      <c r="K60" s="448"/>
      <c r="L60" s="24"/>
      <c r="M60" s="448"/>
      <c r="N60" s="448"/>
      <c r="O60" s="448"/>
      <c r="P60" s="448"/>
      <c r="Q60" s="448"/>
      <c r="R60" s="24"/>
      <c r="AQ60" s="150"/>
      <c r="AR60" s="150"/>
      <c r="AS60" s="150"/>
      <c r="AT60" s="150"/>
      <c r="AU60" s="150"/>
      <c r="AV60" s="150"/>
      <c r="AW60" s="150"/>
      <c r="AX60" s="150"/>
      <c r="AY60" s="150"/>
      <c r="AZ60" s="150"/>
      <c r="BA60" s="150"/>
    </row>
    <row r="61" spans="1:65" ht="15.6">
      <c r="A61" s="308"/>
      <c r="D61" s="299"/>
      <c r="E61" s="299"/>
      <c r="F61" s="299"/>
      <c r="G61" s="299"/>
      <c r="H61" s="386"/>
      <c r="I61" s="386"/>
      <c r="J61" s="386"/>
      <c r="K61" s="386"/>
      <c r="L61" s="386"/>
      <c r="M61" s="386"/>
      <c r="N61" s="386"/>
      <c r="O61" s="386"/>
      <c r="P61" s="386"/>
      <c r="Q61" s="386"/>
      <c r="R61" s="386"/>
    </row>
    <row r="62" spans="1:65">
      <c r="Q62" s="16"/>
      <c r="R62" s="16"/>
    </row>
    <row r="64" spans="1:65">
      <c r="B64" s="16"/>
      <c r="C64" s="16"/>
      <c r="D64" s="16"/>
      <c r="E64" s="16"/>
      <c r="F64" s="16"/>
      <c r="G64" s="16"/>
      <c r="H64" s="16"/>
      <c r="I64" s="16"/>
      <c r="J64" s="16"/>
      <c r="K64" s="16"/>
      <c r="L64" s="16"/>
      <c r="M64" s="16"/>
      <c r="N64" s="16"/>
      <c r="O64" s="16"/>
      <c r="P64" s="16"/>
      <c r="Q64" s="16"/>
      <c r="R64" s="16"/>
    </row>
    <row r="65" spans="1:18">
      <c r="H65" s="16"/>
      <c r="I65" s="16"/>
      <c r="J65" s="16"/>
      <c r="K65" s="16"/>
      <c r="L65" s="16"/>
      <c r="M65" s="16"/>
      <c r="N65" s="16"/>
      <c r="O65" s="16"/>
      <c r="P65" s="16"/>
      <c r="Q65" s="16"/>
      <c r="R65" s="16"/>
    </row>
    <row r="66" spans="1:18">
      <c r="H66" s="16"/>
      <c r="I66" s="16"/>
      <c r="J66" s="16"/>
      <c r="K66" s="16"/>
      <c r="L66" s="16"/>
      <c r="M66" s="16"/>
      <c r="N66" s="16"/>
      <c r="O66" s="16"/>
      <c r="P66" s="16"/>
      <c r="Q66" s="16"/>
      <c r="R66" s="16"/>
    </row>
    <row r="67" spans="1:18">
      <c r="H67" s="16"/>
      <c r="I67" s="16"/>
      <c r="J67" s="16"/>
      <c r="K67" s="16"/>
      <c r="L67" s="16"/>
      <c r="M67" s="16"/>
      <c r="N67" s="16"/>
      <c r="O67" s="16"/>
      <c r="P67" s="16"/>
      <c r="Q67" s="16"/>
      <c r="R67" s="16"/>
    </row>
    <row r="68" spans="1:18">
      <c r="H68" s="16"/>
      <c r="I68" s="16"/>
      <c r="J68" s="16"/>
      <c r="K68" s="16"/>
      <c r="L68" s="16"/>
      <c r="M68" s="16"/>
      <c r="N68" s="16"/>
      <c r="O68" s="16"/>
      <c r="P68" s="16"/>
      <c r="Q68" s="16"/>
      <c r="R68" s="16"/>
    </row>
    <row r="69" spans="1:18" ht="75" customHeight="1">
      <c r="O69" s="16"/>
      <c r="P69" s="16"/>
      <c r="Q69" s="16"/>
      <c r="R69" s="16"/>
    </row>
    <row r="70" spans="1:18">
      <c r="H70" s="16"/>
      <c r="I70" s="16"/>
      <c r="J70" s="16"/>
      <c r="K70" s="16"/>
      <c r="L70" s="16"/>
      <c r="M70" s="16"/>
      <c r="N70" s="16"/>
      <c r="O70" s="16"/>
      <c r="P70" s="16"/>
      <c r="Q70" s="16"/>
      <c r="R70" s="16"/>
    </row>
    <row r="71" spans="1:18">
      <c r="H71" s="16"/>
      <c r="I71" s="16"/>
      <c r="J71" s="16"/>
      <c r="K71" s="16"/>
      <c r="L71" s="16"/>
      <c r="M71" s="16"/>
      <c r="N71" s="16"/>
      <c r="O71" s="16"/>
      <c r="P71" s="16"/>
      <c r="Q71" s="16"/>
      <c r="R71" s="16"/>
    </row>
    <row r="72" spans="1:18">
      <c r="H72" s="16"/>
      <c r="I72" s="16"/>
      <c r="J72" s="16"/>
      <c r="K72" s="16"/>
      <c r="L72" s="16"/>
      <c r="M72" s="16"/>
      <c r="N72" s="16"/>
      <c r="O72" s="16"/>
      <c r="P72" s="16"/>
      <c r="Q72" s="16"/>
      <c r="R72" s="16"/>
    </row>
    <row r="73" spans="1:18">
      <c r="H73" s="16"/>
      <c r="I73" s="16"/>
      <c r="J73" s="16"/>
      <c r="K73" s="16"/>
      <c r="L73" s="16"/>
      <c r="M73" s="16"/>
      <c r="N73" s="16"/>
      <c r="O73" s="16"/>
      <c r="P73" s="16"/>
      <c r="Q73" s="16"/>
      <c r="R73" s="16"/>
    </row>
    <row r="76" spans="1:18">
      <c r="C76" s="2" t="s">
        <v>34</v>
      </c>
    </row>
    <row r="79" spans="1:18" ht="17.25" customHeight="1">
      <c r="A79" s="589"/>
      <c r="B79" s="589"/>
      <c r="C79" s="589"/>
      <c r="D79" s="589"/>
      <c r="E79" s="589"/>
      <c r="F79" s="589"/>
      <c r="G79" s="589"/>
      <c r="H79" s="589"/>
      <c r="I79" s="589"/>
      <c r="J79" s="589"/>
      <c r="K79" s="589"/>
      <c r="L79" s="589"/>
      <c r="M79" s="589"/>
      <c r="N79" s="589"/>
      <c r="O79" s="589"/>
      <c r="P79" s="589"/>
      <c r="Q79" s="589"/>
      <c r="R79" s="589"/>
    </row>
    <row r="80" spans="1:18" ht="15" customHeight="1">
      <c r="A80" s="589"/>
      <c r="B80" s="589"/>
      <c r="C80" s="589"/>
      <c r="D80" s="589"/>
      <c r="E80" s="589"/>
      <c r="F80" s="589"/>
      <c r="G80" s="589"/>
      <c r="H80" s="589"/>
      <c r="I80" s="589"/>
      <c r="J80" s="589"/>
      <c r="K80" s="589"/>
      <c r="L80" s="589"/>
      <c r="M80" s="589"/>
      <c r="N80" s="589"/>
      <c r="O80" s="589"/>
      <c r="P80" s="589"/>
      <c r="Q80" s="589"/>
      <c r="R80" s="589"/>
    </row>
    <row r="81" spans="1:14">
      <c r="A81" s="594"/>
      <c r="B81" s="594"/>
      <c r="C81" s="594"/>
      <c r="D81" s="594"/>
      <c r="E81" s="594"/>
      <c r="F81" s="594"/>
      <c r="G81" s="594"/>
      <c r="H81" s="594"/>
      <c r="I81" s="594"/>
      <c r="J81" s="594"/>
      <c r="K81" s="594"/>
      <c r="L81" s="594"/>
      <c r="M81" s="594"/>
      <c r="N81" s="594"/>
    </row>
  </sheetData>
  <mergeCells count="9">
    <mergeCell ref="A81:N81"/>
    <mergeCell ref="AW5:BA5"/>
    <mergeCell ref="A79:R79"/>
    <mergeCell ref="A80:R80"/>
    <mergeCell ref="A1:K1"/>
    <mergeCell ref="B5:F5"/>
    <mergeCell ref="H5:L5"/>
    <mergeCell ref="AQ5:AU5"/>
    <mergeCell ref="N5:R5"/>
  </mergeCells>
  <printOptions horizontalCentered="1"/>
  <pageMargins left="0.5" right="0.5" top="0.25" bottom="0.5" header="0.25" footer="0.25"/>
  <pageSetup scale="66" orientation="landscape" r:id="rId1"/>
  <headerFooter alignWithMargins="0">
    <oddFooter>&amp;L&amp;"Arial Narrow,Regular"&amp;8See notes on pages 8, 9 and 10. Minor differences may exist due to rounding.&amp;R&amp;"Arial Narrow,Regular"&amp;8 3</oddFooter>
  </headerFooter>
  <customProperties>
    <customPr name="SheetOptions" r:id="rId2"/>
    <customPr name="WORKBKFUNCTIONCACHE"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FFFF00"/>
    <pageSetUpPr fitToPage="1"/>
  </sheetPr>
  <dimension ref="A1:XEC73"/>
  <sheetViews>
    <sheetView showGridLines="0" view="pageBreakPreview" zoomScaleNormal="100" zoomScaleSheetLayoutView="100" workbookViewId="0">
      <pane xSplit="1" ySplit="6" topLeftCell="B7" activePane="bottomRight" state="frozen"/>
      <selection activeCell="K56" sqref="K56"/>
      <selection pane="topRight" activeCell="K56" sqref="K56"/>
      <selection pane="bottomLeft" activeCell="K56" sqref="K56"/>
      <selection pane="bottomRight"/>
    </sheetView>
  </sheetViews>
  <sheetFormatPr defaultColWidth="9.109375" defaultRowHeight="13.8"/>
  <cols>
    <col min="1" max="1" width="71.88671875" style="2" customWidth="1"/>
    <col min="2" max="6" width="10.6640625" style="2" customWidth="1"/>
    <col min="7" max="7" width="1.5546875" style="2" customWidth="1"/>
    <col min="8" max="12" width="10.6640625" style="2" customWidth="1"/>
    <col min="13" max="13" width="1.5546875" style="2" customWidth="1"/>
    <col min="14" max="18" width="10.6640625" style="2" customWidth="1"/>
    <col min="19" max="16384" width="9.109375" style="2"/>
  </cols>
  <sheetData>
    <row r="1" spans="1:16357" ht="21" customHeight="1">
      <c r="A1" s="65" t="s">
        <v>83</v>
      </c>
    </row>
    <row r="2" spans="1:16357" ht="13.5" customHeight="1">
      <c r="A2" s="99" t="s">
        <v>84</v>
      </c>
    </row>
    <row r="3" spans="1:16357" ht="13.5" customHeight="1">
      <c r="A3" s="115"/>
      <c r="B3" s="192"/>
      <c r="C3" s="116"/>
      <c r="D3" s="116"/>
      <c r="E3" s="116"/>
      <c r="F3" s="116"/>
      <c r="G3" s="116"/>
      <c r="H3" s="116"/>
      <c r="I3" s="116"/>
      <c r="J3" s="116"/>
      <c r="K3" s="116"/>
      <c r="L3" s="116"/>
      <c r="M3" s="116"/>
      <c r="N3" s="116"/>
      <c r="O3" s="116"/>
      <c r="P3" s="116"/>
      <c r="Q3" s="116"/>
      <c r="R3" s="116"/>
    </row>
    <row r="4" spans="1:16357" ht="3.75" customHeight="1">
      <c r="S4" s="86"/>
    </row>
    <row r="5" spans="1:16357" s="1" customFormat="1" ht="12.75" customHeight="1">
      <c r="B5" s="591">
        <v>2019</v>
      </c>
      <c r="C5" s="591"/>
      <c r="D5" s="591"/>
      <c r="E5" s="591"/>
      <c r="F5" s="591"/>
      <c r="G5" s="2"/>
      <c r="H5" s="591">
        <v>2020</v>
      </c>
      <c r="I5" s="591"/>
      <c r="J5" s="591"/>
      <c r="K5" s="591"/>
      <c r="L5" s="591"/>
      <c r="M5" s="2"/>
      <c r="N5" s="591">
        <v>2021</v>
      </c>
      <c r="O5" s="591"/>
      <c r="P5" s="591"/>
      <c r="Q5" s="591"/>
      <c r="R5" s="591"/>
      <c r="S5" s="86"/>
    </row>
    <row r="6" spans="1:16357" s="1" customFormat="1" ht="12.75" customHeight="1">
      <c r="A6" s="523"/>
      <c r="B6" s="21" t="s">
        <v>2</v>
      </c>
      <c r="C6" s="22" t="s">
        <v>3</v>
      </c>
      <c r="D6" s="22" t="s">
        <v>4</v>
      </c>
      <c r="E6" s="22" t="s">
        <v>5</v>
      </c>
      <c r="F6" s="23" t="s">
        <v>6</v>
      </c>
      <c r="H6" s="21" t="s">
        <v>2</v>
      </c>
      <c r="I6" s="22" t="s">
        <v>3</v>
      </c>
      <c r="J6" s="22" t="s">
        <v>4</v>
      </c>
      <c r="K6" s="22" t="s">
        <v>5</v>
      </c>
      <c r="L6" s="23" t="s">
        <v>6</v>
      </c>
      <c r="N6" s="21" t="s">
        <v>2</v>
      </c>
      <c r="O6" s="22" t="s">
        <v>3</v>
      </c>
      <c r="P6" s="22" t="s">
        <v>4</v>
      </c>
      <c r="Q6" s="496" t="s">
        <v>5</v>
      </c>
      <c r="R6" s="23" t="s">
        <v>6</v>
      </c>
      <c r="S6" s="86"/>
    </row>
    <row r="7" spans="1:16357" s="1" customFormat="1" ht="5.25" customHeight="1">
      <c r="F7" s="7"/>
      <c r="L7" s="7"/>
      <c r="R7" s="7"/>
      <c r="S7" s="86"/>
    </row>
    <row r="8" spans="1:16357" ht="15.9" customHeight="1">
      <c r="A8" s="2" t="s">
        <v>85</v>
      </c>
      <c r="B8" s="25">
        <v>57995</v>
      </c>
      <c r="C8" s="25">
        <v>58237</v>
      </c>
      <c r="D8" s="25">
        <v>58513</v>
      </c>
      <c r="E8" s="25">
        <v>58694</v>
      </c>
      <c r="F8" s="26">
        <v>58694</v>
      </c>
      <c r="G8" s="25"/>
      <c r="H8" s="25">
        <v>59006</v>
      </c>
      <c r="I8" s="25">
        <v>59245</v>
      </c>
      <c r="J8" s="25">
        <v>59458</v>
      </c>
      <c r="K8" s="25">
        <v>59714</v>
      </c>
      <c r="L8" s="26">
        <v>59714</v>
      </c>
      <c r="M8" s="25"/>
      <c r="N8" s="25">
        <v>59936</v>
      </c>
      <c r="O8" s="25">
        <v>60096</v>
      </c>
      <c r="P8" s="25">
        <v>60332</v>
      </c>
      <c r="Q8" s="25">
        <v>60527</v>
      </c>
      <c r="R8" s="26">
        <v>60527</v>
      </c>
      <c r="S8" s="86"/>
    </row>
    <row r="9" spans="1:16357" ht="9" customHeight="1" thickBot="1">
      <c r="B9" s="9"/>
      <c r="C9" s="9"/>
      <c r="D9" s="9"/>
      <c r="E9" s="9"/>
      <c r="F9" s="10"/>
      <c r="G9" s="9"/>
      <c r="H9" s="9"/>
      <c r="I9" s="9"/>
      <c r="J9" s="9"/>
      <c r="K9" s="9"/>
      <c r="L9" s="10"/>
      <c r="M9" s="9"/>
      <c r="N9" s="190"/>
      <c r="O9" s="9"/>
      <c r="P9" s="9"/>
      <c r="Q9" s="9"/>
      <c r="R9" s="10"/>
      <c r="S9" s="86"/>
    </row>
    <row r="10" spans="1:16357" ht="18" customHeight="1" thickBot="1">
      <c r="A10" s="123" t="s">
        <v>86</v>
      </c>
      <c r="B10" s="125"/>
      <c r="C10" s="125"/>
      <c r="D10" s="125"/>
      <c r="E10" s="125"/>
      <c r="F10" s="126"/>
      <c r="G10" s="125"/>
      <c r="H10" s="125"/>
      <c r="I10" s="125"/>
      <c r="J10" s="125"/>
      <c r="K10" s="125"/>
      <c r="L10" s="126"/>
      <c r="M10" s="125"/>
      <c r="N10" s="125"/>
      <c r="O10" s="125"/>
      <c r="P10" s="125"/>
      <c r="Q10" s="125"/>
      <c r="R10" s="126"/>
      <c r="S10" s="86"/>
    </row>
    <row r="11" spans="1:16357" ht="15.6" customHeight="1">
      <c r="A11" s="3" t="s">
        <v>87</v>
      </c>
      <c r="B11" s="25">
        <v>28359</v>
      </c>
      <c r="C11" s="25">
        <v>28482</v>
      </c>
      <c r="D11" s="25">
        <v>28771</v>
      </c>
      <c r="E11" s="25">
        <v>29123</v>
      </c>
      <c r="F11" s="110">
        <v>29123</v>
      </c>
      <c r="G11" s="25"/>
      <c r="H11" s="25">
        <v>29483</v>
      </c>
      <c r="I11" s="25">
        <v>29724</v>
      </c>
      <c r="J11" s="25">
        <v>30263</v>
      </c>
      <c r="K11" s="25">
        <v>30692</v>
      </c>
      <c r="L11" s="148">
        <v>30692</v>
      </c>
      <c r="M11" s="25"/>
      <c r="N11" s="25">
        <v>31062</v>
      </c>
      <c r="O11" s="25">
        <v>31339</v>
      </c>
      <c r="P11" s="25">
        <v>31576</v>
      </c>
      <c r="Q11" s="25">
        <v>31728</v>
      </c>
      <c r="R11" s="148">
        <v>31728</v>
      </c>
      <c r="S11" s="86"/>
      <c r="T11" s="86"/>
    </row>
    <row r="12" spans="1:16357" ht="15.6" customHeight="1">
      <c r="A12" s="180" t="s">
        <v>88</v>
      </c>
      <c r="B12" s="175">
        <v>2327</v>
      </c>
      <c r="C12" s="175">
        <v>2356</v>
      </c>
      <c r="D12" s="175">
        <v>2377</v>
      </c>
      <c r="E12" s="175">
        <v>2396</v>
      </c>
      <c r="F12" s="181">
        <v>2396</v>
      </c>
      <c r="G12" s="189"/>
      <c r="H12" s="175">
        <v>2408</v>
      </c>
      <c r="I12" s="175">
        <v>2384</v>
      </c>
      <c r="J12" s="175">
        <v>2401</v>
      </c>
      <c r="K12" s="175">
        <v>2426</v>
      </c>
      <c r="L12" s="181">
        <v>2426</v>
      </c>
      <c r="M12" s="189"/>
      <c r="N12" s="175">
        <v>2437</v>
      </c>
      <c r="O12" s="175">
        <v>2454</v>
      </c>
      <c r="P12" s="175">
        <v>2473</v>
      </c>
      <c r="Q12" s="175">
        <v>2489</v>
      </c>
      <c r="R12" s="181">
        <v>2489</v>
      </c>
      <c r="S12" s="86"/>
      <c r="T12" s="25"/>
      <c r="U12" s="9"/>
      <c r="V12" s="25"/>
      <c r="W12" s="25"/>
      <c r="X12" s="25"/>
      <c r="Y12" s="25"/>
      <c r="Z12" s="25"/>
      <c r="AA12" s="25"/>
      <c r="AB12" s="25"/>
      <c r="AC12" s="25"/>
      <c r="AE12" s="25"/>
      <c r="AF12" s="25"/>
      <c r="AG12" s="25"/>
      <c r="AH12" s="25"/>
      <c r="AI12" s="9"/>
      <c r="AJ12" s="25"/>
      <c r="AK12" s="25"/>
      <c r="AL12" s="25"/>
      <c r="AM12" s="25"/>
      <c r="AN12" s="25"/>
      <c r="AO12" s="25"/>
      <c r="AP12" s="25"/>
      <c r="AQ12" s="25"/>
      <c r="AS12" s="25"/>
      <c r="AT12" s="25"/>
      <c r="AU12" s="25"/>
      <c r="AV12" s="25"/>
      <c r="AW12" s="9"/>
      <c r="AX12" s="25"/>
      <c r="AY12" s="25"/>
      <c r="AZ12" s="25"/>
      <c r="BA12" s="25"/>
      <c r="BB12" s="25"/>
      <c r="BC12" s="25"/>
      <c r="BD12" s="25"/>
      <c r="BE12" s="25"/>
      <c r="BG12" s="25"/>
      <c r="BH12" s="25"/>
      <c r="BI12" s="25"/>
      <c r="BJ12" s="25"/>
      <c r="BK12" s="9"/>
      <c r="BL12" s="25"/>
      <c r="BM12" s="25"/>
      <c r="BN12" s="25"/>
      <c r="BO12" s="25"/>
      <c r="BP12" s="25"/>
      <c r="BQ12" s="25"/>
      <c r="BR12" s="25"/>
      <c r="BS12" s="25"/>
      <c r="BU12" s="25"/>
      <c r="BV12" s="25"/>
      <c r="BW12" s="25"/>
      <c r="BX12" s="25"/>
      <c r="BY12" s="9"/>
      <c r="BZ12" s="25"/>
      <c r="CA12" s="25"/>
      <c r="CB12" s="25"/>
      <c r="CC12" s="25"/>
      <c r="CD12" s="25"/>
      <c r="CE12" s="25"/>
      <c r="CF12" s="25"/>
      <c r="CG12" s="25"/>
      <c r="CI12" s="25"/>
      <c r="CJ12" s="25"/>
      <c r="CK12" s="25"/>
      <c r="CL12" s="25"/>
      <c r="CM12" s="9"/>
      <c r="CN12" s="25"/>
      <c r="CO12" s="25"/>
      <c r="CP12" s="25"/>
      <c r="CQ12" s="25"/>
      <c r="CR12" s="25"/>
      <c r="CS12" s="25"/>
      <c r="CT12" s="25"/>
      <c r="CU12" s="25"/>
      <c r="CW12" s="25"/>
      <c r="CX12" s="25"/>
      <c r="CY12" s="25"/>
      <c r="CZ12" s="25"/>
      <c r="DA12" s="9"/>
      <c r="DB12" s="25"/>
      <c r="DC12" s="25"/>
      <c r="DD12" s="25"/>
      <c r="DE12" s="25"/>
      <c r="DF12" s="25"/>
      <c r="DG12" s="25"/>
      <c r="DH12" s="25"/>
      <c r="DI12" s="25"/>
      <c r="DK12" s="111"/>
      <c r="DL12" s="111"/>
      <c r="DM12" s="111"/>
      <c r="DN12" s="111"/>
      <c r="DO12" s="143"/>
      <c r="DP12" s="111"/>
      <c r="DQ12" s="111"/>
      <c r="DR12" s="111"/>
      <c r="DS12" s="111"/>
      <c r="DT12" s="111"/>
      <c r="DU12" s="149"/>
      <c r="DV12" s="111"/>
      <c r="DW12" s="111"/>
      <c r="DX12" s="142"/>
      <c r="DY12" s="111"/>
      <c r="DZ12" s="111"/>
      <c r="EA12" s="111"/>
      <c r="EB12" s="111"/>
      <c r="EC12" s="143"/>
      <c r="ED12" s="111"/>
      <c r="EE12" s="111"/>
      <c r="EF12" s="111"/>
      <c r="EG12" s="111"/>
      <c r="EH12" s="111"/>
      <c r="EI12" s="149"/>
      <c r="EJ12" s="111"/>
      <c r="EK12" s="111"/>
      <c r="EL12" s="142"/>
      <c r="EM12" s="111"/>
      <c r="EN12" s="111"/>
      <c r="EO12" s="111"/>
      <c r="EP12" s="111"/>
      <c r="EQ12" s="143"/>
      <c r="ER12" s="111"/>
      <c r="ES12" s="111"/>
      <c r="ET12" s="111"/>
      <c r="EU12" s="111"/>
      <c r="EV12" s="111"/>
      <c r="EW12" s="149"/>
      <c r="EX12" s="111"/>
      <c r="EY12" s="111"/>
      <c r="EZ12" s="142"/>
      <c r="FA12" s="111"/>
      <c r="FB12" s="111"/>
      <c r="FC12" s="111"/>
      <c r="FD12" s="111"/>
      <c r="FE12" s="143"/>
      <c r="FF12" s="111"/>
      <c r="FG12" s="111"/>
      <c r="FH12" s="111"/>
      <c r="FI12" s="111"/>
      <c r="FJ12" s="111"/>
      <c r="FK12" s="149"/>
      <c r="FL12" s="111"/>
      <c r="FM12" s="111"/>
      <c r="FN12" s="142"/>
      <c r="FO12" s="111"/>
      <c r="FP12" s="111"/>
      <c r="FQ12" s="111"/>
      <c r="FR12" s="111"/>
      <c r="FS12" s="143"/>
      <c r="FT12" s="111"/>
      <c r="FU12" s="111"/>
      <c r="FV12" s="111"/>
      <c r="FW12" s="111"/>
      <c r="FX12" s="111"/>
      <c r="FY12" s="149"/>
      <c r="FZ12" s="111"/>
      <c r="GA12" s="111"/>
      <c r="GB12" s="142"/>
      <c r="GC12" s="111"/>
      <c r="GD12" s="111"/>
      <c r="GE12" s="111"/>
      <c r="GF12" s="111"/>
      <c r="GG12" s="143"/>
      <c r="GH12" s="111"/>
      <c r="GI12" s="111"/>
      <c r="GJ12" s="111"/>
      <c r="GK12" s="111"/>
      <c r="GL12" s="111"/>
      <c r="GM12" s="149"/>
      <c r="GN12" s="111"/>
      <c r="GO12" s="111"/>
      <c r="GP12" s="142"/>
      <c r="GQ12" s="111"/>
      <c r="GR12" s="111"/>
      <c r="GS12" s="111"/>
      <c r="GT12" s="111"/>
      <c r="GU12" s="143"/>
      <c r="GV12" s="111"/>
      <c r="GW12" s="111"/>
      <c r="GX12" s="111"/>
      <c r="GY12" s="111"/>
      <c r="GZ12" s="111"/>
      <c r="HA12" s="149"/>
      <c r="HB12" s="111"/>
      <c r="HC12" s="111"/>
      <c r="HD12" s="142"/>
      <c r="HE12" s="111"/>
      <c r="HF12" s="111"/>
      <c r="HG12" s="111"/>
      <c r="HH12" s="111"/>
      <c r="HI12" s="143"/>
      <c r="HJ12" s="111"/>
      <c r="HK12" s="111"/>
      <c r="HL12" s="111"/>
      <c r="HM12" s="111"/>
      <c r="HN12" s="111"/>
      <c r="HO12" s="149"/>
      <c r="HP12" s="111"/>
      <c r="HQ12" s="111"/>
      <c r="HR12" s="142"/>
      <c r="HS12" s="111"/>
      <c r="HT12" s="111"/>
      <c r="HU12" s="111"/>
      <c r="HV12" s="111"/>
      <c r="HW12" s="143"/>
      <c r="HX12" s="111"/>
      <c r="HY12" s="111"/>
      <c r="HZ12" s="111"/>
      <c r="IA12" s="111"/>
      <c r="IB12" s="111"/>
      <c r="IC12" s="149"/>
      <c r="ID12" s="111"/>
      <c r="IE12" s="111"/>
      <c r="IF12" s="142"/>
      <c r="IG12" s="111"/>
      <c r="IH12" s="111"/>
      <c r="II12" s="111"/>
      <c r="IJ12" s="111"/>
      <c r="IK12" s="143"/>
      <c r="IL12" s="111"/>
      <c r="IM12" s="111"/>
      <c r="IN12" s="111"/>
      <c r="IO12" s="111"/>
      <c r="IP12" s="111"/>
      <c r="IQ12" s="149"/>
      <c r="IR12" s="111"/>
      <c r="IS12" s="111"/>
      <c r="IT12" s="142"/>
      <c r="IU12" s="111"/>
      <c r="IV12" s="111"/>
      <c r="IW12" s="111"/>
      <c r="IX12" s="111"/>
      <c r="IY12" s="143"/>
      <c r="IZ12" s="111"/>
      <c r="JA12" s="111"/>
      <c r="JB12" s="111"/>
      <c r="JC12" s="111"/>
      <c r="JD12" s="111"/>
      <c r="JE12" s="149"/>
      <c r="JF12" s="111"/>
      <c r="JG12" s="111"/>
      <c r="JH12" s="142"/>
      <c r="JI12" s="111"/>
      <c r="JJ12" s="111"/>
      <c r="JK12" s="111"/>
      <c r="JL12" s="111"/>
      <c r="JM12" s="143"/>
      <c r="JN12" s="111"/>
      <c r="JO12" s="111"/>
      <c r="JP12" s="111"/>
      <c r="JQ12" s="111"/>
      <c r="JR12" s="111"/>
      <c r="JS12" s="149"/>
      <c r="JT12" s="111"/>
      <c r="JU12" s="111"/>
      <c r="JV12" s="142"/>
      <c r="JW12" s="111"/>
      <c r="JX12" s="111"/>
      <c r="JY12" s="111"/>
      <c r="JZ12" s="111"/>
      <c r="KA12" s="143"/>
      <c r="KB12" s="111"/>
      <c r="KC12" s="111"/>
      <c r="KD12" s="111"/>
      <c r="KE12" s="111"/>
      <c r="KF12" s="111"/>
      <c r="KG12" s="149"/>
      <c r="KH12" s="111"/>
      <c r="KI12" s="111"/>
      <c r="KJ12" s="142"/>
      <c r="KK12" s="111"/>
      <c r="KL12" s="111"/>
      <c r="KM12" s="111"/>
      <c r="KN12" s="111"/>
      <c r="KO12" s="143"/>
      <c r="KP12" s="111"/>
      <c r="KQ12" s="111"/>
      <c r="KR12" s="111"/>
      <c r="KS12" s="111"/>
      <c r="KT12" s="111"/>
      <c r="KU12" s="149"/>
      <c r="KV12" s="111"/>
      <c r="KW12" s="111"/>
      <c r="KX12" s="142"/>
      <c r="KY12" s="111"/>
      <c r="KZ12" s="111"/>
      <c r="LA12" s="111"/>
      <c r="LB12" s="111"/>
      <c r="LC12" s="143"/>
      <c r="LD12" s="111"/>
      <c r="LE12" s="111"/>
      <c r="LF12" s="111"/>
      <c r="LG12" s="111"/>
      <c r="LH12" s="111"/>
      <c r="LI12" s="149"/>
      <c r="LJ12" s="111"/>
      <c r="LK12" s="111"/>
      <c r="LL12" s="142"/>
      <c r="LM12" s="111"/>
      <c r="LN12" s="111"/>
      <c r="LO12" s="111"/>
      <c r="LP12" s="111"/>
      <c r="LQ12" s="143"/>
      <c r="LR12" s="111"/>
      <c r="LS12" s="111"/>
      <c r="LT12" s="111"/>
      <c r="LU12" s="111"/>
      <c r="LV12" s="111"/>
      <c r="LW12" s="149"/>
      <c r="LX12" s="111"/>
      <c r="LY12" s="111"/>
      <c r="LZ12" s="142"/>
      <c r="MA12" s="111"/>
      <c r="MB12" s="111"/>
      <c r="MC12" s="111"/>
      <c r="MD12" s="111"/>
      <c r="ME12" s="143"/>
      <c r="MF12" s="111"/>
      <c r="MG12" s="111"/>
      <c r="MH12" s="111"/>
      <c r="MI12" s="111"/>
      <c r="MJ12" s="111"/>
      <c r="MK12" s="149"/>
      <c r="ML12" s="111"/>
      <c r="MM12" s="111"/>
      <c r="MN12" s="142"/>
      <c r="MO12" s="111"/>
      <c r="MP12" s="111"/>
      <c r="MQ12" s="111"/>
      <c r="MR12" s="111"/>
      <c r="MS12" s="143"/>
      <c r="MT12" s="111"/>
      <c r="MU12" s="111"/>
      <c r="MV12" s="111"/>
      <c r="MW12" s="111"/>
      <c r="MX12" s="111"/>
      <c r="MY12" s="149"/>
      <c r="MZ12" s="111"/>
      <c r="NA12" s="111"/>
      <c r="NB12" s="142"/>
      <c r="NC12" s="111"/>
      <c r="ND12" s="111"/>
      <c r="NE12" s="111"/>
      <c r="NF12" s="111"/>
      <c r="NG12" s="143"/>
      <c r="NH12" s="111"/>
      <c r="NI12" s="111"/>
      <c r="NJ12" s="111"/>
      <c r="NK12" s="111"/>
      <c r="NL12" s="111"/>
      <c r="NM12" s="149"/>
      <c r="NN12" s="111"/>
      <c r="NO12" s="111"/>
      <c r="NP12" s="142"/>
      <c r="NQ12" s="111"/>
      <c r="NR12" s="111"/>
      <c r="NS12" s="111"/>
      <c r="NT12" s="111"/>
      <c r="NU12" s="143"/>
      <c r="NV12" s="111"/>
      <c r="NW12" s="111"/>
      <c r="NX12" s="111"/>
      <c r="NY12" s="111"/>
      <c r="NZ12" s="111"/>
      <c r="OA12" s="149"/>
      <c r="OB12" s="111"/>
      <c r="OC12" s="111"/>
      <c r="OD12" s="142"/>
      <c r="OE12" s="111"/>
      <c r="OF12" s="111"/>
      <c r="OG12" s="111"/>
      <c r="OH12" s="111"/>
      <c r="OI12" s="143"/>
      <c r="OJ12" s="111"/>
      <c r="OK12" s="111"/>
      <c r="OL12" s="111"/>
      <c r="OM12" s="111"/>
      <c r="ON12" s="111"/>
      <c r="OO12" s="149"/>
      <c r="OP12" s="111"/>
      <c r="OQ12" s="111"/>
      <c r="OR12" s="142"/>
      <c r="OS12" s="111"/>
      <c r="OT12" s="111"/>
      <c r="OU12" s="111"/>
      <c r="OV12" s="111"/>
      <c r="OW12" s="143"/>
      <c r="OX12" s="111"/>
      <c r="OY12" s="111"/>
      <c r="OZ12" s="111"/>
      <c r="PA12" s="111"/>
      <c r="PB12" s="111"/>
      <c r="PC12" s="149"/>
      <c r="PD12" s="111"/>
      <c r="PE12" s="111"/>
      <c r="PF12" s="142"/>
      <c r="PG12" s="111"/>
      <c r="PH12" s="111"/>
      <c r="PI12" s="111"/>
      <c r="PJ12" s="111"/>
      <c r="PK12" s="143"/>
      <c r="PL12" s="111"/>
      <c r="PM12" s="111"/>
      <c r="PN12" s="111"/>
      <c r="PO12" s="111"/>
      <c r="PP12" s="111"/>
      <c r="PQ12" s="149"/>
      <c r="PR12" s="111"/>
      <c r="PS12" s="111"/>
      <c r="PT12" s="142"/>
      <c r="PU12" s="111"/>
      <c r="PV12" s="111"/>
      <c r="PW12" s="111"/>
      <c r="PX12" s="111"/>
      <c r="PY12" s="143"/>
      <c r="PZ12" s="111"/>
      <c r="QA12" s="111"/>
      <c r="QB12" s="111"/>
      <c r="QC12" s="111"/>
      <c r="QD12" s="111"/>
      <c r="QE12" s="149"/>
      <c r="QF12" s="111"/>
      <c r="QG12" s="111"/>
      <c r="QH12" s="142"/>
      <c r="QI12" s="111"/>
      <c r="QJ12" s="111"/>
      <c r="QK12" s="111"/>
      <c r="QL12" s="111"/>
      <c r="QM12" s="143"/>
      <c r="QN12" s="111"/>
      <c r="QO12" s="111"/>
      <c r="QP12" s="111"/>
      <c r="QQ12" s="111"/>
      <c r="QR12" s="111"/>
      <c r="QS12" s="149"/>
      <c r="QT12" s="111"/>
      <c r="QU12" s="111"/>
      <c r="QV12" s="142"/>
      <c r="QW12" s="111"/>
      <c r="QX12" s="111"/>
      <c r="QY12" s="111"/>
      <c r="QZ12" s="111"/>
      <c r="RA12" s="143"/>
      <c r="RB12" s="111"/>
      <c r="RC12" s="111"/>
      <c r="RD12" s="111"/>
      <c r="RE12" s="111"/>
      <c r="RF12" s="111"/>
      <c r="RG12" s="149"/>
      <c r="RH12" s="111"/>
      <c r="RI12" s="111"/>
      <c r="RJ12" s="142"/>
      <c r="RK12" s="111"/>
      <c r="RL12" s="111"/>
      <c r="RM12" s="111"/>
      <c r="RN12" s="111"/>
      <c r="RO12" s="143"/>
      <c r="RP12" s="111"/>
      <c r="RQ12" s="111"/>
      <c r="RR12" s="111"/>
      <c r="RS12" s="111"/>
      <c r="RT12" s="111"/>
      <c r="RU12" s="149"/>
      <c r="RV12" s="111"/>
      <c r="RW12" s="111"/>
      <c r="RX12" s="142"/>
      <c r="RY12" s="111"/>
      <c r="RZ12" s="111"/>
      <c r="SA12" s="111"/>
      <c r="SB12" s="111"/>
      <c r="SC12" s="143"/>
      <c r="SD12" s="111"/>
      <c r="SE12" s="111"/>
      <c r="SF12" s="111"/>
      <c r="SG12" s="111"/>
      <c r="SH12" s="111"/>
      <c r="SI12" s="149"/>
      <c r="SJ12" s="111"/>
      <c r="SK12" s="111"/>
      <c r="SL12" s="142"/>
      <c r="SM12" s="111"/>
      <c r="SN12" s="111"/>
      <c r="SO12" s="111"/>
      <c r="SP12" s="111"/>
      <c r="SQ12" s="143"/>
      <c r="SR12" s="111"/>
      <c r="SS12" s="111"/>
      <c r="ST12" s="111"/>
      <c r="SU12" s="111"/>
      <c r="SV12" s="111"/>
      <c r="SW12" s="149"/>
      <c r="SX12" s="111"/>
      <c r="SY12" s="111"/>
      <c r="SZ12" s="142"/>
      <c r="TA12" s="111"/>
      <c r="TB12" s="111"/>
      <c r="TC12" s="111"/>
      <c r="TD12" s="111"/>
      <c r="TE12" s="143"/>
      <c r="TF12" s="111"/>
      <c r="TG12" s="111"/>
      <c r="TH12" s="111"/>
      <c r="TI12" s="111"/>
      <c r="TJ12" s="111"/>
      <c r="TK12" s="149"/>
      <c r="TL12" s="111"/>
      <c r="TM12" s="111"/>
      <c r="TN12" s="142"/>
      <c r="TO12" s="111"/>
      <c r="TP12" s="111"/>
      <c r="TQ12" s="111"/>
      <c r="TR12" s="111"/>
      <c r="TS12" s="143"/>
      <c r="TT12" s="111"/>
      <c r="TU12" s="111"/>
      <c r="TV12" s="111"/>
      <c r="TW12" s="111"/>
      <c r="TX12" s="111"/>
      <c r="TY12" s="149"/>
      <c r="TZ12" s="111"/>
      <c r="UA12" s="111"/>
      <c r="UB12" s="142"/>
      <c r="UC12" s="111"/>
      <c r="UD12" s="111"/>
      <c r="UE12" s="111"/>
      <c r="UF12" s="111"/>
      <c r="UG12" s="143"/>
      <c r="UH12" s="111"/>
      <c r="UI12" s="111"/>
      <c r="UJ12" s="111"/>
      <c r="UK12" s="111"/>
      <c r="UL12" s="111"/>
      <c r="UM12" s="149"/>
      <c r="UN12" s="111"/>
      <c r="UO12" s="111"/>
      <c r="UP12" s="142"/>
      <c r="UQ12" s="111"/>
      <c r="UR12" s="111"/>
      <c r="US12" s="111"/>
      <c r="UT12" s="111"/>
      <c r="UU12" s="143"/>
      <c r="UV12" s="111"/>
      <c r="UW12" s="111"/>
      <c r="UX12" s="111"/>
      <c r="UY12" s="111"/>
      <c r="UZ12" s="111"/>
      <c r="VA12" s="149"/>
      <c r="VB12" s="111"/>
      <c r="VC12" s="111"/>
      <c r="VD12" s="142"/>
      <c r="VE12" s="111"/>
      <c r="VF12" s="111"/>
      <c r="VG12" s="111"/>
      <c r="VH12" s="111"/>
      <c r="VI12" s="143"/>
      <c r="VJ12" s="111"/>
      <c r="VK12" s="111"/>
      <c r="VL12" s="111"/>
      <c r="VM12" s="111"/>
      <c r="VN12" s="111"/>
      <c r="VO12" s="149"/>
      <c r="VP12" s="111"/>
      <c r="VQ12" s="111"/>
      <c r="VR12" s="142"/>
      <c r="VS12" s="111"/>
      <c r="VT12" s="111"/>
      <c r="VU12" s="111"/>
      <c r="VV12" s="111"/>
      <c r="VW12" s="143"/>
      <c r="VX12" s="111"/>
      <c r="VY12" s="111"/>
      <c r="VZ12" s="111"/>
      <c r="WA12" s="111"/>
      <c r="WB12" s="111"/>
      <c r="WC12" s="149"/>
      <c r="WD12" s="111"/>
      <c r="WE12" s="111"/>
      <c r="WF12" s="142"/>
      <c r="WG12" s="111"/>
      <c r="WH12" s="111"/>
      <c r="WI12" s="111"/>
      <c r="WJ12" s="111"/>
      <c r="WK12" s="143"/>
      <c r="WL12" s="111"/>
      <c r="WM12" s="111"/>
      <c r="WN12" s="111"/>
      <c r="WO12" s="111"/>
      <c r="WP12" s="111"/>
      <c r="WQ12" s="149"/>
      <c r="WR12" s="111"/>
      <c r="WS12" s="111"/>
      <c r="WT12" s="142"/>
      <c r="WU12" s="111"/>
      <c r="WV12" s="111"/>
      <c r="WW12" s="111"/>
      <c r="WX12" s="111"/>
      <c r="WY12" s="143"/>
      <c r="WZ12" s="111"/>
      <c r="XA12" s="111"/>
      <c r="XB12" s="111"/>
      <c r="XC12" s="111"/>
      <c r="XD12" s="111"/>
      <c r="XE12" s="149"/>
      <c r="XF12" s="111"/>
      <c r="XG12" s="111"/>
      <c r="XH12" s="142"/>
      <c r="XI12" s="111"/>
      <c r="XJ12" s="111"/>
      <c r="XK12" s="111"/>
      <c r="XL12" s="111"/>
      <c r="XM12" s="143"/>
      <c r="XN12" s="111"/>
      <c r="XO12" s="111"/>
      <c r="XP12" s="111"/>
      <c r="XQ12" s="111"/>
      <c r="XR12" s="111"/>
      <c r="XS12" s="149"/>
      <c r="XT12" s="111"/>
      <c r="XU12" s="111"/>
      <c r="XV12" s="142"/>
      <c r="XW12" s="111"/>
      <c r="XX12" s="111"/>
      <c r="XY12" s="111"/>
      <c r="XZ12" s="111"/>
      <c r="YA12" s="143"/>
      <c r="YB12" s="111"/>
      <c r="YC12" s="111"/>
      <c r="YD12" s="111"/>
      <c r="YE12" s="111"/>
      <c r="YF12" s="111"/>
      <c r="YG12" s="149"/>
      <c r="YH12" s="111"/>
      <c r="YI12" s="111"/>
      <c r="YJ12" s="142"/>
      <c r="YK12" s="111"/>
      <c r="YL12" s="111"/>
      <c r="YM12" s="111"/>
      <c r="YN12" s="111"/>
      <c r="YO12" s="143"/>
      <c r="YP12" s="111"/>
      <c r="YQ12" s="111"/>
      <c r="YR12" s="111"/>
      <c r="YS12" s="111"/>
      <c r="YT12" s="111"/>
      <c r="YU12" s="149"/>
      <c r="YV12" s="111"/>
      <c r="YW12" s="111"/>
      <c r="YX12" s="142"/>
      <c r="YY12" s="111"/>
      <c r="YZ12" s="111"/>
      <c r="ZA12" s="111"/>
      <c r="ZB12" s="111"/>
      <c r="ZC12" s="143"/>
      <c r="ZD12" s="111"/>
      <c r="ZE12" s="111"/>
      <c r="ZF12" s="111"/>
      <c r="ZG12" s="111"/>
      <c r="ZH12" s="111"/>
      <c r="ZI12" s="149"/>
      <c r="ZJ12" s="111"/>
      <c r="ZK12" s="111"/>
      <c r="ZL12" s="142"/>
      <c r="ZM12" s="111"/>
      <c r="ZN12" s="111"/>
      <c r="ZO12" s="111"/>
      <c r="ZP12" s="111"/>
      <c r="ZQ12" s="143"/>
      <c r="ZR12" s="111"/>
      <c r="ZS12" s="111"/>
      <c r="ZT12" s="111"/>
      <c r="ZU12" s="111"/>
      <c r="ZV12" s="111"/>
      <c r="ZW12" s="149"/>
      <c r="ZX12" s="111"/>
      <c r="ZY12" s="111"/>
      <c r="ZZ12" s="142"/>
      <c r="AAA12" s="111"/>
      <c r="AAB12" s="111"/>
      <c r="AAC12" s="111"/>
      <c r="AAD12" s="111"/>
      <c r="AAE12" s="143"/>
      <c r="AAF12" s="111"/>
      <c r="AAG12" s="111"/>
      <c r="AAH12" s="111"/>
      <c r="AAI12" s="111"/>
      <c r="AAJ12" s="111"/>
      <c r="AAK12" s="149"/>
      <c r="AAL12" s="111"/>
      <c r="AAM12" s="111"/>
      <c r="AAN12" s="142"/>
      <c r="AAO12" s="111"/>
      <c r="AAP12" s="111"/>
      <c r="AAQ12" s="111"/>
      <c r="AAR12" s="111"/>
      <c r="AAS12" s="143"/>
      <c r="AAT12" s="111"/>
      <c r="AAU12" s="111"/>
      <c r="AAV12" s="111"/>
      <c r="AAW12" s="111"/>
      <c r="AAX12" s="111"/>
      <c r="AAY12" s="149"/>
      <c r="AAZ12" s="111"/>
      <c r="ABA12" s="111"/>
      <c r="ABB12" s="142"/>
      <c r="ABC12" s="111"/>
      <c r="ABD12" s="111"/>
      <c r="ABE12" s="111"/>
      <c r="ABF12" s="111"/>
      <c r="ABG12" s="143"/>
      <c r="ABH12" s="111"/>
      <c r="ABI12" s="111"/>
      <c r="ABJ12" s="111"/>
      <c r="ABK12" s="111"/>
      <c r="ABL12" s="111"/>
      <c r="ABM12" s="149"/>
      <c r="ABN12" s="111"/>
      <c r="ABO12" s="111"/>
      <c r="ABP12" s="142"/>
      <c r="ABQ12" s="111"/>
      <c r="ABR12" s="111"/>
      <c r="ABS12" s="111"/>
      <c r="ABT12" s="111"/>
      <c r="ABU12" s="143"/>
      <c r="ABV12" s="111"/>
      <c r="ABW12" s="111"/>
      <c r="ABX12" s="111"/>
      <c r="ABY12" s="111"/>
      <c r="ABZ12" s="111"/>
      <c r="ACA12" s="149"/>
      <c r="ACB12" s="111"/>
      <c r="ACC12" s="111"/>
      <c r="ACD12" s="142"/>
      <c r="ACE12" s="111"/>
      <c r="ACF12" s="111"/>
      <c r="ACG12" s="111"/>
      <c r="ACH12" s="111"/>
      <c r="ACI12" s="143"/>
      <c r="ACJ12" s="111"/>
      <c r="ACK12" s="111"/>
      <c r="ACL12" s="111"/>
      <c r="ACM12" s="111"/>
      <c r="ACN12" s="111"/>
      <c r="ACO12" s="149"/>
      <c r="ACP12" s="111"/>
      <c r="ACQ12" s="111"/>
      <c r="ACR12" s="142"/>
      <c r="ACS12" s="111"/>
      <c r="ACT12" s="111"/>
      <c r="ACU12" s="111"/>
      <c r="ACV12" s="111"/>
      <c r="ACW12" s="143"/>
      <c r="ACX12" s="111"/>
      <c r="ACY12" s="111"/>
      <c r="ACZ12" s="111"/>
      <c r="ADA12" s="111"/>
      <c r="ADB12" s="111"/>
      <c r="ADC12" s="149"/>
      <c r="ADD12" s="111"/>
      <c r="ADE12" s="111"/>
      <c r="ADF12" s="142"/>
      <c r="ADG12" s="111"/>
      <c r="ADH12" s="111"/>
      <c r="ADI12" s="111"/>
      <c r="ADJ12" s="111"/>
      <c r="ADK12" s="143"/>
      <c r="ADL12" s="111"/>
      <c r="ADM12" s="111"/>
      <c r="ADN12" s="111"/>
      <c r="ADO12" s="111"/>
      <c r="ADP12" s="111"/>
      <c r="ADQ12" s="149"/>
      <c r="ADR12" s="111"/>
      <c r="ADS12" s="111"/>
      <c r="ADT12" s="142"/>
      <c r="ADU12" s="111"/>
      <c r="ADV12" s="111"/>
      <c r="ADW12" s="111"/>
      <c r="ADX12" s="111"/>
      <c r="ADY12" s="143"/>
      <c r="ADZ12" s="111"/>
      <c r="AEA12" s="111"/>
      <c r="AEB12" s="111"/>
      <c r="AEC12" s="111"/>
      <c r="AED12" s="111"/>
      <c r="AEE12" s="149"/>
      <c r="AEF12" s="111"/>
      <c r="AEG12" s="111"/>
      <c r="AEH12" s="142"/>
      <c r="AEI12" s="111"/>
      <c r="AEJ12" s="111"/>
      <c r="AEK12" s="111"/>
      <c r="AEL12" s="111"/>
      <c r="AEM12" s="143"/>
      <c r="AEN12" s="111"/>
      <c r="AEO12" s="111"/>
      <c r="AEP12" s="111"/>
      <c r="AEQ12" s="111"/>
      <c r="AER12" s="111"/>
      <c r="AES12" s="149"/>
      <c r="AET12" s="111"/>
      <c r="AEU12" s="111"/>
      <c r="AEV12" s="142"/>
      <c r="AEW12" s="111"/>
      <c r="AEX12" s="111"/>
      <c r="AEY12" s="111"/>
      <c r="AEZ12" s="111"/>
      <c r="AFA12" s="143"/>
      <c r="AFB12" s="111"/>
      <c r="AFC12" s="111"/>
      <c r="AFD12" s="111"/>
      <c r="AFE12" s="111"/>
      <c r="AFF12" s="111"/>
      <c r="AFG12" s="149"/>
      <c r="AFH12" s="111"/>
      <c r="AFI12" s="111"/>
      <c r="AFJ12" s="142"/>
      <c r="AFK12" s="111"/>
      <c r="AFL12" s="111"/>
      <c r="AFM12" s="111"/>
      <c r="AFN12" s="111"/>
      <c r="AFO12" s="143"/>
      <c r="AFP12" s="111"/>
      <c r="AFQ12" s="111"/>
      <c r="AFR12" s="111"/>
      <c r="AFS12" s="111"/>
      <c r="AFT12" s="111"/>
      <c r="AFU12" s="149"/>
      <c r="AFV12" s="111"/>
      <c r="AFW12" s="111"/>
      <c r="AFX12" s="142"/>
      <c r="AFY12" s="111"/>
      <c r="AFZ12" s="111"/>
      <c r="AGA12" s="111"/>
      <c r="AGB12" s="111"/>
      <c r="AGC12" s="143"/>
      <c r="AGD12" s="111"/>
      <c r="AGE12" s="111"/>
      <c r="AGF12" s="111"/>
      <c r="AGG12" s="111"/>
      <c r="AGH12" s="111"/>
      <c r="AGI12" s="149"/>
      <c r="AGJ12" s="111"/>
      <c r="AGK12" s="111"/>
      <c r="AGL12" s="142"/>
      <c r="AGM12" s="111"/>
      <c r="AGN12" s="111"/>
      <c r="AGO12" s="111"/>
      <c r="AGP12" s="111"/>
      <c r="AGQ12" s="143"/>
      <c r="AGR12" s="111"/>
      <c r="AGS12" s="111"/>
      <c r="AGT12" s="111"/>
      <c r="AGU12" s="111"/>
      <c r="AGV12" s="111"/>
      <c r="AGW12" s="149"/>
      <c r="AGX12" s="111"/>
      <c r="AGY12" s="111"/>
      <c r="AGZ12" s="142"/>
      <c r="AHA12" s="111"/>
      <c r="AHB12" s="111"/>
      <c r="AHC12" s="111"/>
      <c r="AHD12" s="111"/>
      <c r="AHE12" s="143"/>
      <c r="AHF12" s="111"/>
      <c r="AHG12" s="111"/>
      <c r="AHH12" s="111"/>
      <c r="AHI12" s="111"/>
      <c r="AHJ12" s="111"/>
      <c r="AHK12" s="149"/>
      <c r="AHL12" s="111"/>
      <c r="AHM12" s="111"/>
      <c r="AHN12" s="142"/>
      <c r="AHO12" s="111"/>
      <c r="AHP12" s="111"/>
      <c r="AHQ12" s="111"/>
      <c r="AHR12" s="111"/>
      <c r="AHS12" s="143"/>
      <c r="AHT12" s="111"/>
      <c r="AHU12" s="111"/>
      <c r="AHV12" s="111"/>
      <c r="AHW12" s="111"/>
      <c r="AHX12" s="111"/>
      <c r="AHY12" s="149"/>
      <c r="AHZ12" s="111"/>
      <c r="AIA12" s="111"/>
      <c r="AIB12" s="142"/>
      <c r="AIC12" s="111"/>
      <c r="AID12" s="111"/>
      <c r="AIE12" s="111"/>
      <c r="AIF12" s="111"/>
      <c r="AIG12" s="143"/>
      <c r="AIH12" s="111"/>
      <c r="AII12" s="111"/>
      <c r="AIJ12" s="111"/>
      <c r="AIK12" s="111"/>
      <c r="AIL12" s="111"/>
      <c r="AIM12" s="149"/>
      <c r="AIN12" s="111"/>
      <c r="AIO12" s="111"/>
      <c r="AIP12" s="142"/>
      <c r="AIQ12" s="111"/>
      <c r="AIR12" s="111"/>
      <c r="AIS12" s="111"/>
      <c r="AIT12" s="111"/>
      <c r="AIU12" s="143"/>
      <c r="AIV12" s="111"/>
      <c r="AIW12" s="111"/>
      <c r="AIX12" s="111"/>
      <c r="AIY12" s="111"/>
      <c r="AIZ12" s="111"/>
      <c r="AJA12" s="149"/>
      <c r="AJB12" s="111"/>
      <c r="AJC12" s="111"/>
      <c r="AJD12" s="142"/>
      <c r="AJE12" s="111"/>
      <c r="AJF12" s="111"/>
      <c r="AJG12" s="111"/>
      <c r="AJH12" s="111"/>
      <c r="AJI12" s="143"/>
      <c r="AJJ12" s="111"/>
      <c r="AJK12" s="111"/>
      <c r="AJL12" s="111"/>
      <c r="AJM12" s="111"/>
      <c r="AJN12" s="111"/>
      <c r="AJO12" s="149"/>
      <c r="AJP12" s="111"/>
      <c r="AJQ12" s="111"/>
      <c r="AJR12" s="142"/>
      <c r="AJS12" s="111"/>
      <c r="AJT12" s="111"/>
      <c r="AJU12" s="111"/>
      <c r="AJV12" s="111"/>
      <c r="AJW12" s="143"/>
      <c r="AJX12" s="111"/>
      <c r="AJY12" s="111"/>
      <c r="AJZ12" s="111"/>
      <c r="AKA12" s="111"/>
      <c r="AKB12" s="111"/>
      <c r="AKC12" s="149"/>
      <c r="AKD12" s="111"/>
      <c r="AKE12" s="111"/>
      <c r="AKF12" s="142"/>
      <c r="AKG12" s="111"/>
      <c r="AKH12" s="111"/>
      <c r="AKI12" s="111"/>
      <c r="AKJ12" s="111"/>
      <c r="AKK12" s="143"/>
      <c r="AKL12" s="111"/>
      <c r="AKM12" s="111"/>
      <c r="AKN12" s="111"/>
      <c r="AKO12" s="111"/>
      <c r="AKP12" s="111"/>
      <c r="AKQ12" s="149"/>
      <c r="AKR12" s="111"/>
      <c r="AKS12" s="111"/>
      <c r="AKT12" s="142"/>
      <c r="AKU12" s="111"/>
      <c r="AKV12" s="111"/>
      <c r="AKW12" s="111"/>
      <c r="AKX12" s="111"/>
      <c r="AKY12" s="143"/>
      <c r="AKZ12" s="111"/>
      <c r="ALA12" s="111"/>
      <c r="ALB12" s="111"/>
      <c r="ALC12" s="111"/>
      <c r="ALD12" s="111"/>
      <c r="ALE12" s="149"/>
      <c r="ALF12" s="111"/>
      <c r="ALG12" s="111"/>
      <c r="ALH12" s="142"/>
      <c r="ALI12" s="111"/>
      <c r="ALJ12" s="111"/>
      <c r="ALK12" s="111"/>
      <c r="ALL12" s="111"/>
      <c r="ALM12" s="143"/>
      <c r="ALN12" s="111"/>
      <c r="ALO12" s="111"/>
      <c r="ALP12" s="111"/>
      <c r="ALQ12" s="111"/>
      <c r="ALR12" s="111"/>
      <c r="ALS12" s="149"/>
      <c r="ALT12" s="111"/>
      <c r="ALU12" s="111"/>
      <c r="ALV12" s="142"/>
      <c r="ALW12" s="111"/>
      <c r="ALX12" s="111"/>
      <c r="ALY12" s="111"/>
      <c r="ALZ12" s="111"/>
      <c r="AMA12" s="143"/>
      <c r="AMB12" s="111"/>
      <c r="AMC12" s="111"/>
      <c r="AMD12" s="111"/>
      <c r="AME12" s="111"/>
      <c r="AMF12" s="111"/>
      <c r="AMG12" s="149"/>
      <c r="AMH12" s="111"/>
      <c r="AMI12" s="111"/>
      <c r="AMJ12" s="142"/>
      <c r="AMK12" s="111"/>
      <c r="AML12" s="111"/>
      <c r="AMM12" s="111"/>
      <c r="AMN12" s="111"/>
      <c r="AMO12" s="143"/>
      <c r="AMP12" s="111"/>
      <c r="AMQ12" s="111"/>
      <c r="AMR12" s="111"/>
      <c r="AMS12" s="111"/>
      <c r="AMT12" s="111"/>
      <c r="AMU12" s="149"/>
      <c r="AMV12" s="111"/>
      <c r="AMW12" s="111"/>
      <c r="AMX12" s="142"/>
      <c r="AMY12" s="111"/>
      <c r="AMZ12" s="111"/>
      <c r="ANA12" s="111"/>
      <c r="ANB12" s="111"/>
      <c r="ANC12" s="143"/>
      <c r="AND12" s="111"/>
      <c r="ANE12" s="111"/>
      <c r="ANF12" s="111"/>
      <c r="ANG12" s="111"/>
      <c r="ANH12" s="111"/>
      <c r="ANI12" s="149"/>
      <c r="ANJ12" s="111"/>
      <c r="ANK12" s="111"/>
      <c r="ANL12" s="142"/>
      <c r="ANM12" s="111"/>
      <c r="ANN12" s="111"/>
      <c r="ANO12" s="111"/>
      <c r="ANP12" s="111"/>
      <c r="ANQ12" s="143"/>
      <c r="ANR12" s="111"/>
      <c r="ANS12" s="111"/>
      <c r="ANT12" s="111"/>
      <c r="ANU12" s="111"/>
      <c r="ANV12" s="111"/>
      <c r="ANW12" s="149"/>
      <c r="ANX12" s="111"/>
      <c r="ANY12" s="111"/>
      <c r="ANZ12" s="142"/>
      <c r="AOA12" s="111"/>
      <c r="AOB12" s="111"/>
      <c r="AOC12" s="111"/>
      <c r="AOD12" s="111"/>
      <c r="AOE12" s="143"/>
      <c r="AOF12" s="111"/>
      <c r="AOG12" s="111"/>
      <c r="AOH12" s="111"/>
      <c r="AOI12" s="111"/>
      <c r="AOJ12" s="111"/>
      <c r="AOK12" s="149"/>
      <c r="AOL12" s="111"/>
      <c r="AOM12" s="111"/>
      <c r="AON12" s="142"/>
      <c r="AOO12" s="111"/>
      <c r="AOP12" s="111"/>
      <c r="AOQ12" s="111"/>
      <c r="AOR12" s="111"/>
      <c r="AOS12" s="143"/>
      <c r="AOT12" s="111"/>
      <c r="AOU12" s="111"/>
      <c r="AOV12" s="111"/>
      <c r="AOW12" s="111"/>
      <c r="AOX12" s="111"/>
      <c r="AOY12" s="149"/>
      <c r="AOZ12" s="111"/>
      <c r="APA12" s="111"/>
      <c r="APB12" s="142"/>
      <c r="APC12" s="111"/>
      <c r="APD12" s="111"/>
      <c r="APE12" s="111"/>
      <c r="APF12" s="111"/>
      <c r="APG12" s="143"/>
      <c r="APH12" s="111"/>
      <c r="API12" s="111"/>
      <c r="APJ12" s="111"/>
      <c r="APK12" s="111"/>
      <c r="APL12" s="111"/>
      <c r="APM12" s="149"/>
      <c r="APN12" s="111"/>
      <c r="APO12" s="111"/>
      <c r="APP12" s="142"/>
      <c r="APQ12" s="111"/>
      <c r="APR12" s="111"/>
      <c r="APS12" s="111"/>
      <c r="APT12" s="111"/>
      <c r="APU12" s="143"/>
      <c r="APV12" s="111"/>
      <c r="APW12" s="111"/>
      <c r="APX12" s="111"/>
      <c r="APY12" s="111"/>
      <c r="APZ12" s="111"/>
      <c r="AQA12" s="149"/>
      <c r="AQB12" s="111"/>
      <c r="AQC12" s="111"/>
      <c r="AQD12" s="142"/>
      <c r="AQE12" s="111"/>
      <c r="AQF12" s="111"/>
      <c r="AQG12" s="111"/>
      <c r="AQH12" s="111"/>
      <c r="AQI12" s="143"/>
      <c r="AQJ12" s="111"/>
      <c r="AQK12" s="111"/>
      <c r="AQL12" s="111"/>
      <c r="AQM12" s="111"/>
      <c r="AQN12" s="111"/>
      <c r="AQO12" s="149"/>
      <c r="AQP12" s="111"/>
      <c r="AQQ12" s="111"/>
      <c r="AQR12" s="142"/>
      <c r="AQS12" s="111"/>
      <c r="AQT12" s="111"/>
      <c r="AQU12" s="111"/>
      <c r="AQV12" s="111"/>
      <c r="AQW12" s="143"/>
      <c r="AQX12" s="111"/>
      <c r="AQY12" s="111"/>
      <c r="AQZ12" s="111"/>
      <c r="ARA12" s="111"/>
      <c r="ARB12" s="111"/>
      <c r="ARC12" s="149"/>
      <c r="ARD12" s="111"/>
      <c r="ARE12" s="111"/>
      <c r="ARF12" s="142"/>
      <c r="ARG12" s="111"/>
      <c r="ARH12" s="111"/>
      <c r="ARI12" s="111"/>
      <c r="ARJ12" s="111"/>
      <c r="ARK12" s="143"/>
      <c r="ARL12" s="111"/>
      <c r="ARM12" s="111"/>
      <c r="ARN12" s="111"/>
      <c r="ARO12" s="111"/>
      <c r="ARP12" s="111"/>
      <c r="ARQ12" s="149"/>
      <c r="ARR12" s="111"/>
      <c r="ARS12" s="111"/>
      <c r="ART12" s="142"/>
      <c r="ARU12" s="111"/>
      <c r="ARV12" s="111"/>
      <c r="ARW12" s="111"/>
      <c r="ARX12" s="111"/>
      <c r="ARY12" s="143"/>
      <c r="ARZ12" s="111"/>
      <c r="ASA12" s="111"/>
      <c r="ASB12" s="111"/>
      <c r="ASC12" s="111"/>
      <c r="ASD12" s="111"/>
      <c r="ASE12" s="149"/>
      <c r="ASF12" s="111"/>
      <c r="ASG12" s="111"/>
      <c r="ASH12" s="142"/>
      <c r="ASI12" s="111"/>
      <c r="ASJ12" s="111"/>
      <c r="ASK12" s="111"/>
      <c r="ASL12" s="111"/>
      <c r="ASM12" s="143"/>
      <c r="ASN12" s="111"/>
      <c r="ASO12" s="111"/>
      <c r="ASP12" s="111"/>
      <c r="ASQ12" s="111"/>
      <c r="ASR12" s="111"/>
      <c r="ASS12" s="149"/>
      <c r="AST12" s="111"/>
      <c r="ASU12" s="111"/>
      <c r="ASV12" s="142"/>
      <c r="ASW12" s="111"/>
      <c r="ASX12" s="111"/>
      <c r="ASY12" s="111"/>
      <c r="ASZ12" s="111"/>
      <c r="ATA12" s="143"/>
      <c r="ATB12" s="111"/>
      <c r="ATC12" s="111"/>
      <c r="ATD12" s="111"/>
      <c r="ATE12" s="111"/>
      <c r="ATF12" s="111"/>
      <c r="ATG12" s="149"/>
      <c r="ATH12" s="111"/>
      <c r="ATI12" s="111"/>
      <c r="ATJ12" s="142"/>
      <c r="ATK12" s="111"/>
      <c r="ATL12" s="111"/>
      <c r="ATM12" s="111"/>
      <c r="ATN12" s="111"/>
      <c r="ATO12" s="143"/>
      <c r="ATP12" s="111"/>
      <c r="ATQ12" s="111"/>
      <c r="ATR12" s="111"/>
      <c r="ATS12" s="111"/>
      <c r="ATT12" s="111"/>
      <c r="ATU12" s="149"/>
      <c r="ATV12" s="111"/>
      <c r="ATW12" s="111"/>
      <c r="ATX12" s="142"/>
      <c r="ATY12" s="111"/>
      <c r="ATZ12" s="111"/>
      <c r="AUA12" s="111"/>
      <c r="AUB12" s="111"/>
      <c r="AUC12" s="143"/>
      <c r="AUD12" s="111"/>
      <c r="AUE12" s="111"/>
      <c r="AUF12" s="111"/>
      <c r="AUG12" s="111"/>
      <c r="AUH12" s="111"/>
      <c r="AUI12" s="149"/>
      <c r="AUJ12" s="111"/>
      <c r="AUK12" s="111"/>
      <c r="AUL12" s="142"/>
      <c r="AUM12" s="111"/>
      <c r="AUN12" s="111"/>
      <c r="AUO12" s="111"/>
      <c r="AUP12" s="111"/>
      <c r="AUQ12" s="143"/>
      <c r="AUR12" s="111"/>
      <c r="AUS12" s="111"/>
      <c r="AUT12" s="111"/>
      <c r="AUU12" s="111"/>
      <c r="AUV12" s="111"/>
      <c r="AUW12" s="149"/>
      <c r="AUX12" s="111"/>
      <c r="AUY12" s="111"/>
      <c r="AUZ12" s="142"/>
      <c r="AVA12" s="111"/>
      <c r="AVB12" s="111"/>
      <c r="AVC12" s="111"/>
      <c r="AVD12" s="111"/>
      <c r="AVE12" s="143"/>
      <c r="AVF12" s="111"/>
      <c r="AVG12" s="111"/>
      <c r="AVH12" s="111"/>
      <c r="AVI12" s="111"/>
      <c r="AVJ12" s="111"/>
      <c r="AVK12" s="149"/>
      <c r="AVL12" s="111"/>
      <c r="AVM12" s="111"/>
      <c r="AVN12" s="142"/>
      <c r="AVO12" s="111"/>
      <c r="AVP12" s="111"/>
      <c r="AVQ12" s="111"/>
      <c r="AVR12" s="111"/>
      <c r="AVS12" s="143"/>
      <c r="AVT12" s="111"/>
      <c r="AVU12" s="111"/>
      <c r="AVV12" s="111"/>
      <c r="AVW12" s="111"/>
      <c r="AVX12" s="111"/>
      <c r="AVY12" s="149"/>
      <c r="AVZ12" s="111"/>
      <c r="AWA12" s="111"/>
      <c r="AWB12" s="142"/>
      <c r="AWC12" s="111"/>
      <c r="AWD12" s="111"/>
      <c r="AWE12" s="111"/>
      <c r="AWF12" s="111"/>
      <c r="AWG12" s="143"/>
      <c r="AWH12" s="111"/>
      <c r="AWI12" s="111"/>
      <c r="AWJ12" s="111"/>
      <c r="AWK12" s="111"/>
      <c r="AWL12" s="111"/>
      <c r="AWM12" s="149"/>
      <c r="AWN12" s="111"/>
      <c r="AWO12" s="111"/>
      <c r="AWP12" s="142"/>
      <c r="AWQ12" s="111"/>
      <c r="AWR12" s="111"/>
      <c r="AWS12" s="111"/>
      <c r="AWT12" s="111"/>
      <c r="AWU12" s="143"/>
      <c r="AWV12" s="111"/>
      <c r="AWW12" s="111"/>
      <c r="AWX12" s="111"/>
      <c r="AWY12" s="111"/>
      <c r="AWZ12" s="111"/>
      <c r="AXA12" s="149"/>
      <c r="AXB12" s="111"/>
      <c r="AXC12" s="111"/>
      <c r="AXD12" s="142"/>
      <c r="AXE12" s="111"/>
      <c r="AXF12" s="111"/>
      <c r="AXG12" s="111"/>
      <c r="AXH12" s="111"/>
      <c r="AXI12" s="143"/>
      <c r="AXJ12" s="111"/>
      <c r="AXK12" s="111"/>
      <c r="AXL12" s="111"/>
      <c r="AXM12" s="111"/>
      <c r="AXN12" s="111"/>
      <c r="AXO12" s="149"/>
      <c r="AXP12" s="111"/>
      <c r="AXQ12" s="111"/>
      <c r="AXR12" s="142"/>
      <c r="AXS12" s="111"/>
      <c r="AXT12" s="111"/>
      <c r="AXU12" s="111"/>
      <c r="AXV12" s="111"/>
      <c r="AXW12" s="143"/>
      <c r="AXX12" s="111"/>
      <c r="AXY12" s="111"/>
      <c r="AXZ12" s="111"/>
      <c r="AYA12" s="111"/>
      <c r="AYB12" s="111"/>
      <c r="AYC12" s="149"/>
      <c r="AYD12" s="111"/>
      <c r="AYE12" s="111"/>
      <c r="AYF12" s="142"/>
      <c r="AYG12" s="111"/>
      <c r="AYH12" s="111"/>
      <c r="AYI12" s="111"/>
      <c r="AYJ12" s="111"/>
      <c r="AYK12" s="143"/>
      <c r="AYL12" s="111"/>
      <c r="AYM12" s="111"/>
      <c r="AYN12" s="111"/>
      <c r="AYO12" s="111"/>
      <c r="AYP12" s="111"/>
      <c r="AYQ12" s="149"/>
      <c r="AYR12" s="111"/>
      <c r="AYS12" s="111"/>
      <c r="AYT12" s="142"/>
      <c r="AYU12" s="111"/>
      <c r="AYV12" s="111"/>
      <c r="AYW12" s="111"/>
      <c r="AYX12" s="111"/>
      <c r="AYY12" s="143"/>
      <c r="AYZ12" s="111"/>
      <c r="AZA12" s="111"/>
      <c r="AZB12" s="111"/>
      <c r="AZC12" s="111"/>
      <c r="AZD12" s="111"/>
      <c r="AZE12" s="149"/>
      <c r="AZF12" s="111"/>
      <c r="AZG12" s="111"/>
      <c r="AZH12" s="142"/>
      <c r="AZI12" s="111"/>
      <c r="AZJ12" s="111"/>
      <c r="AZK12" s="111"/>
      <c r="AZL12" s="111"/>
      <c r="AZM12" s="143"/>
      <c r="AZN12" s="111"/>
      <c r="AZO12" s="111"/>
      <c r="AZP12" s="111"/>
      <c r="AZQ12" s="111"/>
      <c r="AZR12" s="111"/>
      <c r="AZS12" s="149"/>
      <c r="AZT12" s="111"/>
      <c r="AZU12" s="111"/>
      <c r="AZV12" s="142"/>
      <c r="AZW12" s="111"/>
      <c r="AZX12" s="111"/>
      <c r="AZY12" s="111"/>
      <c r="AZZ12" s="111"/>
      <c r="BAA12" s="143"/>
      <c r="BAB12" s="111"/>
      <c r="BAC12" s="111"/>
      <c r="BAD12" s="111"/>
      <c r="BAE12" s="111"/>
      <c r="BAF12" s="111"/>
      <c r="BAG12" s="149"/>
      <c r="BAH12" s="111"/>
      <c r="BAI12" s="111"/>
      <c r="BAJ12" s="142"/>
      <c r="BAK12" s="111"/>
      <c r="BAL12" s="111"/>
      <c r="BAM12" s="111"/>
      <c r="BAN12" s="111"/>
      <c r="BAO12" s="143"/>
      <c r="BAP12" s="111"/>
      <c r="BAQ12" s="111"/>
      <c r="BAR12" s="111"/>
      <c r="BAS12" s="111"/>
      <c r="BAT12" s="111"/>
      <c r="BAU12" s="149"/>
      <c r="BAV12" s="111"/>
      <c r="BAW12" s="111"/>
      <c r="BAX12" s="142"/>
      <c r="BAY12" s="111"/>
      <c r="BAZ12" s="111"/>
      <c r="BBA12" s="111"/>
      <c r="BBB12" s="111"/>
      <c r="BBC12" s="143"/>
      <c r="BBD12" s="111"/>
      <c r="BBE12" s="111"/>
      <c r="BBF12" s="111"/>
      <c r="BBG12" s="111"/>
      <c r="BBH12" s="111"/>
      <c r="BBI12" s="149"/>
      <c r="BBJ12" s="111"/>
      <c r="BBK12" s="111"/>
      <c r="BBL12" s="142"/>
      <c r="BBM12" s="111"/>
      <c r="BBN12" s="111"/>
      <c r="BBO12" s="111"/>
      <c r="BBP12" s="111"/>
      <c r="BBQ12" s="143"/>
      <c r="BBR12" s="111"/>
      <c r="BBS12" s="111"/>
      <c r="BBT12" s="111"/>
      <c r="BBU12" s="111"/>
      <c r="BBV12" s="111"/>
      <c r="BBW12" s="149"/>
      <c r="BBX12" s="111"/>
      <c r="BBY12" s="111"/>
      <c r="BBZ12" s="142"/>
      <c r="BCA12" s="111"/>
      <c r="BCB12" s="111"/>
      <c r="BCC12" s="111"/>
      <c r="BCD12" s="111"/>
      <c r="BCE12" s="143"/>
      <c r="BCF12" s="111"/>
      <c r="BCG12" s="111"/>
      <c r="BCH12" s="111"/>
      <c r="BCI12" s="111"/>
      <c r="BCJ12" s="111"/>
      <c r="BCK12" s="149"/>
      <c r="BCL12" s="111"/>
      <c r="BCM12" s="111"/>
      <c r="BCN12" s="142"/>
      <c r="BCO12" s="111"/>
      <c r="BCP12" s="111"/>
      <c r="BCQ12" s="111"/>
      <c r="BCR12" s="111"/>
      <c r="BCS12" s="143"/>
      <c r="BCT12" s="111"/>
      <c r="BCU12" s="111"/>
      <c r="BCV12" s="111"/>
      <c r="BCW12" s="111"/>
      <c r="BCX12" s="111"/>
      <c r="BCY12" s="149"/>
      <c r="BCZ12" s="111"/>
      <c r="BDA12" s="111"/>
      <c r="BDB12" s="142"/>
      <c r="BDC12" s="111"/>
      <c r="BDD12" s="111"/>
      <c r="BDE12" s="111"/>
      <c r="BDF12" s="111"/>
      <c r="BDG12" s="143"/>
      <c r="BDH12" s="111"/>
      <c r="BDI12" s="111"/>
      <c r="BDJ12" s="111"/>
      <c r="BDK12" s="111"/>
      <c r="BDL12" s="111"/>
      <c r="BDM12" s="149"/>
      <c r="BDN12" s="111"/>
      <c r="BDO12" s="111"/>
      <c r="BDP12" s="142"/>
      <c r="BDQ12" s="111"/>
      <c r="BDR12" s="111"/>
      <c r="BDS12" s="111"/>
      <c r="BDT12" s="111"/>
      <c r="BDU12" s="143"/>
      <c r="BDV12" s="111"/>
      <c r="BDW12" s="111"/>
      <c r="BDX12" s="111"/>
      <c r="BDY12" s="111"/>
      <c r="BDZ12" s="111"/>
      <c r="BEA12" s="149"/>
      <c r="BEB12" s="111"/>
      <c r="BEC12" s="111"/>
      <c r="BED12" s="142"/>
      <c r="BEE12" s="111"/>
      <c r="BEF12" s="111"/>
      <c r="BEG12" s="111"/>
      <c r="BEH12" s="111"/>
      <c r="BEI12" s="143"/>
      <c r="BEJ12" s="111"/>
      <c r="BEK12" s="111"/>
      <c r="BEL12" s="111"/>
      <c r="BEM12" s="111"/>
      <c r="BEN12" s="111"/>
      <c r="BEO12" s="149"/>
      <c r="BEP12" s="111"/>
      <c r="BEQ12" s="111"/>
      <c r="BER12" s="142"/>
      <c r="BES12" s="111"/>
      <c r="BET12" s="111"/>
      <c r="BEU12" s="111"/>
      <c r="BEV12" s="111"/>
      <c r="BEW12" s="143"/>
      <c r="BEX12" s="111"/>
      <c r="BEY12" s="111"/>
      <c r="BEZ12" s="111"/>
      <c r="BFA12" s="111"/>
      <c r="BFB12" s="111"/>
      <c r="BFC12" s="149"/>
      <c r="BFD12" s="111"/>
      <c r="BFE12" s="111"/>
      <c r="BFF12" s="142"/>
      <c r="BFG12" s="111"/>
      <c r="BFH12" s="111"/>
      <c r="BFI12" s="111"/>
      <c r="BFJ12" s="111"/>
      <c r="BFK12" s="143"/>
      <c r="BFL12" s="111"/>
      <c r="BFM12" s="111"/>
      <c r="BFN12" s="111"/>
      <c r="BFO12" s="111"/>
      <c r="BFP12" s="111"/>
      <c r="BFQ12" s="149"/>
      <c r="BFR12" s="111"/>
      <c r="BFS12" s="111"/>
      <c r="BFT12" s="142"/>
      <c r="BFU12" s="111"/>
      <c r="BFV12" s="111"/>
      <c r="BFW12" s="111"/>
      <c r="BFX12" s="111"/>
      <c r="BFY12" s="143"/>
      <c r="BFZ12" s="111"/>
      <c r="BGA12" s="111"/>
      <c r="BGB12" s="111"/>
      <c r="BGC12" s="111"/>
      <c r="BGD12" s="111"/>
      <c r="BGE12" s="149"/>
      <c r="BGF12" s="111"/>
      <c r="BGG12" s="111"/>
      <c r="BGH12" s="142"/>
      <c r="BGI12" s="111"/>
      <c r="BGJ12" s="111"/>
      <c r="BGK12" s="111"/>
      <c r="BGL12" s="111"/>
      <c r="BGM12" s="143"/>
      <c r="BGN12" s="111"/>
      <c r="BGO12" s="111"/>
      <c r="BGP12" s="111"/>
      <c r="BGQ12" s="111"/>
      <c r="BGR12" s="111"/>
      <c r="BGS12" s="149"/>
      <c r="BGT12" s="111"/>
      <c r="BGU12" s="111"/>
      <c r="BGV12" s="142"/>
      <c r="BGW12" s="111"/>
      <c r="BGX12" s="111"/>
      <c r="BGY12" s="111"/>
      <c r="BGZ12" s="111"/>
      <c r="BHA12" s="143"/>
      <c r="BHB12" s="111"/>
      <c r="BHC12" s="111"/>
      <c r="BHD12" s="111"/>
      <c r="BHE12" s="111"/>
      <c r="BHF12" s="111"/>
      <c r="BHG12" s="149"/>
      <c r="BHH12" s="111"/>
      <c r="BHI12" s="111"/>
      <c r="BHJ12" s="142"/>
      <c r="BHK12" s="111"/>
      <c r="BHL12" s="111"/>
      <c r="BHM12" s="111"/>
      <c r="BHN12" s="111"/>
      <c r="BHO12" s="143"/>
      <c r="BHP12" s="111"/>
      <c r="BHQ12" s="111"/>
      <c r="BHR12" s="111"/>
      <c r="BHS12" s="111"/>
      <c r="BHT12" s="111"/>
      <c r="BHU12" s="149"/>
      <c r="BHV12" s="111"/>
      <c r="BHW12" s="111"/>
      <c r="BHX12" s="142"/>
      <c r="BHY12" s="111"/>
      <c r="BHZ12" s="111"/>
      <c r="BIA12" s="111"/>
      <c r="BIB12" s="111"/>
      <c r="BIC12" s="143"/>
      <c r="BID12" s="111"/>
      <c r="BIE12" s="111"/>
      <c r="BIF12" s="111"/>
      <c r="BIG12" s="111"/>
      <c r="BIH12" s="111"/>
      <c r="BII12" s="149"/>
      <c r="BIJ12" s="111"/>
      <c r="BIK12" s="111"/>
      <c r="BIL12" s="142"/>
      <c r="BIM12" s="111"/>
      <c r="BIN12" s="111"/>
      <c r="BIO12" s="111"/>
      <c r="BIP12" s="111"/>
      <c r="BIQ12" s="143"/>
      <c r="BIR12" s="111"/>
      <c r="BIS12" s="111"/>
      <c r="BIT12" s="111"/>
      <c r="BIU12" s="111"/>
      <c r="BIV12" s="111"/>
      <c r="BIW12" s="149"/>
      <c r="BIX12" s="111"/>
      <c r="BIY12" s="111"/>
      <c r="BIZ12" s="142"/>
      <c r="BJA12" s="111"/>
      <c r="BJB12" s="111"/>
      <c r="BJC12" s="111"/>
      <c r="BJD12" s="111"/>
      <c r="BJE12" s="143"/>
      <c r="BJF12" s="111"/>
      <c r="BJG12" s="111"/>
      <c r="BJH12" s="111"/>
      <c r="BJI12" s="111"/>
      <c r="BJJ12" s="111"/>
      <c r="BJK12" s="149"/>
      <c r="BJL12" s="111"/>
      <c r="BJM12" s="111"/>
      <c r="BJN12" s="142"/>
      <c r="BJO12" s="111"/>
      <c r="BJP12" s="111"/>
      <c r="BJQ12" s="111"/>
      <c r="BJR12" s="111"/>
      <c r="BJS12" s="143"/>
      <c r="BJT12" s="111"/>
      <c r="BJU12" s="111"/>
      <c r="BJV12" s="111"/>
      <c r="BJW12" s="111"/>
      <c r="BJX12" s="111"/>
      <c r="BJY12" s="149"/>
      <c r="BJZ12" s="111"/>
      <c r="BKA12" s="111"/>
      <c r="BKB12" s="142"/>
      <c r="BKC12" s="111"/>
      <c r="BKD12" s="111"/>
      <c r="BKE12" s="111"/>
      <c r="BKF12" s="111"/>
      <c r="BKG12" s="143"/>
      <c r="BKH12" s="111"/>
      <c r="BKI12" s="111"/>
      <c r="BKJ12" s="111"/>
      <c r="BKK12" s="111"/>
      <c r="BKL12" s="111"/>
      <c r="BKM12" s="149"/>
      <c r="BKN12" s="111"/>
      <c r="BKO12" s="111"/>
      <c r="BKP12" s="142"/>
      <c r="BKQ12" s="111"/>
      <c r="BKR12" s="111"/>
      <c r="BKS12" s="111"/>
      <c r="BKT12" s="111"/>
      <c r="BKU12" s="143"/>
      <c r="BKV12" s="111"/>
      <c r="BKW12" s="111"/>
      <c r="BKX12" s="111"/>
      <c r="BKY12" s="111"/>
      <c r="BKZ12" s="111"/>
      <c r="BLA12" s="149"/>
      <c r="BLB12" s="111"/>
      <c r="BLC12" s="111"/>
      <c r="BLD12" s="142"/>
      <c r="BLE12" s="111"/>
      <c r="BLF12" s="111"/>
      <c r="BLG12" s="111"/>
      <c r="BLH12" s="111"/>
      <c r="BLI12" s="143"/>
      <c r="BLJ12" s="111"/>
      <c r="BLK12" s="111"/>
      <c r="BLL12" s="111"/>
      <c r="BLM12" s="111"/>
      <c r="BLN12" s="111"/>
      <c r="BLO12" s="149"/>
      <c r="BLP12" s="111"/>
      <c r="BLQ12" s="111"/>
      <c r="BLR12" s="142"/>
      <c r="BLS12" s="111"/>
      <c r="BLT12" s="111"/>
      <c r="BLU12" s="111"/>
      <c r="BLV12" s="111"/>
      <c r="BLW12" s="143"/>
      <c r="BLX12" s="111"/>
      <c r="BLY12" s="111"/>
      <c r="BLZ12" s="111"/>
      <c r="BMA12" s="111"/>
      <c r="BMB12" s="111"/>
      <c r="BMC12" s="149"/>
      <c r="BMD12" s="111"/>
      <c r="BME12" s="111"/>
      <c r="BMF12" s="142"/>
      <c r="BMG12" s="111"/>
      <c r="BMH12" s="111"/>
      <c r="BMI12" s="111"/>
      <c r="BMJ12" s="111"/>
      <c r="BMK12" s="143"/>
      <c r="BML12" s="111"/>
      <c r="BMM12" s="111"/>
      <c r="BMN12" s="111"/>
      <c r="BMO12" s="111"/>
      <c r="BMP12" s="111"/>
      <c r="BMQ12" s="149"/>
      <c r="BMR12" s="111"/>
      <c r="BMS12" s="111"/>
      <c r="BMT12" s="142"/>
      <c r="BMU12" s="111"/>
      <c r="BMV12" s="111"/>
      <c r="BMW12" s="111"/>
      <c r="BMX12" s="111"/>
      <c r="BMY12" s="143"/>
      <c r="BMZ12" s="111"/>
      <c r="BNA12" s="111"/>
      <c r="BNB12" s="111"/>
      <c r="BNC12" s="111"/>
      <c r="BND12" s="111"/>
      <c r="BNE12" s="149"/>
      <c r="BNF12" s="111"/>
      <c r="BNG12" s="111"/>
      <c r="BNH12" s="142"/>
      <c r="BNI12" s="111"/>
      <c r="BNJ12" s="111"/>
      <c r="BNK12" s="111"/>
      <c r="BNL12" s="111"/>
      <c r="BNM12" s="143"/>
      <c r="BNN12" s="111"/>
      <c r="BNO12" s="111"/>
      <c r="BNP12" s="111"/>
      <c r="BNQ12" s="111"/>
      <c r="BNR12" s="111"/>
      <c r="BNS12" s="149"/>
      <c r="BNT12" s="111"/>
      <c r="BNU12" s="111"/>
      <c r="BNV12" s="142"/>
      <c r="BNW12" s="111"/>
      <c r="BNX12" s="111"/>
      <c r="BNY12" s="111"/>
      <c r="BNZ12" s="111"/>
      <c r="BOA12" s="143"/>
      <c r="BOB12" s="111"/>
      <c r="BOC12" s="111"/>
      <c r="BOD12" s="111"/>
      <c r="BOE12" s="111"/>
      <c r="BOF12" s="111"/>
      <c r="BOG12" s="149"/>
      <c r="BOH12" s="111"/>
      <c r="BOI12" s="111"/>
      <c r="BOJ12" s="142"/>
      <c r="BOK12" s="111"/>
      <c r="BOL12" s="111"/>
      <c r="BOM12" s="111"/>
      <c r="BON12" s="111"/>
      <c r="BOO12" s="143"/>
      <c r="BOP12" s="111"/>
      <c r="BOQ12" s="111"/>
      <c r="BOR12" s="111"/>
      <c r="BOS12" s="111"/>
      <c r="BOT12" s="111"/>
      <c r="BOU12" s="149"/>
      <c r="BOV12" s="111"/>
      <c r="BOW12" s="111"/>
      <c r="BOX12" s="142"/>
      <c r="BOY12" s="111"/>
      <c r="BOZ12" s="111"/>
      <c r="BPA12" s="111"/>
      <c r="BPB12" s="111"/>
      <c r="BPC12" s="143"/>
      <c r="BPD12" s="111"/>
      <c r="BPE12" s="111"/>
      <c r="BPF12" s="111"/>
      <c r="BPG12" s="111"/>
      <c r="BPH12" s="111"/>
      <c r="BPI12" s="149"/>
      <c r="BPJ12" s="111"/>
      <c r="BPK12" s="111"/>
      <c r="BPL12" s="142"/>
      <c r="BPM12" s="111"/>
      <c r="BPN12" s="111"/>
      <c r="BPO12" s="111"/>
      <c r="BPP12" s="111"/>
      <c r="BPQ12" s="143"/>
      <c r="BPR12" s="111"/>
      <c r="BPS12" s="111"/>
      <c r="BPT12" s="111"/>
      <c r="BPU12" s="111"/>
      <c r="BPV12" s="111"/>
      <c r="BPW12" s="149"/>
      <c r="BPX12" s="111"/>
      <c r="BPY12" s="111"/>
      <c r="BPZ12" s="142"/>
      <c r="BQA12" s="111"/>
      <c r="BQB12" s="111"/>
      <c r="BQC12" s="111"/>
      <c r="BQD12" s="111"/>
      <c r="BQE12" s="143"/>
      <c r="BQF12" s="111"/>
      <c r="BQG12" s="111"/>
      <c r="BQH12" s="111"/>
      <c r="BQI12" s="111"/>
      <c r="BQJ12" s="111"/>
      <c r="BQK12" s="149"/>
      <c r="BQL12" s="111"/>
      <c r="BQM12" s="111"/>
      <c r="BQN12" s="142"/>
      <c r="BQO12" s="111"/>
      <c r="BQP12" s="111"/>
      <c r="BQQ12" s="111"/>
      <c r="BQR12" s="111"/>
      <c r="BQS12" s="143"/>
      <c r="BQT12" s="111"/>
      <c r="BQU12" s="111"/>
      <c r="BQV12" s="111"/>
      <c r="BQW12" s="111"/>
      <c r="BQX12" s="111"/>
      <c r="BQY12" s="149"/>
      <c r="BQZ12" s="111"/>
      <c r="BRA12" s="111"/>
      <c r="BRB12" s="142"/>
      <c r="BRC12" s="111"/>
      <c r="BRD12" s="111"/>
      <c r="BRE12" s="111"/>
      <c r="BRF12" s="111"/>
      <c r="BRG12" s="143"/>
      <c r="BRH12" s="111"/>
      <c r="BRI12" s="111"/>
      <c r="BRJ12" s="111"/>
      <c r="BRK12" s="111"/>
      <c r="BRL12" s="111"/>
      <c r="BRM12" s="149"/>
      <c r="BRN12" s="111"/>
      <c r="BRO12" s="111"/>
      <c r="BRP12" s="142"/>
      <c r="BRQ12" s="111"/>
      <c r="BRR12" s="111"/>
      <c r="BRS12" s="111"/>
      <c r="BRT12" s="111"/>
      <c r="BRU12" s="143"/>
      <c r="BRV12" s="111"/>
      <c r="BRW12" s="111"/>
      <c r="BRX12" s="111"/>
      <c r="BRY12" s="111"/>
      <c r="BRZ12" s="111"/>
      <c r="BSA12" s="149"/>
      <c r="BSB12" s="111"/>
      <c r="BSC12" s="111"/>
      <c r="BSD12" s="142"/>
      <c r="BSE12" s="111"/>
      <c r="BSF12" s="111"/>
      <c r="BSG12" s="111"/>
      <c r="BSH12" s="111"/>
      <c r="BSI12" s="143"/>
      <c r="BSJ12" s="111"/>
      <c r="BSK12" s="111"/>
      <c r="BSL12" s="111"/>
      <c r="BSM12" s="111"/>
      <c r="BSN12" s="111"/>
      <c r="BSO12" s="149"/>
      <c r="BSP12" s="111"/>
      <c r="BSQ12" s="111"/>
      <c r="BSR12" s="142"/>
      <c r="BSS12" s="111"/>
      <c r="BST12" s="111"/>
      <c r="BSU12" s="111"/>
      <c r="BSV12" s="111"/>
      <c r="BSW12" s="143"/>
      <c r="BSX12" s="111"/>
      <c r="BSY12" s="111"/>
      <c r="BSZ12" s="111"/>
      <c r="BTA12" s="111"/>
      <c r="BTB12" s="111"/>
      <c r="BTC12" s="149"/>
      <c r="BTD12" s="111"/>
      <c r="BTE12" s="111"/>
      <c r="BTF12" s="142"/>
      <c r="BTG12" s="111"/>
      <c r="BTH12" s="111"/>
      <c r="BTI12" s="111"/>
      <c r="BTJ12" s="111"/>
      <c r="BTK12" s="143"/>
      <c r="BTL12" s="111"/>
      <c r="BTM12" s="111"/>
      <c r="BTN12" s="111"/>
      <c r="BTO12" s="111"/>
      <c r="BTP12" s="111"/>
      <c r="BTQ12" s="149"/>
      <c r="BTR12" s="111"/>
      <c r="BTS12" s="111"/>
      <c r="BTT12" s="142"/>
      <c r="BTU12" s="111"/>
      <c r="BTV12" s="111"/>
      <c r="BTW12" s="111"/>
      <c r="BTX12" s="111"/>
      <c r="BTY12" s="143"/>
      <c r="BTZ12" s="111"/>
      <c r="BUA12" s="111"/>
      <c r="BUB12" s="111"/>
      <c r="BUC12" s="111"/>
      <c r="BUD12" s="111"/>
      <c r="BUE12" s="149"/>
      <c r="BUF12" s="111"/>
      <c r="BUG12" s="111"/>
      <c r="BUH12" s="142"/>
      <c r="BUI12" s="111"/>
      <c r="BUJ12" s="111"/>
      <c r="BUK12" s="111"/>
      <c r="BUL12" s="111"/>
      <c r="BUM12" s="143"/>
      <c r="BUN12" s="111"/>
      <c r="BUO12" s="111"/>
      <c r="BUP12" s="111"/>
      <c r="BUQ12" s="111"/>
      <c r="BUR12" s="111"/>
      <c r="BUS12" s="149"/>
      <c r="BUT12" s="111"/>
      <c r="BUU12" s="111"/>
      <c r="BUV12" s="142"/>
      <c r="BUW12" s="111"/>
      <c r="BUX12" s="111"/>
      <c r="BUY12" s="111"/>
      <c r="BUZ12" s="111"/>
      <c r="BVA12" s="143"/>
      <c r="BVB12" s="111"/>
      <c r="BVC12" s="111"/>
      <c r="BVD12" s="111"/>
      <c r="BVE12" s="111"/>
      <c r="BVF12" s="111"/>
      <c r="BVG12" s="149"/>
      <c r="BVH12" s="111"/>
      <c r="BVI12" s="111"/>
      <c r="BVJ12" s="142"/>
      <c r="BVK12" s="111"/>
      <c r="BVL12" s="111"/>
      <c r="BVM12" s="111"/>
      <c r="BVN12" s="111"/>
      <c r="BVO12" s="143"/>
      <c r="BVP12" s="111"/>
      <c r="BVQ12" s="111"/>
      <c r="BVR12" s="111"/>
      <c r="BVS12" s="111"/>
      <c r="BVT12" s="111"/>
      <c r="BVU12" s="149"/>
      <c r="BVV12" s="111"/>
      <c r="BVW12" s="111"/>
      <c r="BVX12" s="142"/>
      <c r="BVY12" s="111"/>
      <c r="BVZ12" s="111"/>
      <c r="BWA12" s="111"/>
      <c r="BWB12" s="111"/>
      <c r="BWC12" s="143"/>
      <c r="BWD12" s="111"/>
      <c r="BWE12" s="111"/>
      <c r="BWF12" s="111"/>
      <c r="BWG12" s="111"/>
      <c r="BWH12" s="111"/>
      <c r="BWI12" s="149"/>
      <c r="BWJ12" s="111"/>
      <c r="BWK12" s="111"/>
      <c r="BWL12" s="142"/>
      <c r="BWM12" s="111"/>
      <c r="BWN12" s="111"/>
      <c r="BWO12" s="111"/>
      <c r="BWP12" s="111"/>
      <c r="BWQ12" s="143"/>
      <c r="BWR12" s="111"/>
      <c r="BWS12" s="111"/>
      <c r="BWT12" s="111"/>
      <c r="BWU12" s="111"/>
      <c r="BWV12" s="111"/>
      <c r="BWW12" s="149"/>
      <c r="BWX12" s="111"/>
      <c r="BWY12" s="111"/>
      <c r="BWZ12" s="142"/>
      <c r="BXA12" s="111"/>
      <c r="BXB12" s="111"/>
      <c r="BXC12" s="111"/>
      <c r="BXD12" s="111"/>
      <c r="BXE12" s="143"/>
      <c r="BXF12" s="111"/>
      <c r="BXG12" s="111"/>
      <c r="BXH12" s="111"/>
      <c r="BXI12" s="111"/>
      <c r="BXJ12" s="111"/>
      <c r="BXK12" s="149"/>
      <c r="BXL12" s="111"/>
      <c r="BXM12" s="111"/>
      <c r="BXN12" s="142"/>
      <c r="BXO12" s="111"/>
      <c r="BXP12" s="111"/>
      <c r="BXQ12" s="111"/>
      <c r="BXR12" s="111"/>
      <c r="BXS12" s="143"/>
      <c r="BXT12" s="111"/>
      <c r="BXU12" s="111"/>
      <c r="BXV12" s="111"/>
      <c r="BXW12" s="111"/>
      <c r="BXX12" s="111"/>
      <c r="BXY12" s="149"/>
      <c r="BXZ12" s="111"/>
      <c r="BYA12" s="111"/>
      <c r="BYB12" s="142"/>
      <c r="BYC12" s="111"/>
      <c r="BYD12" s="111"/>
      <c r="BYE12" s="111"/>
      <c r="BYF12" s="111"/>
      <c r="BYG12" s="143"/>
      <c r="BYH12" s="111"/>
      <c r="BYI12" s="111"/>
      <c r="BYJ12" s="111"/>
      <c r="BYK12" s="111"/>
      <c r="BYL12" s="111"/>
      <c r="BYM12" s="149"/>
      <c r="BYN12" s="111"/>
      <c r="BYO12" s="111"/>
      <c r="BYP12" s="142"/>
      <c r="BYQ12" s="111"/>
      <c r="BYR12" s="111"/>
      <c r="BYS12" s="111"/>
      <c r="BYT12" s="111"/>
      <c r="BYU12" s="143"/>
      <c r="BYV12" s="111"/>
      <c r="BYW12" s="111"/>
      <c r="BYX12" s="111"/>
      <c r="BYY12" s="111"/>
      <c r="BYZ12" s="111"/>
      <c r="BZA12" s="149"/>
      <c r="BZB12" s="111"/>
      <c r="BZC12" s="111"/>
      <c r="BZD12" s="142"/>
      <c r="BZE12" s="111"/>
      <c r="BZF12" s="111"/>
      <c r="BZG12" s="111"/>
      <c r="BZH12" s="111"/>
      <c r="BZI12" s="143"/>
      <c r="BZJ12" s="111"/>
      <c r="BZK12" s="111"/>
      <c r="BZL12" s="111"/>
      <c r="BZM12" s="111"/>
      <c r="BZN12" s="111"/>
      <c r="BZO12" s="149"/>
      <c r="BZP12" s="111"/>
      <c r="BZQ12" s="111"/>
      <c r="BZR12" s="142"/>
      <c r="BZS12" s="111"/>
      <c r="BZT12" s="111"/>
      <c r="BZU12" s="111"/>
      <c r="BZV12" s="111"/>
      <c r="BZW12" s="143"/>
      <c r="BZX12" s="111"/>
      <c r="BZY12" s="111"/>
      <c r="BZZ12" s="111"/>
      <c r="CAA12" s="111"/>
      <c r="CAB12" s="111"/>
      <c r="CAC12" s="149"/>
      <c r="CAD12" s="111"/>
      <c r="CAE12" s="111"/>
      <c r="CAF12" s="142"/>
      <c r="CAG12" s="111"/>
      <c r="CAH12" s="111"/>
      <c r="CAI12" s="111"/>
      <c r="CAJ12" s="111"/>
      <c r="CAK12" s="143"/>
      <c r="CAL12" s="111"/>
      <c r="CAM12" s="111"/>
      <c r="CAN12" s="111"/>
      <c r="CAO12" s="111"/>
      <c r="CAP12" s="111"/>
      <c r="CAQ12" s="149"/>
      <c r="CAR12" s="111"/>
      <c r="CAS12" s="111"/>
      <c r="CAT12" s="142"/>
      <c r="CAU12" s="111"/>
      <c r="CAV12" s="111"/>
      <c r="CAW12" s="111"/>
      <c r="CAX12" s="111"/>
      <c r="CAY12" s="143"/>
      <c r="CAZ12" s="111"/>
      <c r="CBA12" s="111"/>
      <c r="CBB12" s="111"/>
      <c r="CBC12" s="111"/>
      <c r="CBD12" s="111"/>
      <c r="CBE12" s="149"/>
      <c r="CBF12" s="111"/>
      <c r="CBG12" s="111"/>
      <c r="CBH12" s="142"/>
      <c r="CBI12" s="111"/>
      <c r="CBJ12" s="111"/>
      <c r="CBK12" s="111"/>
      <c r="CBL12" s="111"/>
      <c r="CBM12" s="143"/>
      <c r="CBN12" s="111"/>
      <c r="CBO12" s="111"/>
      <c r="CBP12" s="111"/>
      <c r="CBQ12" s="111"/>
      <c r="CBR12" s="111"/>
      <c r="CBS12" s="149"/>
      <c r="CBT12" s="111"/>
      <c r="CBU12" s="111"/>
      <c r="CBV12" s="142"/>
      <c r="CBW12" s="111"/>
      <c r="CBX12" s="111"/>
      <c r="CBY12" s="111"/>
      <c r="CBZ12" s="111"/>
      <c r="CCA12" s="143"/>
      <c r="CCB12" s="111"/>
      <c r="CCC12" s="111"/>
      <c r="CCD12" s="111"/>
      <c r="CCE12" s="111"/>
      <c r="CCF12" s="111"/>
      <c r="CCG12" s="149"/>
      <c r="CCH12" s="111"/>
      <c r="CCI12" s="111"/>
      <c r="CCJ12" s="142"/>
      <c r="CCK12" s="111"/>
      <c r="CCL12" s="111"/>
      <c r="CCM12" s="111"/>
      <c r="CCN12" s="111"/>
      <c r="CCO12" s="143"/>
      <c r="CCP12" s="111"/>
      <c r="CCQ12" s="111"/>
      <c r="CCR12" s="111"/>
      <c r="CCS12" s="111"/>
      <c r="CCT12" s="111"/>
      <c r="CCU12" s="149"/>
      <c r="CCV12" s="111"/>
      <c r="CCW12" s="111"/>
      <c r="CCX12" s="142"/>
      <c r="CCY12" s="111"/>
      <c r="CCZ12" s="111"/>
      <c r="CDA12" s="111"/>
      <c r="CDB12" s="111"/>
      <c r="CDC12" s="143"/>
      <c r="CDD12" s="111"/>
      <c r="CDE12" s="111"/>
      <c r="CDF12" s="111"/>
      <c r="CDG12" s="111"/>
      <c r="CDH12" s="111"/>
      <c r="CDI12" s="149"/>
      <c r="CDJ12" s="111"/>
      <c r="CDK12" s="111"/>
      <c r="CDL12" s="142"/>
      <c r="CDM12" s="111"/>
      <c r="CDN12" s="111"/>
      <c r="CDO12" s="111"/>
      <c r="CDP12" s="111"/>
      <c r="CDQ12" s="143"/>
      <c r="CDR12" s="111"/>
      <c r="CDS12" s="111"/>
      <c r="CDT12" s="111"/>
      <c r="CDU12" s="111"/>
      <c r="CDV12" s="111"/>
      <c r="CDW12" s="149"/>
      <c r="CDX12" s="111"/>
      <c r="CDY12" s="111"/>
      <c r="CDZ12" s="142"/>
      <c r="CEA12" s="111"/>
      <c r="CEB12" s="111"/>
      <c r="CEC12" s="111"/>
      <c r="CED12" s="111"/>
      <c r="CEE12" s="143"/>
      <c r="CEF12" s="111"/>
      <c r="CEG12" s="111"/>
      <c r="CEH12" s="111"/>
      <c r="CEI12" s="111"/>
      <c r="CEJ12" s="111"/>
      <c r="CEK12" s="149"/>
      <c r="CEL12" s="111"/>
      <c r="CEM12" s="111"/>
      <c r="CEN12" s="142"/>
      <c r="CEO12" s="111"/>
      <c r="CEP12" s="111"/>
      <c r="CEQ12" s="111"/>
      <c r="CER12" s="111"/>
      <c r="CES12" s="143"/>
      <c r="CET12" s="111"/>
      <c r="CEU12" s="111"/>
      <c r="CEV12" s="111"/>
      <c r="CEW12" s="111"/>
      <c r="CEX12" s="111"/>
      <c r="CEY12" s="149"/>
      <c r="CEZ12" s="111"/>
      <c r="CFA12" s="111"/>
      <c r="CFB12" s="142"/>
      <c r="CFC12" s="111"/>
      <c r="CFD12" s="111"/>
      <c r="CFE12" s="111"/>
      <c r="CFF12" s="111"/>
      <c r="CFG12" s="143"/>
      <c r="CFH12" s="111"/>
      <c r="CFI12" s="111"/>
      <c r="CFJ12" s="111"/>
      <c r="CFK12" s="111"/>
      <c r="CFL12" s="111"/>
      <c r="CFM12" s="149"/>
      <c r="CFN12" s="111"/>
      <c r="CFO12" s="111"/>
      <c r="CFP12" s="142"/>
      <c r="CFQ12" s="111"/>
      <c r="CFR12" s="111"/>
      <c r="CFS12" s="111"/>
      <c r="CFT12" s="111"/>
      <c r="CFU12" s="143"/>
      <c r="CFV12" s="111"/>
      <c r="CFW12" s="111"/>
      <c r="CFX12" s="111"/>
      <c r="CFY12" s="111"/>
      <c r="CFZ12" s="111"/>
      <c r="CGA12" s="149"/>
      <c r="CGB12" s="111"/>
      <c r="CGC12" s="111"/>
      <c r="CGD12" s="142"/>
      <c r="CGE12" s="111"/>
      <c r="CGF12" s="111"/>
      <c r="CGG12" s="111"/>
      <c r="CGH12" s="111"/>
      <c r="CGI12" s="143"/>
      <c r="CGJ12" s="111"/>
      <c r="CGK12" s="111"/>
      <c r="CGL12" s="111"/>
      <c r="CGM12" s="111"/>
      <c r="CGN12" s="111"/>
      <c r="CGO12" s="149"/>
      <c r="CGP12" s="111"/>
      <c r="CGQ12" s="111"/>
      <c r="CGR12" s="142"/>
      <c r="CGS12" s="111"/>
      <c r="CGT12" s="111"/>
      <c r="CGU12" s="111"/>
      <c r="CGV12" s="111"/>
      <c r="CGW12" s="143"/>
      <c r="CGX12" s="111"/>
      <c r="CGY12" s="111"/>
      <c r="CGZ12" s="111"/>
      <c r="CHA12" s="111"/>
      <c r="CHB12" s="111"/>
      <c r="CHC12" s="149"/>
      <c r="CHD12" s="111"/>
      <c r="CHE12" s="111"/>
      <c r="CHF12" s="142"/>
      <c r="CHG12" s="111"/>
      <c r="CHH12" s="111"/>
      <c r="CHI12" s="111"/>
      <c r="CHJ12" s="111"/>
      <c r="CHK12" s="143"/>
      <c r="CHL12" s="111"/>
      <c r="CHM12" s="111"/>
      <c r="CHN12" s="111"/>
      <c r="CHO12" s="111"/>
      <c r="CHP12" s="111"/>
      <c r="CHQ12" s="149"/>
      <c r="CHR12" s="111"/>
      <c r="CHS12" s="111"/>
      <c r="CHT12" s="142"/>
      <c r="CHU12" s="111"/>
      <c r="CHV12" s="111"/>
      <c r="CHW12" s="111"/>
      <c r="CHX12" s="111"/>
      <c r="CHY12" s="143"/>
      <c r="CHZ12" s="111"/>
      <c r="CIA12" s="111"/>
      <c r="CIB12" s="111"/>
      <c r="CIC12" s="111"/>
      <c r="CID12" s="111"/>
      <c r="CIE12" s="149"/>
      <c r="CIF12" s="111"/>
      <c r="CIG12" s="111"/>
      <c r="CIH12" s="142"/>
      <c r="CII12" s="111"/>
      <c r="CIJ12" s="111"/>
      <c r="CIK12" s="111"/>
      <c r="CIL12" s="111"/>
      <c r="CIM12" s="143"/>
      <c r="CIN12" s="111"/>
      <c r="CIO12" s="111"/>
      <c r="CIP12" s="111"/>
      <c r="CIQ12" s="111"/>
      <c r="CIR12" s="111"/>
      <c r="CIS12" s="149"/>
      <c r="CIT12" s="111"/>
      <c r="CIU12" s="111"/>
      <c r="CIV12" s="142"/>
      <c r="CIW12" s="111"/>
      <c r="CIX12" s="111"/>
      <c r="CIY12" s="111"/>
      <c r="CIZ12" s="111"/>
      <c r="CJA12" s="143"/>
      <c r="CJB12" s="111"/>
      <c r="CJC12" s="111"/>
      <c r="CJD12" s="111"/>
      <c r="CJE12" s="111"/>
      <c r="CJF12" s="111"/>
      <c r="CJG12" s="149"/>
      <c r="CJH12" s="111"/>
      <c r="CJI12" s="111"/>
      <c r="CJJ12" s="142"/>
      <c r="CJK12" s="111"/>
      <c r="CJL12" s="111"/>
      <c r="CJM12" s="111"/>
      <c r="CJN12" s="111"/>
      <c r="CJO12" s="143"/>
      <c r="CJP12" s="111"/>
      <c r="CJQ12" s="111"/>
      <c r="CJR12" s="111"/>
      <c r="CJS12" s="111"/>
      <c r="CJT12" s="111"/>
      <c r="CJU12" s="149"/>
      <c r="CJV12" s="111"/>
      <c r="CJW12" s="111"/>
      <c r="CJX12" s="142"/>
      <c r="CJY12" s="111"/>
      <c r="CJZ12" s="111"/>
      <c r="CKA12" s="111"/>
      <c r="CKB12" s="111"/>
      <c r="CKC12" s="143"/>
      <c r="CKD12" s="111"/>
      <c r="CKE12" s="111"/>
      <c r="CKF12" s="111"/>
      <c r="CKG12" s="111"/>
      <c r="CKH12" s="111"/>
      <c r="CKI12" s="149"/>
      <c r="CKJ12" s="111"/>
      <c r="CKK12" s="111"/>
      <c r="CKL12" s="142"/>
      <c r="CKM12" s="111"/>
      <c r="CKN12" s="111"/>
      <c r="CKO12" s="111"/>
      <c r="CKP12" s="111"/>
      <c r="CKQ12" s="143"/>
      <c r="CKR12" s="111"/>
      <c r="CKS12" s="111"/>
      <c r="CKT12" s="111"/>
      <c r="CKU12" s="111"/>
      <c r="CKV12" s="111"/>
      <c r="CKW12" s="149"/>
      <c r="CKX12" s="111"/>
      <c r="CKY12" s="111"/>
      <c r="CKZ12" s="142"/>
      <c r="CLA12" s="111"/>
      <c r="CLB12" s="111"/>
      <c r="CLC12" s="111"/>
      <c r="CLD12" s="111"/>
      <c r="CLE12" s="143"/>
      <c r="CLF12" s="111"/>
      <c r="CLG12" s="111"/>
      <c r="CLH12" s="111"/>
      <c r="CLI12" s="111"/>
      <c r="CLJ12" s="111"/>
      <c r="CLK12" s="149"/>
      <c r="CLL12" s="111"/>
      <c r="CLM12" s="111"/>
      <c r="CLN12" s="142"/>
      <c r="CLO12" s="111"/>
      <c r="CLP12" s="111"/>
      <c r="CLQ12" s="111"/>
      <c r="CLR12" s="111"/>
      <c r="CLS12" s="143"/>
      <c r="CLT12" s="111"/>
      <c r="CLU12" s="111"/>
      <c r="CLV12" s="111"/>
      <c r="CLW12" s="111"/>
      <c r="CLX12" s="111"/>
      <c r="CLY12" s="149"/>
      <c r="CLZ12" s="111"/>
      <c r="CMA12" s="111"/>
      <c r="CMB12" s="142"/>
      <c r="CMC12" s="111"/>
      <c r="CMD12" s="111"/>
      <c r="CME12" s="111"/>
      <c r="CMF12" s="111"/>
      <c r="CMG12" s="143"/>
      <c r="CMH12" s="111"/>
      <c r="CMI12" s="111"/>
      <c r="CMJ12" s="111"/>
      <c r="CMK12" s="111"/>
      <c r="CML12" s="111"/>
      <c r="CMM12" s="149"/>
      <c r="CMN12" s="111"/>
      <c r="CMO12" s="111"/>
      <c r="CMP12" s="142"/>
      <c r="CMQ12" s="111"/>
      <c r="CMR12" s="111"/>
      <c r="CMS12" s="111"/>
      <c r="CMT12" s="111"/>
      <c r="CMU12" s="143"/>
      <c r="CMV12" s="111"/>
      <c r="CMW12" s="111"/>
      <c r="CMX12" s="111"/>
      <c r="CMY12" s="111"/>
      <c r="CMZ12" s="111"/>
      <c r="CNA12" s="149"/>
      <c r="CNB12" s="111"/>
      <c r="CNC12" s="111"/>
      <c r="CND12" s="142"/>
      <c r="CNE12" s="111"/>
      <c r="CNF12" s="111"/>
      <c r="CNG12" s="111"/>
      <c r="CNH12" s="111"/>
      <c r="CNI12" s="143"/>
      <c r="CNJ12" s="111"/>
      <c r="CNK12" s="111"/>
      <c r="CNL12" s="111"/>
      <c r="CNM12" s="111"/>
      <c r="CNN12" s="111"/>
      <c r="CNO12" s="149"/>
      <c r="CNP12" s="111"/>
      <c r="CNQ12" s="111"/>
      <c r="CNR12" s="142"/>
      <c r="CNS12" s="111"/>
      <c r="CNT12" s="111"/>
      <c r="CNU12" s="111"/>
      <c r="CNV12" s="111"/>
      <c r="CNW12" s="143"/>
      <c r="CNX12" s="111"/>
      <c r="CNY12" s="111"/>
      <c r="CNZ12" s="111"/>
      <c r="COA12" s="111"/>
      <c r="COB12" s="111"/>
      <c r="COC12" s="149"/>
      <c r="COD12" s="111"/>
      <c r="COE12" s="111"/>
      <c r="COF12" s="142"/>
      <c r="COG12" s="111"/>
      <c r="COH12" s="111"/>
      <c r="COI12" s="111"/>
      <c r="COJ12" s="111"/>
      <c r="COK12" s="143"/>
      <c r="COL12" s="111"/>
      <c r="COM12" s="111"/>
      <c r="CON12" s="111"/>
      <c r="COO12" s="111"/>
      <c r="COP12" s="111"/>
      <c r="COQ12" s="149"/>
      <c r="COR12" s="111"/>
      <c r="COS12" s="111"/>
      <c r="COT12" s="142"/>
      <c r="COU12" s="111"/>
      <c r="COV12" s="111"/>
      <c r="COW12" s="111"/>
      <c r="COX12" s="111"/>
      <c r="COY12" s="143"/>
      <c r="COZ12" s="111"/>
      <c r="CPA12" s="111"/>
      <c r="CPB12" s="111"/>
      <c r="CPC12" s="111"/>
      <c r="CPD12" s="111"/>
      <c r="CPE12" s="149"/>
      <c r="CPF12" s="111"/>
      <c r="CPG12" s="111"/>
      <c r="CPH12" s="142"/>
      <c r="CPI12" s="111"/>
      <c r="CPJ12" s="111"/>
      <c r="CPK12" s="111"/>
      <c r="CPL12" s="111"/>
      <c r="CPM12" s="143"/>
      <c r="CPN12" s="111"/>
      <c r="CPO12" s="111"/>
      <c r="CPP12" s="111"/>
      <c r="CPQ12" s="111"/>
      <c r="CPR12" s="111"/>
      <c r="CPS12" s="149"/>
      <c r="CPT12" s="111"/>
      <c r="CPU12" s="111"/>
      <c r="CPV12" s="142"/>
      <c r="CPW12" s="111"/>
      <c r="CPX12" s="111"/>
      <c r="CPY12" s="111"/>
      <c r="CPZ12" s="111"/>
      <c r="CQA12" s="143"/>
      <c r="CQB12" s="111"/>
      <c r="CQC12" s="111"/>
      <c r="CQD12" s="111"/>
      <c r="CQE12" s="111"/>
      <c r="CQF12" s="111"/>
      <c r="CQG12" s="149"/>
      <c r="CQH12" s="111"/>
      <c r="CQI12" s="111"/>
      <c r="CQJ12" s="142"/>
      <c r="CQK12" s="111"/>
      <c r="CQL12" s="111"/>
      <c r="CQM12" s="111"/>
      <c r="CQN12" s="111"/>
      <c r="CQO12" s="143"/>
      <c r="CQP12" s="111"/>
      <c r="CQQ12" s="111"/>
      <c r="CQR12" s="111"/>
      <c r="CQS12" s="111"/>
      <c r="CQT12" s="111"/>
      <c r="CQU12" s="149"/>
      <c r="CQV12" s="111"/>
      <c r="CQW12" s="111"/>
      <c r="CQX12" s="142"/>
      <c r="CQY12" s="111"/>
      <c r="CQZ12" s="111"/>
      <c r="CRA12" s="111"/>
      <c r="CRB12" s="111"/>
      <c r="CRC12" s="143"/>
      <c r="CRD12" s="111"/>
      <c r="CRE12" s="111"/>
      <c r="CRF12" s="111"/>
      <c r="CRG12" s="111"/>
      <c r="CRH12" s="111"/>
      <c r="CRI12" s="149"/>
      <c r="CRJ12" s="111"/>
      <c r="CRK12" s="111"/>
      <c r="CRL12" s="142"/>
      <c r="CRM12" s="111"/>
      <c r="CRN12" s="111"/>
      <c r="CRO12" s="111"/>
      <c r="CRP12" s="111"/>
      <c r="CRQ12" s="143"/>
      <c r="CRR12" s="111"/>
      <c r="CRS12" s="111"/>
      <c r="CRT12" s="111"/>
      <c r="CRU12" s="111"/>
      <c r="CRV12" s="111"/>
      <c r="CRW12" s="149"/>
      <c r="CRX12" s="111"/>
      <c r="CRY12" s="111"/>
      <c r="CRZ12" s="142"/>
      <c r="CSA12" s="111"/>
      <c r="CSB12" s="111"/>
      <c r="CSC12" s="111"/>
      <c r="CSD12" s="111"/>
      <c r="CSE12" s="143"/>
      <c r="CSF12" s="111"/>
      <c r="CSG12" s="111"/>
      <c r="CSH12" s="111"/>
      <c r="CSI12" s="111"/>
      <c r="CSJ12" s="111"/>
      <c r="CSK12" s="149"/>
      <c r="CSL12" s="111"/>
      <c r="CSM12" s="111"/>
      <c r="CSN12" s="142"/>
      <c r="CSO12" s="111"/>
      <c r="CSP12" s="111"/>
      <c r="CSQ12" s="111"/>
      <c r="CSR12" s="111"/>
      <c r="CSS12" s="143"/>
      <c r="CST12" s="111"/>
      <c r="CSU12" s="111"/>
      <c r="CSV12" s="111"/>
      <c r="CSW12" s="111"/>
      <c r="CSX12" s="111"/>
      <c r="CSY12" s="149"/>
      <c r="CSZ12" s="111"/>
      <c r="CTA12" s="111"/>
      <c r="CTB12" s="142"/>
      <c r="CTC12" s="111"/>
      <c r="CTD12" s="111"/>
      <c r="CTE12" s="111"/>
      <c r="CTF12" s="111"/>
      <c r="CTG12" s="143"/>
      <c r="CTH12" s="111"/>
      <c r="CTI12" s="111"/>
      <c r="CTJ12" s="111"/>
      <c r="CTK12" s="111"/>
      <c r="CTL12" s="111"/>
      <c r="CTM12" s="149"/>
      <c r="CTN12" s="111"/>
      <c r="CTO12" s="111"/>
      <c r="CTP12" s="142"/>
      <c r="CTQ12" s="111"/>
      <c r="CTR12" s="111"/>
      <c r="CTS12" s="111"/>
      <c r="CTT12" s="111"/>
      <c r="CTU12" s="143"/>
      <c r="CTV12" s="111"/>
      <c r="CTW12" s="111"/>
      <c r="CTX12" s="111"/>
      <c r="CTY12" s="111"/>
      <c r="CTZ12" s="111"/>
      <c r="CUA12" s="149"/>
      <c r="CUB12" s="111"/>
      <c r="CUC12" s="111"/>
      <c r="CUD12" s="142"/>
      <c r="CUE12" s="111"/>
      <c r="CUF12" s="111"/>
      <c r="CUG12" s="111"/>
      <c r="CUH12" s="111"/>
      <c r="CUI12" s="143"/>
      <c r="CUJ12" s="111"/>
      <c r="CUK12" s="111"/>
      <c r="CUL12" s="111"/>
      <c r="CUM12" s="111"/>
      <c r="CUN12" s="111"/>
      <c r="CUO12" s="149"/>
      <c r="CUP12" s="111"/>
      <c r="CUQ12" s="111"/>
      <c r="CUR12" s="142"/>
      <c r="CUS12" s="111"/>
      <c r="CUT12" s="111"/>
      <c r="CUU12" s="111"/>
      <c r="CUV12" s="111"/>
      <c r="CUW12" s="143"/>
      <c r="CUX12" s="111"/>
      <c r="CUY12" s="111"/>
      <c r="CUZ12" s="111"/>
      <c r="CVA12" s="111"/>
      <c r="CVB12" s="111"/>
      <c r="CVC12" s="149"/>
      <c r="CVD12" s="111"/>
      <c r="CVE12" s="111"/>
      <c r="CVF12" s="142"/>
      <c r="CVG12" s="111"/>
      <c r="CVH12" s="111"/>
      <c r="CVI12" s="111"/>
      <c r="CVJ12" s="111"/>
      <c r="CVK12" s="143"/>
      <c r="CVL12" s="111"/>
      <c r="CVM12" s="111"/>
      <c r="CVN12" s="111"/>
      <c r="CVO12" s="111"/>
      <c r="CVP12" s="111"/>
      <c r="CVQ12" s="149"/>
      <c r="CVR12" s="111"/>
      <c r="CVS12" s="111"/>
      <c r="CVT12" s="142"/>
      <c r="CVU12" s="111"/>
      <c r="CVV12" s="111"/>
      <c r="CVW12" s="111"/>
      <c r="CVX12" s="111"/>
      <c r="CVY12" s="143"/>
      <c r="CVZ12" s="111"/>
      <c r="CWA12" s="111"/>
      <c r="CWB12" s="111"/>
      <c r="CWC12" s="111"/>
      <c r="CWD12" s="111"/>
      <c r="CWE12" s="149"/>
      <c r="CWF12" s="111"/>
      <c r="CWG12" s="111"/>
      <c r="CWH12" s="142"/>
      <c r="CWI12" s="111"/>
      <c r="CWJ12" s="111"/>
      <c r="CWK12" s="111"/>
      <c r="CWL12" s="111"/>
      <c r="CWM12" s="143"/>
      <c r="CWN12" s="111"/>
      <c r="CWO12" s="111"/>
      <c r="CWP12" s="111"/>
      <c r="CWQ12" s="111"/>
      <c r="CWR12" s="111"/>
      <c r="CWS12" s="149"/>
      <c r="CWT12" s="111"/>
      <c r="CWU12" s="111"/>
      <c r="CWV12" s="142"/>
      <c r="CWW12" s="111"/>
      <c r="CWX12" s="111"/>
      <c r="CWY12" s="111"/>
      <c r="CWZ12" s="111"/>
      <c r="CXA12" s="143"/>
      <c r="CXB12" s="111"/>
      <c r="CXC12" s="111"/>
      <c r="CXD12" s="111"/>
      <c r="CXE12" s="111"/>
      <c r="CXF12" s="111"/>
      <c r="CXG12" s="149"/>
      <c r="CXH12" s="111"/>
      <c r="CXI12" s="111"/>
      <c r="CXJ12" s="142"/>
      <c r="CXK12" s="111"/>
      <c r="CXL12" s="111"/>
      <c r="CXM12" s="111"/>
      <c r="CXN12" s="111"/>
      <c r="CXO12" s="143"/>
      <c r="CXP12" s="111"/>
      <c r="CXQ12" s="111"/>
      <c r="CXR12" s="111"/>
      <c r="CXS12" s="111"/>
      <c r="CXT12" s="111"/>
      <c r="CXU12" s="149"/>
      <c r="CXV12" s="111"/>
      <c r="CXW12" s="111"/>
      <c r="CXX12" s="142"/>
      <c r="CXY12" s="111"/>
      <c r="CXZ12" s="111"/>
      <c r="CYA12" s="111"/>
      <c r="CYB12" s="111"/>
      <c r="CYC12" s="143"/>
      <c r="CYD12" s="111"/>
      <c r="CYE12" s="111"/>
      <c r="CYF12" s="111"/>
      <c r="CYG12" s="111"/>
      <c r="CYH12" s="111"/>
      <c r="CYI12" s="149"/>
      <c r="CYJ12" s="111"/>
      <c r="CYK12" s="111"/>
      <c r="CYL12" s="142"/>
      <c r="CYM12" s="111"/>
      <c r="CYN12" s="111"/>
      <c r="CYO12" s="111"/>
      <c r="CYP12" s="111"/>
      <c r="CYQ12" s="143"/>
      <c r="CYR12" s="111"/>
      <c r="CYS12" s="111"/>
      <c r="CYT12" s="111"/>
      <c r="CYU12" s="111"/>
      <c r="CYV12" s="111"/>
      <c r="CYW12" s="149"/>
      <c r="CYX12" s="111"/>
      <c r="CYY12" s="111"/>
      <c r="CYZ12" s="142"/>
      <c r="CZA12" s="111"/>
      <c r="CZB12" s="111"/>
      <c r="CZC12" s="111"/>
      <c r="CZD12" s="111"/>
      <c r="CZE12" s="143"/>
      <c r="CZF12" s="111"/>
      <c r="CZG12" s="111"/>
      <c r="CZH12" s="111"/>
      <c r="CZI12" s="111"/>
      <c r="CZJ12" s="111"/>
      <c r="CZK12" s="149"/>
      <c r="CZL12" s="111"/>
      <c r="CZM12" s="111"/>
      <c r="CZN12" s="142"/>
      <c r="CZO12" s="111"/>
      <c r="CZP12" s="111"/>
      <c r="CZQ12" s="111"/>
      <c r="CZR12" s="111"/>
      <c r="CZS12" s="143"/>
      <c r="CZT12" s="111"/>
      <c r="CZU12" s="111"/>
      <c r="CZV12" s="111"/>
      <c r="CZW12" s="111"/>
      <c r="CZX12" s="111"/>
      <c r="CZY12" s="149"/>
      <c r="CZZ12" s="111"/>
      <c r="DAA12" s="111"/>
      <c r="DAB12" s="142"/>
      <c r="DAC12" s="111"/>
      <c r="DAD12" s="111"/>
      <c r="DAE12" s="111"/>
      <c r="DAF12" s="111"/>
      <c r="DAG12" s="143"/>
      <c r="DAH12" s="111"/>
      <c r="DAI12" s="111"/>
      <c r="DAJ12" s="111"/>
      <c r="DAK12" s="111"/>
      <c r="DAL12" s="111"/>
      <c r="DAM12" s="149"/>
      <c r="DAN12" s="111"/>
      <c r="DAO12" s="111"/>
      <c r="DAP12" s="142"/>
      <c r="DAQ12" s="111"/>
      <c r="DAR12" s="111"/>
      <c r="DAS12" s="111"/>
      <c r="DAT12" s="111"/>
      <c r="DAU12" s="143"/>
      <c r="DAV12" s="111"/>
      <c r="DAW12" s="111"/>
      <c r="DAX12" s="111"/>
      <c r="DAY12" s="111"/>
      <c r="DAZ12" s="111"/>
      <c r="DBA12" s="149"/>
      <c r="DBB12" s="111"/>
      <c r="DBC12" s="111"/>
      <c r="DBD12" s="142"/>
      <c r="DBE12" s="111"/>
      <c r="DBF12" s="111"/>
      <c r="DBG12" s="111"/>
      <c r="DBH12" s="111"/>
      <c r="DBI12" s="143"/>
      <c r="DBJ12" s="111"/>
      <c r="DBK12" s="111"/>
      <c r="DBL12" s="111"/>
      <c r="DBM12" s="111"/>
      <c r="DBN12" s="111"/>
      <c r="DBO12" s="149"/>
      <c r="DBP12" s="111"/>
      <c r="DBQ12" s="111"/>
      <c r="DBR12" s="142"/>
      <c r="DBS12" s="111"/>
      <c r="DBT12" s="111"/>
      <c r="DBU12" s="111"/>
      <c r="DBV12" s="111"/>
      <c r="DBW12" s="143"/>
      <c r="DBX12" s="111"/>
      <c r="DBY12" s="111"/>
      <c r="DBZ12" s="111"/>
      <c r="DCA12" s="111"/>
      <c r="DCB12" s="111"/>
      <c r="DCC12" s="149"/>
      <c r="DCD12" s="111"/>
      <c r="DCE12" s="111"/>
      <c r="DCF12" s="142"/>
      <c r="DCG12" s="111"/>
      <c r="DCH12" s="111"/>
      <c r="DCI12" s="111"/>
      <c r="DCJ12" s="111"/>
      <c r="DCK12" s="143"/>
      <c r="DCL12" s="111"/>
      <c r="DCM12" s="111"/>
      <c r="DCN12" s="111"/>
      <c r="DCO12" s="111"/>
      <c r="DCP12" s="111"/>
      <c r="DCQ12" s="149"/>
      <c r="DCR12" s="111"/>
      <c r="DCS12" s="111"/>
      <c r="DCT12" s="142"/>
      <c r="DCU12" s="111"/>
      <c r="DCV12" s="111"/>
      <c r="DCW12" s="111"/>
      <c r="DCX12" s="111"/>
      <c r="DCY12" s="143"/>
      <c r="DCZ12" s="111"/>
      <c r="DDA12" s="111"/>
      <c r="DDB12" s="111"/>
      <c r="DDC12" s="111"/>
      <c r="DDD12" s="111"/>
      <c r="DDE12" s="149"/>
      <c r="DDF12" s="111"/>
      <c r="DDG12" s="111"/>
      <c r="DDH12" s="142"/>
      <c r="DDI12" s="111"/>
      <c r="DDJ12" s="111"/>
      <c r="DDK12" s="111"/>
      <c r="DDL12" s="111"/>
      <c r="DDM12" s="143"/>
      <c r="DDN12" s="111"/>
      <c r="DDO12" s="111"/>
      <c r="DDP12" s="111"/>
      <c r="DDQ12" s="111"/>
      <c r="DDR12" s="111"/>
      <c r="DDS12" s="149"/>
      <c r="DDT12" s="111"/>
      <c r="DDU12" s="111"/>
      <c r="DDV12" s="142"/>
      <c r="DDW12" s="111"/>
      <c r="DDX12" s="111"/>
      <c r="DDY12" s="111"/>
      <c r="DDZ12" s="111"/>
      <c r="DEA12" s="143"/>
      <c r="DEB12" s="111"/>
      <c r="DEC12" s="111"/>
      <c r="DED12" s="111"/>
      <c r="DEE12" s="111"/>
      <c r="DEF12" s="111"/>
      <c r="DEG12" s="149"/>
      <c r="DEH12" s="111"/>
      <c r="DEI12" s="111"/>
      <c r="DEJ12" s="142"/>
      <c r="DEK12" s="111"/>
      <c r="DEL12" s="111"/>
      <c r="DEM12" s="111"/>
      <c r="DEN12" s="111"/>
      <c r="DEO12" s="143"/>
      <c r="DEP12" s="111"/>
      <c r="DEQ12" s="111"/>
      <c r="DER12" s="111"/>
      <c r="DES12" s="111"/>
      <c r="DET12" s="111"/>
      <c r="DEU12" s="149"/>
      <c r="DEV12" s="111"/>
      <c r="DEW12" s="111"/>
      <c r="DEX12" s="142"/>
      <c r="DEY12" s="111"/>
      <c r="DEZ12" s="111"/>
      <c r="DFA12" s="111"/>
      <c r="DFB12" s="111"/>
      <c r="DFC12" s="143"/>
      <c r="DFD12" s="111"/>
      <c r="DFE12" s="111"/>
      <c r="DFF12" s="111"/>
      <c r="DFG12" s="111"/>
      <c r="DFH12" s="111"/>
      <c r="DFI12" s="149"/>
      <c r="DFJ12" s="111"/>
      <c r="DFK12" s="111"/>
      <c r="DFL12" s="142"/>
      <c r="DFM12" s="111"/>
      <c r="DFN12" s="111"/>
      <c r="DFO12" s="111"/>
      <c r="DFP12" s="111"/>
      <c r="DFQ12" s="143"/>
      <c r="DFR12" s="111"/>
      <c r="DFS12" s="111"/>
      <c r="DFT12" s="111"/>
      <c r="DFU12" s="111"/>
      <c r="DFV12" s="111"/>
      <c r="DFW12" s="149"/>
      <c r="DFX12" s="111"/>
      <c r="DFY12" s="111"/>
      <c r="DFZ12" s="142"/>
      <c r="DGA12" s="111"/>
      <c r="DGB12" s="111"/>
      <c r="DGC12" s="111"/>
      <c r="DGD12" s="111"/>
      <c r="DGE12" s="143"/>
      <c r="DGF12" s="111"/>
      <c r="DGG12" s="111"/>
      <c r="DGH12" s="111"/>
      <c r="DGI12" s="111"/>
      <c r="DGJ12" s="111"/>
      <c r="DGK12" s="149"/>
      <c r="DGL12" s="111"/>
      <c r="DGM12" s="111"/>
      <c r="DGN12" s="142"/>
      <c r="DGO12" s="111"/>
      <c r="DGP12" s="111"/>
      <c r="DGQ12" s="111"/>
      <c r="DGR12" s="111"/>
      <c r="DGS12" s="143"/>
      <c r="DGT12" s="111"/>
      <c r="DGU12" s="111"/>
      <c r="DGV12" s="111"/>
      <c r="DGW12" s="111"/>
      <c r="DGX12" s="111"/>
      <c r="DGY12" s="149"/>
      <c r="DGZ12" s="111"/>
      <c r="DHA12" s="111"/>
      <c r="DHB12" s="142"/>
      <c r="DHC12" s="111"/>
      <c r="DHD12" s="111"/>
      <c r="DHE12" s="111"/>
      <c r="DHF12" s="111"/>
      <c r="DHG12" s="143"/>
      <c r="DHH12" s="111"/>
      <c r="DHI12" s="111"/>
      <c r="DHJ12" s="111"/>
      <c r="DHK12" s="111"/>
      <c r="DHL12" s="111"/>
      <c r="DHM12" s="149"/>
      <c r="DHN12" s="111"/>
      <c r="DHO12" s="111"/>
      <c r="DHP12" s="142"/>
      <c r="DHQ12" s="111"/>
      <c r="DHR12" s="111"/>
      <c r="DHS12" s="111"/>
      <c r="DHT12" s="111"/>
      <c r="DHU12" s="143"/>
      <c r="DHV12" s="111"/>
      <c r="DHW12" s="111"/>
      <c r="DHX12" s="111"/>
      <c r="DHY12" s="111"/>
      <c r="DHZ12" s="111"/>
      <c r="DIA12" s="149"/>
      <c r="DIB12" s="111"/>
      <c r="DIC12" s="111"/>
      <c r="DID12" s="142"/>
      <c r="DIE12" s="111"/>
      <c r="DIF12" s="111"/>
      <c r="DIG12" s="111"/>
      <c r="DIH12" s="111"/>
      <c r="DII12" s="143"/>
      <c r="DIJ12" s="111"/>
      <c r="DIK12" s="111"/>
      <c r="DIL12" s="111"/>
      <c r="DIM12" s="111"/>
      <c r="DIN12" s="111"/>
      <c r="DIO12" s="149"/>
      <c r="DIP12" s="111"/>
      <c r="DIQ12" s="111"/>
      <c r="DIR12" s="142"/>
      <c r="DIS12" s="111"/>
      <c r="DIT12" s="111"/>
      <c r="DIU12" s="111"/>
      <c r="DIV12" s="111"/>
      <c r="DIW12" s="143"/>
      <c r="DIX12" s="111"/>
      <c r="DIY12" s="111"/>
      <c r="DIZ12" s="111"/>
      <c r="DJA12" s="111"/>
      <c r="DJB12" s="111"/>
      <c r="DJC12" s="149"/>
      <c r="DJD12" s="111"/>
      <c r="DJE12" s="111"/>
      <c r="DJF12" s="142"/>
      <c r="DJG12" s="111"/>
      <c r="DJH12" s="111"/>
      <c r="DJI12" s="111"/>
      <c r="DJJ12" s="111"/>
      <c r="DJK12" s="143"/>
      <c r="DJL12" s="111"/>
      <c r="DJM12" s="111"/>
      <c r="DJN12" s="111"/>
      <c r="DJO12" s="111"/>
      <c r="DJP12" s="111"/>
      <c r="DJQ12" s="149"/>
      <c r="DJR12" s="111"/>
      <c r="DJS12" s="111"/>
      <c r="DJT12" s="142"/>
      <c r="DJU12" s="111"/>
      <c r="DJV12" s="111"/>
      <c r="DJW12" s="111"/>
      <c r="DJX12" s="111"/>
      <c r="DJY12" s="143"/>
      <c r="DJZ12" s="111"/>
      <c r="DKA12" s="111"/>
      <c r="DKB12" s="111"/>
      <c r="DKC12" s="111"/>
      <c r="DKD12" s="111"/>
      <c r="DKE12" s="149"/>
      <c r="DKF12" s="111"/>
      <c r="DKG12" s="111"/>
      <c r="DKH12" s="142"/>
      <c r="DKI12" s="111"/>
      <c r="DKJ12" s="111"/>
      <c r="DKK12" s="111"/>
      <c r="DKL12" s="111"/>
      <c r="DKM12" s="143"/>
      <c r="DKN12" s="111"/>
      <c r="DKO12" s="111"/>
      <c r="DKP12" s="111"/>
      <c r="DKQ12" s="111"/>
      <c r="DKR12" s="111"/>
      <c r="DKS12" s="149"/>
      <c r="DKT12" s="111"/>
      <c r="DKU12" s="111"/>
      <c r="DKV12" s="142"/>
      <c r="DKW12" s="111"/>
      <c r="DKX12" s="111"/>
      <c r="DKY12" s="111"/>
      <c r="DKZ12" s="111"/>
      <c r="DLA12" s="143"/>
      <c r="DLB12" s="111"/>
      <c r="DLC12" s="111"/>
      <c r="DLD12" s="111"/>
      <c r="DLE12" s="111"/>
      <c r="DLF12" s="111"/>
      <c r="DLG12" s="149"/>
      <c r="DLH12" s="111"/>
      <c r="DLI12" s="111"/>
      <c r="DLJ12" s="142"/>
      <c r="DLK12" s="111"/>
      <c r="DLL12" s="111"/>
      <c r="DLM12" s="111"/>
      <c r="DLN12" s="111"/>
      <c r="DLO12" s="143"/>
      <c r="DLP12" s="111"/>
      <c r="DLQ12" s="111"/>
      <c r="DLR12" s="111"/>
      <c r="DLS12" s="111"/>
      <c r="DLT12" s="111"/>
      <c r="DLU12" s="149"/>
      <c r="DLV12" s="111"/>
      <c r="DLW12" s="111"/>
      <c r="DLX12" s="142"/>
      <c r="DLY12" s="111"/>
      <c r="DLZ12" s="111"/>
      <c r="DMA12" s="111"/>
      <c r="DMB12" s="111"/>
      <c r="DMC12" s="143"/>
      <c r="DMD12" s="111"/>
      <c r="DME12" s="111"/>
      <c r="DMF12" s="111"/>
      <c r="DMG12" s="111"/>
      <c r="DMH12" s="111"/>
      <c r="DMI12" s="149"/>
      <c r="DMJ12" s="111"/>
      <c r="DMK12" s="111"/>
      <c r="DML12" s="142"/>
      <c r="DMM12" s="111"/>
      <c r="DMN12" s="111"/>
      <c r="DMO12" s="111"/>
      <c r="DMP12" s="111"/>
      <c r="DMQ12" s="143"/>
      <c r="DMR12" s="111"/>
      <c r="DMS12" s="111"/>
      <c r="DMT12" s="111"/>
      <c r="DMU12" s="111"/>
      <c r="DMV12" s="111"/>
      <c r="DMW12" s="149"/>
      <c r="DMX12" s="111"/>
      <c r="DMY12" s="111"/>
      <c r="DMZ12" s="142"/>
      <c r="DNA12" s="111"/>
      <c r="DNB12" s="111"/>
      <c r="DNC12" s="111"/>
      <c r="DND12" s="111"/>
      <c r="DNE12" s="143"/>
      <c r="DNF12" s="111"/>
      <c r="DNG12" s="111"/>
      <c r="DNH12" s="111"/>
      <c r="DNI12" s="111"/>
      <c r="DNJ12" s="111"/>
      <c r="DNK12" s="149"/>
      <c r="DNL12" s="111"/>
      <c r="DNM12" s="111"/>
      <c r="DNN12" s="142"/>
      <c r="DNO12" s="111"/>
      <c r="DNP12" s="111"/>
      <c r="DNQ12" s="111"/>
      <c r="DNR12" s="111"/>
      <c r="DNS12" s="143"/>
      <c r="DNT12" s="111"/>
      <c r="DNU12" s="111"/>
      <c r="DNV12" s="111"/>
      <c r="DNW12" s="111"/>
      <c r="DNX12" s="111"/>
      <c r="DNY12" s="149"/>
      <c r="DNZ12" s="111"/>
      <c r="DOA12" s="111"/>
      <c r="DOB12" s="142"/>
      <c r="DOC12" s="111"/>
      <c r="DOD12" s="111"/>
      <c r="DOE12" s="111"/>
      <c r="DOF12" s="111"/>
      <c r="DOG12" s="143"/>
      <c r="DOH12" s="111"/>
      <c r="DOI12" s="111"/>
      <c r="DOJ12" s="111"/>
      <c r="DOK12" s="111"/>
      <c r="DOL12" s="111"/>
      <c r="DOM12" s="149"/>
      <c r="DON12" s="111"/>
      <c r="DOO12" s="111"/>
      <c r="DOP12" s="142"/>
      <c r="DOQ12" s="111"/>
      <c r="DOR12" s="111"/>
      <c r="DOS12" s="111"/>
      <c r="DOT12" s="111"/>
      <c r="DOU12" s="143"/>
      <c r="DOV12" s="111"/>
      <c r="DOW12" s="111"/>
      <c r="DOX12" s="111"/>
      <c r="DOY12" s="111"/>
      <c r="DOZ12" s="111"/>
      <c r="DPA12" s="149"/>
      <c r="DPB12" s="111"/>
      <c r="DPC12" s="111"/>
      <c r="DPD12" s="142"/>
      <c r="DPE12" s="111"/>
      <c r="DPF12" s="111"/>
      <c r="DPG12" s="111"/>
      <c r="DPH12" s="111"/>
      <c r="DPI12" s="143"/>
      <c r="DPJ12" s="111"/>
      <c r="DPK12" s="111"/>
      <c r="DPL12" s="111"/>
      <c r="DPM12" s="111"/>
      <c r="DPN12" s="111"/>
      <c r="DPO12" s="149"/>
      <c r="DPP12" s="111"/>
      <c r="DPQ12" s="111"/>
      <c r="DPR12" s="142"/>
      <c r="DPS12" s="111"/>
      <c r="DPT12" s="111"/>
      <c r="DPU12" s="111"/>
      <c r="DPV12" s="111"/>
      <c r="DPW12" s="143"/>
      <c r="DPX12" s="111"/>
      <c r="DPY12" s="111"/>
      <c r="DPZ12" s="111"/>
      <c r="DQA12" s="111"/>
      <c r="DQB12" s="111"/>
      <c r="DQC12" s="149"/>
      <c r="DQD12" s="111"/>
      <c r="DQE12" s="111"/>
      <c r="DQF12" s="142"/>
      <c r="DQG12" s="111"/>
      <c r="DQH12" s="111"/>
      <c r="DQI12" s="111"/>
      <c r="DQJ12" s="111"/>
      <c r="DQK12" s="143"/>
      <c r="DQL12" s="111"/>
      <c r="DQM12" s="111"/>
      <c r="DQN12" s="111"/>
      <c r="DQO12" s="111"/>
      <c r="DQP12" s="111"/>
      <c r="DQQ12" s="149"/>
      <c r="DQR12" s="111"/>
      <c r="DQS12" s="111"/>
      <c r="DQT12" s="142"/>
      <c r="DQU12" s="111"/>
      <c r="DQV12" s="111"/>
      <c r="DQW12" s="111"/>
      <c r="DQX12" s="111"/>
      <c r="DQY12" s="143"/>
      <c r="DQZ12" s="111"/>
      <c r="DRA12" s="111"/>
      <c r="DRB12" s="111"/>
      <c r="DRC12" s="111"/>
      <c r="DRD12" s="111"/>
      <c r="DRE12" s="149"/>
      <c r="DRF12" s="111"/>
      <c r="DRG12" s="111"/>
      <c r="DRH12" s="142"/>
      <c r="DRI12" s="111"/>
      <c r="DRJ12" s="111"/>
      <c r="DRK12" s="111"/>
      <c r="DRL12" s="111"/>
      <c r="DRM12" s="143"/>
      <c r="DRN12" s="111"/>
      <c r="DRO12" s="111"/>
      <c r="DRP12" s="111"/>
      <c r="DRQ12" s="111"/>
      <c r="DRR12" s="111"/>
      <c r="DRS12" s="149"/>
      <c r="DRT12" s="111"/>
      <c r="DRU12" s="111"/>
      <c r="DRV12" s="142"/>
      <c r="DRW12" s="111"/>
      <c r="DRX12" s="111"/>
      <c r="DRY12" s="111"/>
      <c r="DRZ12" s="111"/>
      <c r="DSA12" s="143"/>
      <c r="DSB12" s="111"/>
      <c r="DSC12" s="111"/>
      <c r="DSD12" s="111"/>
      <c r="DSE12" s="111"/>
      <c r="DSF12" s="111"/>
      <c r="DSG12" s="149"/>
      <c r="DSH12" s="111"/>
      <c r="DSI12" s="111"/>
      <c r="DSJ12" s="142"/>
      <c r="DSK12" s="111"/>
      <c r="DSL12" s="111"/>
      <c r="DSM12" s="111"/>
      <c r="DSN12" s="111"/>
      <c r="DSO12" s="143"/>
      <c r="DSP12" s="111"/>
      <c r="DSQ12" s="111"/>
      <c r="DSR12" s="111"/>
      <c r="DSS12" s="111"/>
      <c r="DST12" s="111"/>
      <c r="DSU12" s="149"/>
      <c r="DSV12" s="111"/>
      <c r="DSW12" s="111"/>
      <c r="DSX12" s="142"/>
      <c r="DSY12" s="111"/>
      <c r="DSZ12" s="111"/>
      <c r="DTA12" s="111"/>
      <c r="DTB12" s="111"/>
      <c r="DTC12" s="143"/>
      <c r="DTD12" s="111"/>
      <c r="DTE12" s="111"/>
      <c r="DTF12" s="111"/>
      <c r="DTG12" s="111"/>
      <c r="DTH12" s="111"/>
      <c r="DTI12" s="149"/>
      <c r="DTJ12" s="111"/>
      <c r="DTK12" s="111"/>
      <c r="DTL12" s="142"/>
      <c r="DTM12" s="111"/>
      <c r="DTN12" s="111"/>
      <c r="DTO12" s="111"/>
      <c r="DTP12" s="111"/>
      <c r="DTQ12" s="143"/>
      <c r="DTR12" s="111"/>
      <c r="DTS12" s="111"/>
      <c r="DTT12" s="111"/>
      <c r="DTU12" s="111"/>
      <c r="DTV12" s="111"/>
      <c r="DTW12" s="149"/>
      <c r="DTX12" s="111"/>
      <c r="DTY12" s="111"/>
      <c r="DTZ12" s="142"/>
      <c r="DUA12" s="111"/>
      <c r="DUB12" s="111"/>
      <c r="DUC12" s="111"/>
      <c r="DUD12" s="111"/>
      <c r="DUE12" s="143"/>
      <c r="DUF12" s="111"/>
      <c r="DUG12" s="111"/>
      <c r="DUH12" s="111"/>
      <c r="DUI12" s="111"/>
      <c r="DUJ12" s="111"/>
      <c r="DUK12" s="149"/>
      <c r="DUL12" s="111"/>
      <c r="DUM12" s="111"/>
      <c r="DUN12" s="142"/>
      <c r="DUO12" s="111"/>
      <c r="DUP12" s="111"/>
      <c r="DUQ12" s="111"/>
      <c r="DUR12" s="111"/>
      <c r="DUS12" s="143"/>
      <c r="DUT12" s="111"/>
      <c r="DUU12" s="111"/>
      <c r="DUV12" s="111"/>
      <c r="DUW12" s="111"/>
      <c r="DUX12" s="111"/>
      <c r="DUY12" s="149"/>
      <c r="DUZ12" s="111"/>
      <c r="DVA12" s="111"/>
      <c r="DVB12" s="142"/>
      <c r="DVC12" s="111"/>
      <c r="DVD12" s="111"/>
      <c r="DVE12" s="111"/>
      <c r="DVF12" s="111"/>
      <c r="DVG12" s="143"/>
      <c r="DVH12" s="111"/>
      <c r="DVI12" s="111"/>
      <c r="DVJ12" s="111"/>
      <c r="DVK12" s="111"/>
      <c r="DVL12" s="111"/>
      <c r="DVM12" s="149"/>
      <c r="DVN12" s="111"/>
      <c r="DVO12" s="111"/>
      <c r="DVP12" s="142"/>
      <c r="DVQ12" s="111"/>
      <c r="DVR12" s="111"/>
      <c r="DVS12" s="111"/>
      <c r="DVT12" s="111"/>
      <c r="DVU12" s="143"/>
      <c r="DVV12" s="111"/>
      <c r="DVW12" s="111"/>
      <c r="DVX12" s="111"/>
      <c r="DVY12" s="111"/>
      <c r="DVZ12" s="111"/>
      <c r="DWA12" s="149"/>
      <c r="DWB12" s="111"/>
      <c r="DWC12" s="111"/>
      <c r="DWD12" s="142"/>
      <c r="DWE12" s="111"/>
      <c r="DWF12" s="111"/>
      <c r="DWG12" s="111"/>
      <c r="DWH12" s="111"/>
      <c r="DWI12" s="143"/>
      <c r="DWJ12" s="111"/>
      <c r="DWK12" s="111"/>
      <c r="DWL12" s="111"/>
      <c r="DWM12" s="111"/>
      <c r="DWN12" s="111"/>
      <c r="DWO12" s="149"/>
      <c r="DWP12" s="111"/>
      <c r="DWQ12" s="111"/>
      <c r="DWR12" s="142"/>
      <c r="DWS12" s="111"/>
      <c r="DWT12" s="111"/>
      <c r="DWU12" s="111"/>
      <c r="DWV12" s="111"/>
      <c r="DWW12" s="143"/>
      <c r="DWX12" s="111"/>
      <c r="DWY12" s="111"/>
      <c r="DWZ12" s="111"/>
      <c r="DXA12" s="111"/>
      <c r="DXB12" s="111"/>
      <c r="DXC12" s="149"/>
      <c r="DXD12" s="111"/>
      <c r="DXE12" s="111"/>
      <c r="DXF12" s="142"/>
      <c r="DXG12" s="111"/>
      <c r="DXH12" s="111"/>
      <c r="DXI12" s="111"/>
      <c r="DXJ12" s="111"/>
      <c r="DXK12" s="143"/>
      <c r="DXL12" s="111"/>
      <c r="DXM12" s="111"/>
      <c r="DXN12" s="111"/>
      <c r="DXO12" s="111"/>
      <c r="DXP12" s="111"/>
      <c r="DXQ12" s="149"/>
      <c r="DXR12" s="111"/>
      <c r="DXS12" s="111"/>
      <c r="DXT12" s="142"/>
      <c r="DXU12" s="111"/>
      <c r="DXV12" s="111"/>
      <c r="DXW12" s="111"/>
      <c r="DXX12" s="111"/>
      <c r="DXY12" s="143"/>
      <c r="DXZ12" s="111"/>
      <c r="DYA12" s="111"/>
      <c r="DYB12" s="111"/>
      <c r="DYC12" s="111"/>
      <c r="DYD12" s="111"/>
      <c r="DYE12" s="149"/>
      <c r="DYF12" s="111"/>
      <c r="DYG12" s="111"/>
      <c r="DYH12" s="142"/>
      <c r="DYI12" s="111"/>
      <c r="DYJ12" s="111"/>
      <c r="DYK12" s="111"/>
      <c r="DYL12" s="111"/>
      <c r="DYM12" s="143"/>
      <c r="DYN12" s="111"/>
      <c r="DYO12" s="111"/>
      <c r="DYP12" s="111"/>
      <c r="DYQ12" s="111"/>
      <c r="DYR12" s="111"/>
      <c r="DYS12" s="149"/>
      <c r="DYT12" s="111"/>
      <c r="DYU12" s="111"/>
      <c r="DYV12" s="142"/>
      <c r="DYW12" s="111"/>
      <c r="DYX12" s="111"/>
      <c r="DYY12" s="111"/>
      <c r="DYZ12" s="111"/>
      <c r="DZA12" s="143"/>
      <c r="DZB12" s="111"/>
      <c r="DZC12" s="111"/>
      <c r="DZD12" s="111"/>
      <c r="DZE12" s="111"/>
      <c r="DZF12" s="111"/>
      <c r="DZG12" s="149"/>
      <c r="DZH12" s="111"/>
      <c r="DZI12" s="111"/>
      <c r="DZJ12" s="142"/>
      <c r="DZK12" s="111"/>
      <c r="DZL12" s="111"/>
      <c r="DZM12" s="111"/>
      <c r="DZN12" s="111"/>
      <c r="DZO12" s="143"/>
      <c r="DZP12" s="111"/>
      <c r="DZQ12" s="111"/>
      <c r="DZR12" s="111"/>
      <c r="DZS12" s="111"/>
      <c r="DZT12" s="111"/>
      <c r="DZU12" s="149"/>
      <c r="DZV12" s="111"/>
      <c r="DZW12" s="111"/>
      <c r="DZX12" s="142"/>
      <c r="DZY12" s="111"/>
      <c r="DZZ12" s="111"/>
      <c r="EAA12" s="111"/>
      <c r="EAB12" s="111"/>
      <c r="EAC12" s="143"/>
      <c r="EAD12" s="111"/>
      <c r="EAE12" s="111"/>
      <c r="EAF12" s="111"/>
      <c r="EAG12" s="111"/>
      <c r="EAH12" s="111"/>
      <c r="EAI12" s="149"/>
      <c r="EAJ12" s="111"/>
      <c r="EAK12" s="111"/>
      <c r="EAL12" s="142"/>
      <c r="EAM12" s="111"/>
      <c r="EAN12" s="111"/>
      <c r="EAO12" s="111"/>
      <c r="EAP12" s="111"/>
      <c r="EAQ12" s="143"/>
      <c r="EAR12" s="111"/>
      <c r="EAS12" s="111"/>
      <c r="EAT12" s="111"/>
      <c r="EAU12" s="111"/>
      <c r="EAV12" s="111"/>
      <c r="EAW12" s="149"/>
      <c r="EAX12" s="111"/>
      <c r="EAY12" s="111"/>
      <c r="EAZ12" s="142"/>
      <c r="EBA12" s="111"/>
      <c r="EBB12" s="111"/>
      <c r="EBC12" s="111"/>
      <c r="EBD12" s="111"/>
      <c r="EBE12" s="143"/>
      <c r="EBF12" s="111"/>
      <c r="EBG12" s="111"/>
      <c r="EBH12" s="111"/>
      <c r="EBI12" s="111"/>
      <c r="EBJ12" s="111"/>
      <c r="EBK12" s="149"/>
      <c r="EBL12" s="111"/>
      <c r="EBM12" s="111"/>
      <c r="EBN12" s="142"/>
      <c r="EBO12" s="111"/>
      <c r="EBP12" s="111"/>
      <c r="EBQ12" s="111"/>
      <c r="EBR12" s="111"/>
      <c r="EBS12" s="143"/>
      <c r="EBT12" s="111"/>
      <c r="EBU12" s="111"/>
      <c r="EBV12" s="111"/>
      <c r="EBW12" s="111"/>
      <c r="EBX12" s="111"/>
      <c r="EBY12" s="149"/>
      <c r="EBZ12" s="111"/>
      <c r="ECA12" s="111"/>
      <c r="ECB12" s="142"/>
      <c r="ECC12" s="111"/>
      <c r="ECD12" s="111"/>
      <c r="ECE12" s="111"/>
      <c r="ECF12" s="111"/>
      <c r="ECG12" s="143"/>
      <c r="ECH12" s="111"/>
      <c r="ECI12" s="111"/>
      <c r="ECJ12" s="111"/>
      <c r="ECK12" s="111"/>
      <c r="ECL12" s="111"/>
      <c r="ECM12" s="149"/>
      <c r="ECN12" s="111"/>
      <c r="ECO12" s="111"/>
      <c r="ECP12" s="142"/>
      <c r="ECQ12" s="111"/>
      <c r="ECR12" s="111"/>
      <c r="ECS12" s="111"/>
      <c r="ECT12" s="111"/>
      <c r="ECU12" s="143"/>
      <c r="ECV12" s="111"/>
      <c r="ECW12" s="111"/>
      <c r="ECX12" s="111"/>
      <c r="ECY12" s="111"/>
      <c r="ECZ12" s="111"/>
      <c r="EDA12" s="149"/>
      <c r="EDB12" s="111"/>
      <c r="EDC12" s="111"/>
      <c r="EDD12" s="142"/>
      <c r="EDE12" s="111"/>
      <c r="EDF12" s="111"/>
      <c r="EDG12" s="111"/>
      <c r="EDH12" s="111"/>
      <c r="EDI12" s="143"/>
      <c r="EDJ12" s="111"/>
      <c r="EDK12" s="111"/>
      <c r="EDL12" s="111"/>
      <c r="EDM12" s="111"/>
      <c r="EDN12" s="111"/>
      <c r="EDO12" s="149"/>
      <c r="EDP12" s="111"/>
      <c r="EDQ12" s="111"/>
      <c r="EDR12" s="142"/>
      <c r="EDS12" s="111"/>
      <c r="EDT12" s="111"/>
      <c r="EDU12" s="111"/>
      <c r="EDV12" s="111"/>
      <c r="EDW12" s="143"/>
      <c r="EDX12" s="111"/>
      <c r="EDY12" s="111"/>
      <c r="EDZ12" s="111"/>
      <c r="EEA12" s="111"/>
      <c r="EEB12" s="111"/>
      <c r="EEC12" s="149"/>
      <c r="EED12" s="111"/>
      <c r="EEE12" s="111"/>
      <c r="EEF12" s="142"/>
      <c r="EEG12" s="111"/>
      <c r="EEH12" s="111"/>
      <c r="EEI12" s="111"/>
      <c r="EEJ12" s="111"/>
      <c r="EEK12" s="143"/>
      <c r="EEL12" s="111"/>
      <c r="EEM12" s="111"/>
      <c r="EEN12" s="111"/>
      <c r="EEO12" s="111"/>
      <c r="EEP12" s="111"/>
      <c r="EEQ12" s="149"/>
      <c r="EER12" s="111"/>
      <c r="EES12" s="111"/>
      <c r="EET12" s="142"/>
      <c r="EEU12" s="111"/>
      <c r="EEV12" s="111"/>
      <c r="EEW12" s="111"/>
      <c r="EEX12" s="111"/>
      <c r="EEY12" s="143"/>
      <c r="EEZ12" s="111"/>
      <c r="EFA12" s="111"/>
      <c r="EFB12" s="111"/>
      <c r="EFC12" s="111"/>
      <c r="EFD12" s="111"/>
      <c r="EFE12" s="149"/>
      <c r="EFF12" s="111"/>
      <c r="EFG12" s="111"/>
      <c r="EFH12" s="142"/>
      <c r="EFI12" s="111"/>
      <c r="EFJ12" s="111"/>
      <c r="EFK12" s="111"/>
      <c r="EFL12" s="111"/>
      <c r="EFM12" s="143"/>
      <c r="EFN12" s="111"/>
      <c r="EFO12" s="111"/>
      <c r="EFP12" s="111"/>
      <c r="EFQ12" s="111"/>
      <c r="EFR12" s="111"/>
      <c r="EFS12" s="149"/>
      <c r="EFT12" s="111"/>
      <c r="EFU12" s="111"/>
      <c r="EFV12" s="142"/>
      <c r="EFW12" s="111"/>
      <c r="EFX12" s="111"/>
      <c r="EFY12" s="111"/>
      <c r="EFZ12" s="111"/>
      <c r="EGA12" s="143"/>
      <c r="EGB12" s="111"/>
      <c r="EGC12" s="111"/>
      <c r="EGD12" s="111"/>
      <c r="EGE12" s="111"/>
      <c r="EGF12" s="111"/>
      <c r="EGG12" s="149"/>
      <c r="EGH12" s="111"/>
      <c r="EGI12" s="111"/>
      <c r="EGJ12" s="142"/>
      <c r="EGK12" s="111"/>
      <c r="EGL12" s="111"/>
      <c r="EGM12" s="111"/>
      <c r="EGN12" s="111"/>
      <c r="EGO12" s="143"/>
      <c r="EGP12" s="111"/>
      <c r="EGQ12" s="111"/>
      <c r="EGR12" s="111"/>
      <c r="EGS12" s="111"/>
      <c r="EGT12" s="111"/>
      <c r="EGU12" s="149"/>
      <c r="EGV12" s="111"/>
      <c r="EGW12" s="111"/>
      <c r="EGX12" s="142"/>
      <c r="EGY12" s="111"/>
      <c r="EGZ12" s="111"/>
      <c r="EHA12" s="111"/>
      <c r="EHB12" s="111"/>
      <c r="EHC12" s="143"/>
      <c r="EHD12" s="111"/>
      <c r="EHE12" s="111"/>
      <c r="EHF12" s="111"/>
      <c r="EHG12" s="111"/>
      <c r="EHH12" s="111"/>
      <c r="EHI12" s="149"/>
      <c r="EHJ12" s="111"/>
      <c r="EHK12" s="111"/>
      <c r="EHL12" s="142"/>
      <c r="EHM12" s="111"/>
      <c r="EHN12" s="111"/>
      <c r="EHO12" s="111"/>
      <c r="EHP12" s="111"/>
      <c r="EHQ12" s="143"/>
      <c r="EHR12" s="111"/>
      <c r="EHS12" s="111"/>
      <c r="EHT12" s="111"/>
      <c r="EHU12" s="111"/>
      <c r="EHV12" s="111"/>
      <c r="EHW12" s="149"/>
      <c r="EHX12" s="111"/>
      <c r="EHY12" s="111"/>
      <c r="EHZ12" s="142"/>
      <c r="EIA12" s="111"/>
      <c r="EIB12" s="111"/>
      <c r="EIC12" s="111"/>
      <c r="EID12" s="111"/>
      <c r="EIE12" s="143"/>
      <c r="EIF12" s="111"/>
      <c r="EIG12" s="111"/>
      <c r="EIH12" s="111"/>
      <c r="EII12" s="111"/>
      <c r="EIJ12" s="111"/>
      <c r="EIK12" s="149"/>
      <c r="EIL12" s="111"/>
      <c r="EIM12" s="111"/>
      <c r="EIN12" s="142"/>
      <c r="EIO12" s="111"/>
      <c r="EIP12" s="111"/>
      <c r="EIQ12" s="111"/>
      <c r="EIR12" s="111"/>
      <c r="EIS12" s="143"/>
      <c r="EIT12" s="111"/>
      <c r="EIU12" s="111"/>
      <c r="EIV12" s="111"/>
      <c r="EIW12" s="111"/>
      <c r="EIX12" s="111"/>
      <c r="EIY12" s="149"/>
      <c r="EIZ12" s="111"/>
      <c r="EJA12" s="111"/>
      <c r="EJB12" s="142"/>
      <c r="EJC12" s="111"/>
      <c r="EJD12" s="111"/>
      <c r="EJE12" s="111"/>
      <c r="EJF12" s="111"/>
      <c r="EJG12" s="143"/>
      <c r="EJH12" s="111"/>
      <c r="EJI12" s="111"/>
      <c r="EJJ12" s="111"/>
      <c r="EJK12" s="111"/>
      <c r="EJL12" s="111"/>
      <c r="EJM12" s="149"/>
      <c r="EJN12" s="111"/>
      <c r="EJO12" s="111"/>
      <c r="EJP12" s="142"/>
      <c r="EJQ12" s="111"/>
      <c r="EJR12" s="111"/>
      <c r="EJS12" s="111"/>
      <c r="EJT12" s="111"/>
      <c r="EJU12" s="143"/>
      <c r="EJV12" s="111"/>
      <c r="EJW12" s="111"/>
      <c r="EJX12" s="111"/>
      <c r="EJY12" s="111"/>
      <c r="EJZ12" s="111"/>
      <c r="EKA12" s="149"/>
      <c r="EKB12" s="111"/>
      <c r="EKC12" s="111"/>
      <c r="EKD12" s="142"/>
      <c r="EKE12" s="111"/>
      <c r="EKF12" s="111"/>
      <c r="EKG12" s="111"/>
      <c r="EKH12" s="111"/>
      <c r="EKI12" s="143"/>
      <c r="EKJ12" s="111"/>
      <c r="EKK12" s="111"/>
      <c r="EKL12" s="111"/>
      <c r="EKM12" s="111"/>
      <c r="EKN12" s="111"/>
      <c r="EKO12" s="149"/>
      <c r="EKP12" s="111"/>
      <c r="EKQ12" s="111"/>
      <c r="EKR12" s="142"/>
      <c r="EKS12" s="111"/>
      <c r="EKT12" s="111"/>
      <c r="EKU12" s="111"/>
      <c r="EKV12" s="111"/>
      <c r="EKW12" s="143"/>
      <c r="EKX12" s="111"/>
      <c r="EKY12" s="111"/>
      <c r="EKZ12" s="111"/>
      <c r="ELA12" s="111"/>
      <c r="ELB12" s="111"/>
      <c r="ELC12" s="149"/>
      <c r="ELD12" s="111"/>
      <c r="ELE12" s="111"/>
      <c r="ELF12" s="142"/>
      <c r="ELG12" s="111"/>
      <c r="ELH12" s="111"/>
      <c r="ELI12" s="111"/>
      <c r="ELJ12" s="111"/>
      <c r="ELK12" s="143"/>
      <c r="ELL12" s="111"/>
      <c r="ELM12" s="111"/>
      <c r="ELN12" s="111"/>
      <c r="ELO12" s="111"/>
      <c r="ELP12" s="111"/>
      <c r="ELQ12" s="149"/>
      <c r="ELR12" s="111"/>
      <c r="ELS12" s="111"/>
      <c r="ELT12" s="142"/>
      <c r="ELU12" s="111"/>
      <c r="ELV12" s="111"/>
      <c r="ELW12" s="111"/>
      <c r="ELX12" s="111"/>
      <c r="ELY12" s="143"/>
      <c r="ELZ12" s="111"/>
      <c r="EMA12" s="111"/>
      <c r="EMB12" s="111"/>
      <c r="EMC12" s="111"/>
      <c r="EMD12" s="111"/>
      <c r="EME12" s="149"/>
      <c r="EMF12" s="111"/>
      <c r="EMG12" s="111"/>
      <c r="EMH12" s="142"/>
      <c r="EMI12" s="111"/>
      <c r="EMJ12" s="111"/>
      <c r="EMK12" s="111"/>
      <c r="EML12" s="111"/>
      <c r="EMM12" s="143"/>
      <c r="EMN12" s="111"/>
      <c r="EMO12" s="111"/>
      <c r="EMP12" s="111"/>
      <c r="EMQ12" s="111"/>
      <c r="EMR12" s="111"/>
      <c r="EMS12" s="149"/>
      <c r="EMT12" s="111"/>
      <c r="EMU12" s="111"/>
      <c r="EMV12" s="142"/>
      <c r="EMW12" s="111"/>
      <c r="EMX12" s="111"/>
      <c r="EMY12" s="111"/>
      <c r="EMZ12" s="111"/>
      <c r="ENA12" s="143"/>
      <c r="ENB12" s="111"/>
      <c r="ENC12" s="111"/>
      <c r="END12" s="111"/>
      <c r="ENE12" s="111"/>
      <c r="ENF12" s="111"/>
      <c r="ENG12" s="149"/>
      <c r="ENH12" s="111"/>
      <c r="ENI12" s="111"/>
      <c r="ENJ12" s="142"/>
      <c r="ENK12" s="111"/>
      <c r="ENL12" s="111"/>
      <c r="ENM12" s="111"/>
      <c r="ENN12" s="111"/>
      <c r="ENO12" s="143"/>
      <c r="ENP12" s="111"/>
      <c r="ENQ12" s="111"/>
      <c r="ENR12" s="111"/>
      <c r="ENS12" s="111"/>
      <c r="ENT12" s="111"/>
      <c r="ENU12" s="149"/>
      <c r="ENV12" s="111"/>
      <c r="ENW12" s="111"/>
      <c r="ENX12" s="142"/>
      <c r="ENY12" s="111"/>
      <c r="ENZ12" s="111"/>
      <c r="EOA12" s="111"/>
      <c r="EOB12" s="111"/>
      <c r="EOC12" s="143"/>
      <c r="EOD12" s="111"/>
      <c r="EOE12" s="111"/>
      <c r="EOF12" s="111"/>
      <c r="EOG12" s="111"/>
      <c r="EOH12" s="111"/>
      <c r="EOI12" s="149"/>
      <c r="EOJ12" s="111"/>
      <c r="EOK12" s="111"/>
      <c r="EOL12" s="142"/>
      <c r="EOM12" s="111"/>
      <c r="EON12" s="111"/>
      <c r="EOO12" s="111"/>
      <c r="EOP12" s="111"/>
      <c r="EOQ12" s="143"/>
      <c r="EOR12" s="111"/>
      <c r="EOS12" s="111"/>
      <c r="EOT12" s="111"/>
      <c r="EOU12" s="111"/>
      <c r="EOV12" s="111"/>
      <c r="EOW12" s="149"/>
      <c r="EOX12" s="111"/>
      <c r="EOY12" s="111"/>
      <c r="EOZ12" s="142"/>
      <c r="EPA12" s="111"/>
      <c r="EPB12" s="111"/>
      <c r="EPC12" s="111"/>
      <c r="EPD12" s="111"/>
      <c r="EPE12" s="143"/>
      <c r="EPF12" s="111"/>
      <c r="EPG12" s="111"/>
      <c r="EPH12" s="111"/>
      <c r="EPI12" s="111"/>
      <c r="EPJ12" s="111"/>
      <c r="EPK12" s="149"/>
      <c r="EPL12" s="111"/>
      <c r="EPM12" s="111"/>
      <c r="EPN12" s="142"/>
      <c r="EPO12" s="111"/>
      <c r="EPP12" s="111"/>
      <c r="EPQ12" s="111"/>
      <c r="EPR12" s="111"/>
      <c r="EPS12" s="143"/>
      <c r="EPT12" s="111"/>
      <c r="EPU12" s="111"/>
      <c r="EPV12" s="111"/>
      <c r="EPW12" s="111"/>
      <c r="EPX12" s="111"/>
      <c r="EPY12" s="149"/>
      <c r="EPZ12" s="111"/>
      <c r="EQA12" s="111"/>
      <c r="EQB12" s="142"/>
      <c r="EQC12" s="111"/>
      <c r="EQD12" s="111"/>
      <c r="EQE12" s="111"/>
      <c r="EQF12" s="111"/>
      <c r="EQG12" s="143"/>
      <c r="EQH12" s="111"/>
      <c r="EQI12" s="111"/>
      <c r="EQJ12" s="111"/>
      <c r="EQK12" s="111"/>
      <c r="EQL12" s="111"/>
      <c r="EQM12" s="149"/>
      <c r="EQN12" s="111"/>
      <c r="EQO12" s="111"/>
      <c r="EQP12" s="142"/>
      <c r="EQQ12" s="111"/>
      <c r="EQR12" s="111"/>
      <c r="EQS12" s="111"/>
      <c r="EQT12" s="111"/>
      <c r="EQU12" s="143"/>
      <c r="EQV12" s="111"/>
      <c r="EQW12" s="111"/>
      <c r="EQX12" s="111"/>
      <c r="EQY12" s="111"/>
      <c r="EQZ12" s="111"/>
      <c r="ERA12" s="149"/>
      <c r="ERB12" s="111"/>
      <c r="ERC12" s="111"/>
      <c r="ERD12" s="142"/>
      <c r="ERE12" s="111"/>
      <c r="ERF12" s="111"/>
      <c r="ERG12" s="111"/>
      <c r="ERH12" s="111"/>
      <c r="ERI12" s="143"/>
      <c r="ERJ12" s="111"/>
      <c r="ERK12" s="111"/>
      <c r="ERL12" s="111"/>
      <c r="ERM12" s="111"/>
      <c r="ERN12" s="111"/>
      <c r="ERO12" s="149"/>
      <c r="ERP12" s="111"/>
      <c r="ERQ12" s="111"/>
      <c r="ERR12" s="142"/>
      <c r="ERS12" s="111"/>
      <c r="ERT12" s="111"/>
      <c r="ERU12" s="111"/>
      <c r="ERV12" s="111"/>
      <c r="ERW12" s="143"/>
      <c r="ERX12" s="111"/>
      <c r="ERY12" s="111"/>
      <c r="ERZ12" s="111"/>
      <c r="ESA12" s="111"/>
      <c r="ESB12" s="111"/>
      <c r="ESC12" s="149"/>
      <c r="ESD12" s="111"/>
      <c r="ESE12" s="111"/>
      <c r="ESF12" s="142"/>
      <c r="ESG12" s="111"/>
      <c r="ESH12" s="111"/>
      <c r="ESI12" s="111"/>
      <c r="ESJ12" s="111"/>
      <c r="ESK12" s="143"/>
      <c r="ESL12" s="111"/>
      <c r="ESM12" s="111"/>
      <c r="ESN12" s="111"/>
      <c r="ESO12" s="111"/>
      <c r="ESP12" s="111"/>
      <c r="ESQ12" s="149"/>
      <c r="ESR12" s="111"/>
      <c r="ESS12" s="111"/>
      <c r="EST12" s="142"/>
      <c r="ESU12" s="111"/>
      <c r="ESV12" s="111"/>
      <c r="ESW12" s="111"/>
      <c r="ESX12" s="111"/>
      <c r="ESY12" s="143"/>
      <c r="ESZ12" s="111"/>
      <c r="ETA12" s="111"/>
      <c r="ETB12" s="111"/>
      <c r="ETC12" s="111"/>
      <c r="ETD12" s="111"/>
      <c r="ETE12" s="149"/>
      <c r="ETF12" s="111"/>
      <c r="ETG12" s="111"/>
      <c r="ETH12" s="142"/>
      <c r="ETI12" s="111"/>
      <c r="ETJ12" s="111"/>
      <c r="ETK12" s="111"/>
      <c r="ETL12" s="111"/>
      <c r="ETM12" s="143"/>
      <c r="ETN12" s="111"/>
      <c r="ETO12" s="111"/>
      <c r="ETP12" s="111"/>
      <c r="ETQ12" s="111"/>
      <c r="ETR12" s="111"/>
      <c r="ETS12" s="149"/>
      <c r="ETT12" s="111"/>
      <c r="ETU12" s="111"/>
      <c r="ETV12" s="142"/>
      <c r="ETW12" s="111"/>
      <c r="ETX12" s="111"/>
      <c r="ETY12" s="111"/>
      <c r="ETZ12" s="111"/>
      <c r="EUA12" s="143"/>
      <c r="EUB12" s="111"/>
      <c r="EUC12" s="111"/>
      <c r="EUD12" s="111"/>
      <c r="EUE12" s="111"/>
      <c r="EUF12" s="111"/>
      <c r="EUG12" s="149"/>
      <c r="EUH12" s="111"/>
      <c r="EUI12" s="111"/>
      <c r="EUJ12" s="142"/>
      <c r="EUK12" s="111"/>
      <c r="EUL12" s="111"/>
      <c r="EUM12" s="111"/>
      <c r="EUN12" s="111"/>
      <c r="EUO12" s="143"/>
      <c r="EUP12" s="111"/>
      <c r="EUQ12" s="111"/>
      <c r="EUR12" s="111"/>
      <c r="EUS12" s="111"/>
      <c r="EUT12" s="111"/>
      <c r="EUU12" s="149"/>
      <c r="EUV12" s="111"/>
      <c r="EUW12" s="111"/>
      <c r="EUX12" s="142"/>
      <c r="EUY12" s="111"/>
      <c r="EUZ12" s="111"/>
      <c r="EVA12" s="111"/>
      <c r="EVB12" s="111"/>
      <c r="EVC12" s="143"/>
      <c r="EVD12" s="111"/>
      <c r="EVE12" s="111"/>
      <c r="EVF12" s="111"/>
      <c r="EVG12" s="111"/>
      <c r="EVH12" s="111"/>
      <c r="EVI12" s="149"/>
      <c r="EVJ12" s="111"/>
      <c r="EVK12" s="111"/>
      <c r="EVL12" s="142"/>
      <c r="EVM12" s="111"/>
      <c r="EVN12" s="111"/>
      <c r="EVO12" s="111"/>
      <c r="EVP12" s="111"/>
      <c r="EVQ12" s="143"/>
      <c r="EVR12" s="111"/>
      <c r="EVS12" s="111"/>
      <c r="EVT12" s="111"/>
      <c r="EVU12" s="111"/>
      <c r="EVV12" s="111"/>
      <c r="EVW12" s="149"/>
      <c r="EVX12" s="111"/>
      <c r="EVY12" s="111"/>
      <c r="EVZ12" s="142"/>
      <c r="EWA12" s="111"/>
      <c r="EWB12" s="111"/>
      <c r="EWC12" s="111"/>
      <c r="EWD12" s="111"/>
      <c r="EWE12" s="143"/>
      <c r="EWF12" s="111"/>
      <c r="EWG12" s="111"/>
      <c r="EWH12" s="111"/>
      <c r="EWI12" s="111"/>
      <c r="EWJ12" s="111"/>
      <c r="EWK12" s="149"/>
      <c r="EWL12" s="111"/>
      <c r="EWM12" s="111"/>
      <c r="EWN12" s="142"/>
      <c r="EWO12" s="111"/>
      <c r="EWP12" s="111"/>
      <c r="EWQ12" s="111"/>
      <c r="EWR12" s="111"/>
      <c r="EWS12" s="143"/>
      <c r="EWT12" s="111"/>
      <c r="EWU12" s="111"/>
      <c r="EWV12" s="111"/>
      <c r="EWW12" s="111"/>
      <c r="EWX12" s="111"/>
      <c r="EWY12" s="149"/>
      <c r="EWZ12" s="111"/>
      <c r="EXA12" s="111"/>
      <c r="EXB12" s="142"/>
      <c r="EXC12" s="111"/>
      <c r="EXD12" s="111"/>
      <c r="EXE12" s="111"/>
      <c r="EXF12" s="111"/>
      <c r="EXG12" s="143"/>
      <c r="EXH12" s="111"/>
      <c r="EXI12" s="111"/>
      <c r="EXJ12" s="111"/>
      <c r="EXK12" s="111"/>
      <c r="EXL12" s="111"/>
      <c r="EXM12" s="149"/>
      <c r="EXN12" s="111"/>
      <c r="EXO12" s="111"/>
      <c r="EXP12" s="142"/>
      <c r="EXQ12" s="111"/>
      <c r="EXR12" s="111"/>
      <c r="EXS12" s="111"/>
      <c r="EXT12" s="111"/>
      <c r="EXU12" s="143"/>
      <c r="EXV12" s="111"/>
      <c r="EXW12" s="111"/>
      <c r="EXX12" s="111"/>
      <c r="EXY12" s="111"/>
      <c r="EXZ12" s="111"/>
      <c r="EYA12" s="149"/>
      <c r="EYB12" s="111"/>
      <c r="EYC12" s="111"/>
      <c r="EYD12" s="142"/>
      <c r="EYE12" s="111"/>
      <c r="EYF12" s="111"/>
      <c r="EYG12" s="111"/>
      <c r="EYH12" s="111"/>
      <c r="EYI12" s="143"/>
      <c r="EYJ12" s="111"/>
      <c r="EYK12" s="111"/>
      <c r="EYL12" s="111"/>
      <c r="EYM12" s="111"/>
      <c r="EYN12" s="111"/>
      <c r="EYO12" s="149"/>
      <c r="EYP12" s="111"/>
      <c r="EYQ12" s="111"/>
      <c r="EYR12" s="142"/>
      <c r="EYS12" s="111"/>
      <c r="EYT12" s="111"/>
      <c r="EYU12" s="111"/>
      <c r="EYV12" s="111"/>
      <c r="EYW12" s="143"/>
      <c r="EYX12" s="111"/>
      <c r="EYY12" s="111"/>
      <c r="EYZ12" s="111"/>
      <c r="EZA12" s="111"/>
      <c r="EZB12" s="111"/>
      <c r="EZC12" s="149"/>
      <c r="EZD12" s="111"/>
      <c r="EZE12" s="111"/>
      <c r="EZF12" s="142"/>
      <c r="EZG12" s="111"/>
      <c r="EZH12" s="111"/>
      <c r="EZI12" s="111"/>
      <c r="EZJ12" s="111"/>
      <c r="EZK12" s="143"/>
      <c r="EZL12" s="111"/>
      <c r="EZM12" s="111"/>
      <c r="EZN12" s="111"/>
      <c r="EZO12" s="111"/>
      <c r="EZP12" s="111"/>
      <c r="EZQ12" s="149"/>
      <c r="EZR12" s="111"/>
      <c r="EZS12" s="111"/>
      <c r="EZT12" s="142"/>
      <c r="EZU12" s="111"/>
      <c r="EZV12" s="111"/>
      <c r="EZW12" s="111"/>
      <c r="EZX12" s="111"/>
      <c r="EZY12" s="143"/>
      <c r="EZZ12" s="111"/>
      <c r="FAA12" s="111"/>
      <c r="FAB12" s="111"/>
      <c r="FAC12" s="111"/>
      <c r="FAD12" s="111"/>
      <c r="FAE12" s="149"/>
      <c r="FAF12" s="111"/>
      <c r="FAG12" s="111"/>
      <c r="FAH12" s="142"/>
      <c r="FAI12" s="111"/>
      <c r="FAJ12" s="111"/>
      <c r="FAK12" s="111"/>
      <c r="FAL12" s="111"/>
      <c r="FAM12" s="143"/>
      <c r="FAN12" s="111"/>
      <c r="FAO12" s="111"/>
      <c r="FAP12" s="111"/>
      <c r="FAQ12" s="111"/>
      <c r="FAR12" s="111"/>
      <c r="FAS12" s="149"/>
      <c r="FAT12" s="111"/>
      <c r="FAU12" s="111"/>
      <c r="FAV12" s="142"/>
      <c r="FAW12" s="111"/>
      <c r="FAX12" s="111"/>
      <c r="FAY12" s="111"/>
      <c r="FAZ12" s="111"/>
      <c r="FBA12" s="143"/>
      <c r="FBB12" s="111"/>
      <c r="FBC12" s="111"/>
      <c r="FBD12" s="111"/>
      <c r="FBE12" s="111"/>
      <c r="FBF12" s="111"/>
      <c r="FBG12" s="149"/>
      <c r="FBH12" s="111"/>
      <c r="FBI12" s="111"/>
      <c r="FBJ12" s="142"/>
      <c r="FBK12" s="111"/>
      <c r="FBL12" s="111"/>
      <c r="FBM12" s="111"/>
      <c r="FBN12" s="111"/>
      <c r="FBO12" s="143"/>
      <c r="FBP12" s="111"/>
      <c r="FBQ12" s="111"/>
      <c r="FBR12" s="111"/>
      <c r="FBS12" s="111"/>
      <c r="FBT12" s="111"/>
      <c r="FBU12" s="149"/>
      <c r="FBV12" s="111"/>
      <c r="FBW12" s="111"/>
      <c r="FBX12" s="142"/>
      <c r="FBY12" s="111"/>
      <c r="FBZ12" s="111"/>
      <c r="FCA12" s="111"/>
      <c r="FCB12" s="111"/>
      <c r="FCC12" s="143"/>
      <c r="FCD12" s="111"/>
      <c r="FCE12" s="111"/>
      <c r="FCF12" s="111"/>
      <c r="FCG12" s="111"/>
      <c r="FCH12" s="111"/>
      <c r="FCI12" s="149"/>
      <c r="FCJ12" s="111"/>
      <c r="FCK12" s="111"/>
      <c r="FCL12" s="142"/>
      <c r="FCM12" s="111"/>
      <c r="FCN12" s="111"/>
      <c r="FCO12" s="111"/>
      <c r="FCP12" s="111"/>
      <c r="FCQ12" s="143"/>
      <c r="FCR12" s="111"/>
      <c r="FCS12" s="111"/>
      <c r="FCT12" s="111"/>
      <c r="FCU12" s="111"/>
      <c r="FCV12" s="111"/>
      <c r="FCW12" s="149"/>
      <c r="FCX12" s="111"/>
      <c r="FCY12" s="111"/>
      <c r="FCZ12" s="142"/>
      <c r="FDA12" s="111"/>
      <c r="FDB12" s="111"/>
      <c r="FDC12" s="111"/>
      <c r="FDD12" s="111"/>
      <c r="FDE12" s="143"/>
      <c r="FDF12" s="111"/>
      <c r="FDG12" s="111"/>
      <c r="FDH12" s="111"/>
      <c r="FDI12" s="111"/>
      <c r="FDJ12" s="111"/>
      <c r="FDK12" s="149"/>
      <c r="FDL12" s="111"/>
      <c r="FDM12" s="111"/>
      <c r="FDN12" s="142"/>
      <c r="FDO12" s="111"/>
      <c r="FDP12" s="111"/>
      <c r="FDQ12" s="111"/>
      <c r="FDR12" s="111"/>
      <c r="FDS12" s="143"/>
      <c r="FDT12" s="111"/>
      <c r="FDU12" s="111"/>
      <c r="FDV12" s="111"/>
      <c r="FDW12" s="111"/>
      <c r="FDX12" s="111"/>
      <c r="FDY12" s="149"/>
      <c r="FDZ12" s="111"/>
      <c r="FEA12" s="111"/>
      <c r="FEB12" s="142"/>
      <c r="FEC12" s="111"/>
      <c r="FED12" s="111"/>
      <c r="FEE12" s="111"/>
      <c r="FEF12" s="111"/>
      <c r="FEG12" s="143"/>
      <c r="FEH12" s="111"/>
      <c r="FEI12" s="111"/>
      <c r="FEJ12" s="111"/>
      <c r="FEK12" s="111"/>
      <c r="FEL12" s="111"/>
      <c r="FEM12" s="149"/>
      <c r="FEN12" s="111"/>
      <c r="FEO12" s="111"/>
      <c r="FEP12" s="142"/>
      <c r="FEQ12" s="111"/>
      <c r="FER12" s="111"/>
      <c r="FES12" s="111"/>
      <c r="FET12" s="111"/>
      <c r="FEU12" s="143"/>
      <c r="FEV12" s="111"/>
      <c r="FEW12" s="111"/>
      <c r="FEX12" s="111"/>
      <c r="FEY12" s="111"/>
      <c r="FEZ12" s="111"/>
      <c r="FFA12" s="149"/>
      <c r="FFB12" s="111"/>
      <c r="FFC12" s="111"/>
      <c r="FFD12" s="142"/>
      <c r="FFE12" s="111"/>
      <c r="FFF12" s="111"/>
      <c r="FFG12" s="111"/>
      <c r="FFH12" s="111"/>
      <c r="FFI12" s="143"/>
      <c r="FFJ12" s="111"/>
      <c r="FFK12" s="111"/>
      <c r="FFL12" s="111"/>
      <c r="FFM12" s="111"/>
      <c r="FFN12" s="111"/>
      <c r="FFO12" s="149"/>
      <c r="FFP12" s="111"/>
      <c r="FFQ12" s="111"/>
      <c r="FFR12" s="142"/>
      <c r="FFS12" s="111"/>
      <c r="FFT12" s="111"/>
      <c r="FFU12" s="111"/>
      <c r="FFV12" s="111"/>
      <c r="FFW12" s="143"/>
      <c r="FFX12" s="111"/>
      <c r="FFY12" s="111"/>
      <c r="FFZ12" s="111"/>
      <c r="FGA12" s="111"/>
      <c r="FGB12" s="111"/>
      <c r="FGC12" s="149"/>
      <c r="FGD12" s="111"/>
      <c r="FGE12" s="111"/>
      <c r="FGF12" s="142"/>
      <c r="FGG12" s="111"/>
      <c r="FGH12" s="111"/>
      <c r="FGI12" s="111"/>
      <c r="FGJ12" s="111"/>
      <c r="FGK12" s="143"/>
      <c r="FGL12" s="111"/>
      <c r="FGM12" s="111"/>
      <c r="FGN12" s="111"/>
      <c r="FGO12" s="111"/>
      <c r="FGP12" s="111"/>
      <c r="FGQ12" s="149"/>
      <c r="FGR12" s="111"/>
      <c r="FGS12" s="111"/>
      <c r="FGT12" s="142"/>
      <c r="FGU12" s="111"/>
      <c r="FGV12" s="111"/>
      <c r="FGW12" s="111"/>
      <c r="FGX12" s="111"/>
      <c r="FGY12" s="143"/>
      <c r="FGZ12" s="111"/>
      <c r="FHA12" s="111"/>
      <c r="FHB12" s="111"/>
      <c r="FHC12" s="111"/>
      <c r="FHD12" s="111"/>
      <c r="FHE12" s="149"/>
      <c r="FHF12" s="111"/>
      <c r="FHG12" s="111"/>
      <c r="FHH12" s="142"/>
      <c r="FHI12" s="111"/>
      <c r="FHJ12" s="111"/>
      <c r="FHK12" s="111"/>
      <c r="FHL12" s="111"/>
      <c r="FHM12" s="143"/>
      <c r="FHN12" s="111"/>
      <c r="FHO12" s="111"/>
      <c r="FHP12" s="111"/>
      <c r="FHQ12" s="111"/>
      <c r="FHR12" s="111"/>
      <c r="FHS12" s="149"/>
      <c r="FHT12" s="111"/>
      <c r="FHU12" s="111"/>
      <c r="FHV12" s="142"/>
      <c r="FHW12" s="111"/>
      <c r="FHX12" s="111"/>
      <c r="FHY12" s="111"/>
      <c r="FHZ12" s="111"/>
      <c r="FIA12" s="143"/>
      <c r="FIB12" s="111"/>
      <c r="FIC12" s="111"/>
      <c r="FID12" s="111"/>
      <c r="FIE12" s="111"/>
      <c r="FIF12" s="111"/>
      <c r="FIG12" s="149"/>
      <c r="FIH12" s="111"/>
      <c r="FII12" s="111"/>
      <c r="FIJ12" s="142"/>
      <c r="FIK12" s="111"/>
      <c r="FIL12" s="111"/>
      <c r="FIM12" s="111"/>
      <c r="FIN12" s="111"/>
      <c r="FIO12" s="143"/>
      <c r="FIP12" s="111"/>
      <c r="FIQ12" s="111"/>
      <c r="FIR12" s="111"/>
      <c r="FIS12" s="111"/>
      <c r="FIT12" s="111"/>
      <c r="FIU12" s="149"/>
      <c r="FIV12" s="111"/>
      <c r="FIW12" s="111"/>
      <c r="FIX12" s="142"/>
      <c r="FIY12" s="111"/>
      <c r="FIZ12" s="111"/>
      <c r="FJA12" s="111"/>
      <c r="FJB12" s="111"/>
      <c r="FJC12" s="143"/>
      <c r="FJD12" s="111"/>
      <c r="FJE12" s="111"/>
      <c r="FJF12" s="111"/>
      <c r="FJG12" s="111"/>
      <c r="FJH12" s="111"/>
      <c r="FJI12" s="149"/>
      <c r="FJJ12" s="111"/>
      <c r="FJK12" s="111"/>
      <c r="FJL12" s="142"/>
      <c r="FJM12" s="111"/>
      <c r="FJN12" s="111"/>
      <c r="FJO12" s="111"/>
      <c r="FJP12" s="111"/>
      <c r="FJQ12" s="143"/>
      <c r="FJR12" s="111"/>
      <c r="FJS12" s="111"/>
      <c r="FJT12" s="111"/>
      <c r="FJU12" s="111"/>
      <c r="FJV12" s="111"/>
      <c r="FJW12" s="149"/>
      <c r="FJX12" s="111"/>
      <c r="FJY12" s="111"/>
      <c r="FJZ12" s="142"/>
      <c r="FKA12" s="111"/>
      <c r="FKB12" s="111"/>
      <c r="FKC12" s="111"/>
      <c r="FKD12" s="111"/>
      <c r="FKE12" s="143"/>
      <c r="FKF12" s="111"/>
      <c r="FKG12" s="111"/>
      <c r="FKH12" s="111"/>
      <c r="FKI12" s="111"/>
      <c r="FKJ12" s="111"/>
      <c r="FKK12" s="149"/>
      <c r="FKL12" s="111"/>
      <c r="FKM12" s="111"/>
      <c r="FKN12" s="142"/>
      <c r="FKO12" s="111"/>
      <c r="FKP12" s="111"/>
      <c r="FKQ12" s="111"/>
      <c r="FKR12" s="111"/>
      <c r="FKS12" s="143"/>
      <c r="FKT12" s="111"/>
      <c r="FKU12" s="111"/>
      <c r="FKV12" s="111"/>
      <c r="FKW12" s="111"/>
      <c r="FKX12" s="111"/>
      <c r="FKY12" s="149"/>
      <c r="FKZ12" s="111"/>
      <c r="FLA12" s="111"/>
      <c r="FLB12" s="142"/>
      <c r="FLC12" s="111"/>
      <c r="FLD12" s="111"/>
      <c r="FLE12" s="111"/>
      <c r="FLF12" s="111"/>
      <c r="FLG12" s="143"/>
      <c r="FLH12" s="111"/>
      <c r="FLI12" s="111"/>
      <c r="FLJ12" s="111"/>
      <c r="FLK12" s="111"/>
      <c r="FLL12" s="111"/>
      <c r="FLM12" s="149"/>
      <c r="FLN12" s="111"/>
      <c r="FLO12" s="111"/>
      <c r="FLP12" s="142"/>
      <c r="FLQ12" s="111"/>
      <c r="FLR12" s="111"/>
      <c r="FLS12" s="111"/>
      <c r="FLT12" s="111"/>
      <c r="FLU12" s="143"/>
      <c r="FLV12" s="111"/>
      <c r="FLW12" s="111"/>
      <c r="FLX12" s="111"/>
      <c r="FLY12" s="111"/>
      <c r="FLZ12" s="111"/>
      <c r="FMA12" s="149"/>
      <c r="FMB12" s="111"/>
      <c r="FMC12" s="111"/>
      <c r="FMD12" s="142"/>
      <c r="FME12" s="111"/>
      <c r="FMF12" s="111"/>
      <c r="FMG12" s="111"/>
      <c r="FMH12" s="111"/>
      <c r="FMI12" s="143"/>
      <c r="FMJ12" s="111"/>
      <c r="FMK12" s="111"/>
      <c r="FML12" s="111"/>
      <c r="FMM12" s="111"/>
      <c r="FMN12" s="111"/>
      <c r="FMO12" s="149"/>
      <c r="FMP12" s="111"/>
      <c r="FMQ12" s="111"/>
      <c r="FMR12" s="142"/>
      <c r="FMS12" s="111"/>
      <c r="FMT12" s="111"/>
      <c r="FMU12" s="111"/>
      <c r="FMV12" s="111"/>
      <c r="FMW12" s="143"/>
      <c r="FMX12" s="111"/>
      <c r="FMY12" s="111"/>
      <c r="FMZ12" s="111"/>
      <c r="FNA12" s="111"/>
      <c r="FNB12" s="111"/>
      <c r="FNC12" s="149"/>
      <c r="FND12" s="111"/>
      <c r="FNE12" s="111"/>
      <c r="FNF12" s="142"/>
      <c r="FNG12" s="111"/>
      <c r="FNH12" s="111"/>
      <c r="FNI12" s="111"/>
      <c r="FNJ12" s="111"/>
      <c r="FNK12" s="143"/>
      <c r="FNL12" s="111"/>
      <c r="FNM12" s="111"/>
      <c r="FNN12" s="111"/>
      <c r="FNO12" s="111"/>
      <c r="FNP12" s="111"/>
      <c r="FNQ12" s="149"/>
      <c r="FNR12" s="111"/>
      <c r="FNS12" s="111"/>
      <c r="FNT12" s="142"/>
      <c r="FNU12" s="111"/>
      <c r="FNV12" s="111"/>
      <c r="FNW12" s="111"/>
      <c r="FNX12" s="111"/>
      <c r="FNY12" s="143"/>
      <c r="FNZ12" s="111"/>
      <c r="FOA12" s="111"/>
      <c r="FOB12" s="111"/>
      <c r="FOC12" s="111"/>
      <c r="FOD12" s="111"/>
      <c r="FOE12" s="149"/>
      <c r="FOF12" s="111"/>
      <c r="FOG12" s="111"/>
      <c r="FOH12" s="142"/>
      <c r="FOI12" s="111"/>
      <c r="FOJ12" s="111"/>
      <c r="FOK12" s="111"/>
      <c r="FOL12" s="111"/>
      <c r="FOM12" s="143"/>
      <c r="FON12" s="111"/>
      <c r="FOO12" s="111"/>
      <c r="FOP12" s="111"/>
      <c r="FOQ12" s="111"/>
      <c r="FOR12" s="111"/>
      <c r="FOS12" s="149"/>
      <c r="FOT12" s="111"/>
      <c r="FOU12" s="111"/>
      <c r="FOV12" s="142"/>
      <c r="FOW12" s="111"/>
      <c r="FOX12" s="111"/>
      <c r="FOY12" s="111"/>
      <c r="FOZ12" s="111"/>
      <c r="FPA12" s="143"/>
      <c r="FPB12" s="111"/>
      <c r="FPC12" s="111"/>
      <c r="FPD12" s="111"/>
      <c r="FPE12" s="111"/>
      <c r="FPF12" s="111"/>
      <c r="FPG12" s="149"/>
      <c r="FPH12" s="111"/>
      <c r="FPI12" s="111"/>
      <c r="FPJ12" s="142"/>
      <c r="FPK12" s="111"/>
      <c r="FPL12" s="111"/>
      <c r="FPM12" s="111"/>
      <c r="FPN12" s="111"/>
      <c r="FPO12" s="143"/>
      <c r="FPP12" s="111"/>
      <c r="FPQ12" s="111"/>
      <c r="FPR12" s="111"/>
      <c r="FPS12" s="111"/>
      <c r="FPT12" s="111"/>
      <c r="FPU12" s="149"/>
      <c r="FPV12" s="111"/>
      <c r="FPW12" s="111"/>
      <c r="FPX12" s="142"/>
      <c r="FPY12" s="111"/>
      <c r="FPZ12" s="111"/>
      <c r="FQA12" s="111"/>
      <c r="FQB12" s="111"/>
      <c r="FQC12" s="143"/>
      <c r="FQD12" s="111"/>
      <c r="FQE12" s="111"/>
      <c r="FQF12" s="111"/>
      <c r="FQG12" s="111"/>
      <c r="FQH12" s="111"/>
      <c r="FQI12" s="149"/>
      <c r="FQJ12" s="111"/>
      <c r="FQK12" s="111"/>
      <c r="FQL12" s="142"/>
      <c r="FQM12" s="111"/>
      <c r="FQN12" s="111"/>
      <c r="FQO12" s="111"/>
      <c r="FQP12" s="111"/>
      <c r="FQQ12" s="143"/>
      <c r="FQR12" s="111"/>
      <c r="FQS12" s="111"/>
      <c r="FQT12" s="111"/>
      <c r="FQU12" s="111"/>
      <c r="FQV12" s="111"/>
      <c r="FQW12" s="149"/>
      <c r="FQX12" s="111"/>
      <c r="FQY12" s="111"/>
      <c r="FQZ12" s="142"/>
      <c r="FRA12" s="111"/>
      <c r="FRB12" s="111"/>
      <c r="FRC12" s="111"/>
      <c r="FRD12" s="111"/>
      <c r="FRE12" s="143"/>
      <c r="FRF12" s="111"/>
      <c r="FRG12" s="111"/>
      <c r="FRH12" s="111"/>
      <c r="FRI12" s="111"/>
      <c r="FRJ12" s="111"/>
      <c r="FRK12" s="149"/>
      <c r="FRL12" s="111"/>
      <c r="FRM12" s="111"/>
      <c r="FRN12" s="142"/>
      <c r="FRO12" s="111"/>
      <c r="FRP12" s="111"/>
      <c r="FRQ12" s="111"/>
      <c r="FRR12" s="111"/>
      <c r="FRS12" s="143"/>
      <c r="FRT12" s="111"/>
      <c r="FRU12" s="111"/>
      <c r="FRV12" s="111"/>
      <c r="FRW12" s="111"/>
      <c r="FRX12" s="111"/>
      <c r="FRY12" s="149"/>
      <c r="FRZ12" s="111"/>
      <c r="FSA12" s="111"/>
      <c r="FSB12" s="142"/>
      <c r="FSC12" s="111"/>
      <c r="FSD12" s="111"/>
      <c r="FSE12" s="111"/>
      <c r="FSF12" s="111"/>
      <c r="FSG12" s="143"/>
      <c r="FSH12" s="111"/>
      <c r="FSI12" s="111"/>
      <c r="FSJ12" s="111"/>
      <c r="FSK12" s="111"/>
      <c r="FSL12" s="111"/>
      <c r="FSM12" s="149"/>
      <c r="FSN12" s="111"/>
      <c r="FSO12" s="111"/>
      <c r="FSP12" s="142"/>
      <c r="FSQ12" s="111"/>
      <c r="FSR12" s="111"/>
      <c r="FSS12" s="111"/>
      <c r="FST12" s="111"/>
      <c r="FSU12" s="143"/>
      <c r="FSV12" s="111"/>
      <c r="FSW12" s="111"/>
      <c r="FSX12" s="111"/>
      <c r="FSY12" s="111"/>
      <c r="FSZ12" s="111"/>
      <c r="FTA12" s="149"/>
      <c r="FTB12" s="111"/>
      <c r="FTC12" s="111"/>
      <c r="FTD12" s="142"/>
      <c r="FTE12" s="111"/>
      <c r="FTF12" s="111"/>
      <c r="FTG12" s="111"/>
      <c r="FTH12" s="111"/>
      <c r="FTI12" s="143"/>
      <c r="FTJ12" s="111"/>
      <c r="FTK12" s="111"/>
      <c r="FTL12" s="111"/>
      <c r="FTM12" s="111"/>
      <c r="FTN12" s="111"/>
      <c r="FTO12" s="149"/>
      <c r="FTP12" s="111"/>
      <c r="FTQ12" s="111"/>
      <c r="FTR12" s="142"/>
      <c r="FTS12" s="111"/>
      <c r="FTT12" s="111"/>
      <c r="FTU12" s="111"/>
      <c r="FTV12" s="111"/>
      <c r="FTW12" s="143"/>
      <c r="FTX12" s="111"/>
      <c r="FTY12" s="111"/>
      <c r="FTZ12" s="111"/>
      <c r="FUA12" s="111"/>
      <c r="FUB12" s="111"/>
      <c r="FUC12" s="149"/>
      <c r="FUD12" s="111"/>
      <c r="FUE12" s="111"/>
      <c r="FUF12" s="142"/>
      <c r="FUG12" s="111"/>
      <c r="FUH12" s="111"/>
      <c r="FUI12" s="111"/>
      <c r="FUJ12" s="111"/>
      <c r="FUK12" s="143"/>
      <c r="FUL12" s="111"/>
      <c r="FUM12" s="111"/>
      <c r="FUN12" s="111"/>
      <c r="FUO12" s="111"/>
      <c r="FUP12" s="111"/>
      <c r="FUQ12" s="149"/>
      <c r="FUR12" s="111"/>
      <c r="FUS12" s="111"/>
      <c r="FUT12" s="142"/>
      <c r="FUU12" s="111"/>
      <c r="FUV12" s="111"/>
      <c r="FUW12" s="111"/>
      <c r="FUX12" s="111"/>
      <c r="FUY12" s="143"/>
      <c r="FUZ12" s="111"/>
      <c r="FVA12" s="111"/>
      <c r="FVB12" s="111"/>
      <c r="FVC12" s="111"/>
      <c r="FVD12" s="111"/>
      <c r="FVE12" s="149"/>
      <c r="FVF12" s="111"/>
      <c r="FVG12" s="111"/>
      <c r="FVH12" s="142"/>
      <c r="FVI12" s="111"/>
      <c r="FVJ12" s="111"/>
      <c r="FVK12" s="111"/>
      <c r="FVL12" s="111"/>
      <c r="FVM12" s="143"/>
      <c r="FVN12" s="111"/>
      <c r="FVO12" s="111"/>
      <c r="FVP12" s="111"/>
      <c r="FVQ12" s="111"/>
      <c r="FVR12" s="111"/>
      <c r="FVS12" s="149"/>
      <c r="FVT12" s="111"/>
      <c r="FVU12" s="111"/>
      <c r="FVV12" s="142"/>
      <c r="FVW12" s="111"/>
      <c r="FVX12" s="111"/>
      <c r="FVY12" s="111"/>
      <c r="FVZ12" s="111"/>
      <c r="FWA12" s="143"/>
      <c r="FWB12" s="111"/>
      <c r="FWC12" s="111"/>
      <c r="FWD12" s="111"/>
      <c r="FWE12" s="111"/>
      <c r="FWF12" s="111"/>
      <c r="FWG12" s="149"/>
      <c r="FWH12" s="111"/>
      <c r="FWI12" s="111"/>
      <c r="FWJ12" s="142"/>
      <c r="FWK12" s="111"/>
      <c r="FWL12" s="111"/>
      <c r="FWM12" s="111"/>
      <c r="FWN12" s="111"/>
      <c r="FWO12" s="143"/>
      <c r="FWP12" s="111"/>
      <c r="FWQ12" s="111"/>
      <c r="FWR12" s="111"/>
      <c r="FWS12" s="111"/>
      <c r="FWT12" s="111"/>
      <c r="FWU12" s="149"/>
      <c r="FWV12" s="111"/>
      <c r="FWW12" s="111"/>
      <c r="FWX12" s="142"/>
      <c r="FWY12" s="111"/>
      <c r="FWZ12" s="111"/>
      <c r="FXA12" s="111"/>
      <c r="FXB12" s="111"/>
      <c r="FXC12" s="143"/>
      <c r="FXD12" s="111"/>
      <c r="FXE12" s="111"/>
      <c r="FXF12" s="111"/>
      <c r="FXG12" s="111"/>
      <c r="FXH12" s="111"/>
      <c r="FXI12" s="149"/>
      <c r="FXJ12" s="111"/>
      <c r="FXK12" s="111"/>
      <c r="FXL12" s="142"/>
      <c r="FXM12" s="111"/>
      <c r="FXN12" s="111"/>
      <c r="FXO12" s="111"/>
      <c r="FXP12" s="111"/>
      <c r="FXQ12" s="143"/>
      <c r="FXR12" s="111"/>
      <c r="FXS12" s="111"/>
      <c r="FXT12" s="111"/>
      <c r="FXU12" s="111"/>
      <c r="FXV12" s="111"/>
      <c r="FXW12" s="149"/>
      <c r="FXX12" s="111"/>
      <c r="FXY12" s="111"/>
      <c r="FXZ12" s="142"/>
      <c r="FYA12" s="111"/>
      <c r="FYB12" s="111"/>
      <c r="FYC12" s="111"/>
      <c r="FYD12" s="111"/>
      <c r="FYE12" s="143"/>
      <c r="FYF12" s="111"/>
      <c r="FYG12" s="111"/>
      <c r="FYH12" s="111"/>
      <c r="FYI12" s="111"/>
      <c r="FYJ12" s="111"/>
      <c r="FYK12" s="149"/>
      <c r="FYL12" s="111"/>
      <c r="FYM12" s="111"/>
      <c r="FYN12" s="142"/>
      <c r="FYO12" s="111"/>
      <c r="FYP12" s="111"/>
      <c r="FYQ12" s="111"/>
      <c r="FYR12" s="111"/>
      <c r="FYS12" s="143"/>
      <c r="FYT12" s="111"/>
      <c r="FYU12" s="111"/>
      <c r="FYV12" s="111"/>
      <c r="FYW12" s="111"/>
      <c r="FYX12" s="111"/>
      <c r="FYY12" s="149"/>
      <c r="FYZ12" s="111"/>
      <c r="FZA12" s="111"/>
      <c r="FZB12" s="142"/>
      <c r="FZC12" s="111"/>
      <c r="FZD12" s="111"/>
      <c r="FZE12" s="111"/>
      <c r="FZF12" s="111"/>
      <c r="FZG12" s="143"/>
      <c r="FZH12" s="111"/>
      <c r="FZI12" s="111"/>
      <c r="FZJ12" s="111"/>
      <c r="FZK12" s="111"/>
      <c r="FZL12" s="111"/>
      <c r="FZM12" s="149"/>
      <c r="FZN12" s="111"/>
      <c r="FZO12" s="111"/>
      <c r="FZP12" s="142"/>
      <c r="FZQ12" s="111"/>
      <c r="FZR12" s="111"/>
      <c r="FZS12" s="111"/>
      <c r="FZT12" s="111"/>
      <c r="FZU12" s="143"/>
      <c r="FZV12" s="111"/>
      <c r="FZW12" s="111"/>
      <c r="FZX12" s="111"/>
      <c r="FZY12" s="111"/>
      <c r="FZZ12" s="111"/>
      <c r="GAA12" s="149"/>
      <c r="GAB12" s="111"/>
      <c r="GAC12" s="111"/>
      <c r="GAD12" s="142"/>
      <c r="GAE12" s="111"/>
      <c r="GAF12" s="111"/>
      <c r="GAG12" s="111"/>
      <c r="GAH12" s="111"/>
      <c r="GAI12" s="143"/>
      <c r="GAJ12" s="111"/>
      <c r="GAK12" s="111"/>
      <c r="GAL12" s="111"/>
      <c r="GAM12" s="111"/>
      <c r="GAN12" s="111"/>
      <c r="GAO12" s="149"/>
      <c r="GAP12" s="111"/>
      <c r="GAQ12" s="111"/>
      <c r="GAR12" s="142"/>
      <c r="GAS12" s="111"/>
      <c r="GAT12" s="111"/>
      <c r="GAU12" s="111"/>
      <c r="GAV12" s="111"/>
      <c r="GAW12" s="143"/>
      <c r="GAX12" s="111"/>
      <c r="GAY12" s="111"/>
      <c r="GAZ12" s="111"/>
      <c r="GBA12" s="111"/>
      <c r="GBB12" s="111"/>
      <c r="GBC12" s="149"/>
      <c r="GBD12" s="111"/>
      <c r="GBE12" s="111"/>
      <c r="GBF12" s="142"/>
      <c r="GBG12" s="111"/>
      <c r="GBH12" s="111"/>
      <c r="GBI12" s="111"/>
      <c r="GBJ12" s="111"/>
      <c r="GBK12" s="143"/>
      <c r="GBL12" s="111"/>
      <c r="GBM12" s="111"/>
      <c r="GBN12" s="111"/>
      <c r="GBO12" s="111"/>
      <c r="GBP12" s="111"/>
      <c r="GBQ12" s="149"/>
      <c r="GBR12" s="111"/>
      <c r="GBS12" s="111"/>
      <c r="GBT12" s="142"/>
      <c r="GBU12" s="111"/>
      <c r="GBV12" s="111"/>
      <c r="GBW12" s="111"/>
      <c r="GBX12" s="111"/>
      <c r="GBY12" s="143"/>
      <c r="GBZ12" s="111"/>
      <c r="GCA12" s="111"/>
      <c r="GCB12" s="111"/>
      <c r="GCC12" s="111"/>
      <c r="GCD12" s="111"/>
      <c r="GCE12" s="149"/>
      <c r="GCF12" s="111"/>
      <c r="GCG12" s="111"/>
      <c r="GCH12" s="142"/>
      <c r="GCI12" s="111"/>
      <c r="GCJ12" s="111"/>
      <c r="GCK12" s="111"/>
      <c r="GCL12" s="111"/>
      <c r="GCM12" s="143"/>
      <c r="GCN12" s="111"/>
      <c r="GCO12" s="111"/>
      <c r="GCP12" s="111"/>
      <c r="GCQ12" s="111"/>
      <c r="GCR12" s="111"/>
      <c r="GCS12" s="149"/>
      <c r="GCT12" s="111"/>
      <c r="GCU12" s="111"/>
      <c r="GCV12" s="142"/>
      <c r="GCW12" s="111"/>
      <c r="GCX12" s="111"/>
      <c r="GCY12" s="111"/>
      <c r="GCZ12" s="111"/>
      <c r="GDA12" s="143"/>
      <c r="GDB12" s="111"/>
      <c r="GDC12" s="111"/>
      <c r="GDD12" s="111"/>
      <c r="GDE12" s="111"/>
      <c r="GDF12" s="111"/>
      <c r="GDG12" s="149"/>
      <c r="GDH12" s="111"/>
      <c r="GDI12" s="111"/>
      <c r="GDJ12" s="142"/>
      <c r="GDK12" s="111"/>
      <c r="GDL12" s="111"/>
      <c r="GDM12" s="111"/>
      <c r="GDN12" s="111"/>
      <c r="GDO12" s="143"/>
      <c r="GDP12" s="111"/>
      <c r="GDQ12" s="111"/>
      <c r="GDR12" s="111"/>
      <c r="GDS12" s="111"/>
      <c r="GDT12" s="111"/>
      <c r="GDU12" s="149"/>
      <c r="GDV12" s="111"/>
      <c r="GDW12" s="111"/>
      <c r="GDX12" s="142"/>
      <c r="GDY12" s="111"/>
      <c r="GDZ12" s="111"/>
      <c r="GEA12" s="111"/>
      <c r="GEB12" s="111"/>
      <c r="GEC12" s="143"/>
      <c r="GED12" s="111"/>
      <c r="GEE12" s="111"/>
      <c r="GEF12" s="111"/>
      <c r="GEG12" s="111"/>
      <c r="GEH12" s="111"/>
      <c r="GEI12" s="149"/>
      <c r="GEJ12" s="111"/>
      <c r="GEK12" s="111"/>
      <c r="GEL12" s="142"/>
      <c r="GEM12" s="111"/>
      <c r="GEN12" s="111"/>
      <c r="GEO12" s="111"/>
      <c r="GEP12" s="111"/>
      <c r="GEQ12" s="143"/>
      <c r="GER12" s="111"/>
      <c r="GES12" s="111"/>
      <c r="GET12" s="111"/>
      <c r="GEU12" s="111"/>
      <c r="GEV12" s="111"/>
      <c r="GEW12" s="149"/>
      <c r="GEX12" s="111"/>
      <c r="GEY12" s="111"/>
      <c r="GEZ12" s="142"/>
      <c r="GFA12" s="111"/>
      <c r="GFB12" s="111"/>
      <c r="GFC12" s="111"/>
      <c r="GFD12" s="111"/>
      <c r="GFE12" s="143"/>
      <c r="GFF12" s="111"/>
      <c r="GFG12" s="111"/>
      <c r="GFH12" s="111"/>
      <c r="GFI12" s="111"/>
      <c r="GFJ12" s="111"/>
      <c r="GFK12" s="149"/>
      <c r="GFL12" s="111"/>
      <c r="GFM12" s="111"/>
      <c r="GFN12" s="142"/>
      <c r="GFO12" s="111"/>
      <c r="GFP12" s="111"/>
      <c r="GFQ12" s="111"/>
      <c r="GFR12" s="111"/>
      <c r="GFS12" s="143"/>
      <c r="GFT12" s="111"/>
      <c r="GFU12" s="111"/>
      <c r="GFV12" s="111"/>
      <c r="GFW12" s="111"/>
      <c r="GFX12" s="111"/>
      <c r="GFY12" s="149"/>
      <c r="GFZ12" s="111"/>
      <c r="GGA12" s="111"/>
      <c r="GGB12" s="142"/>
      <c r="GGC12" s="111"/>
      <c r="GGD12" s="111"/>
      <c r="GGE12" s="111"/>
      <c r="GGF12" s="111"/>
      <c r="GGG12" s="143"/>
      <c r="GGH12" s="111"/>
      <c r="GGI12" s="111"/>
      <c r="GGJ12" s="111"/>
      <c r="GGK12" s="111"/>
      <c r="GGL12" s="111"/>
      <c r="GGM12" s="149"/>
      <c r="GGN12" s="111"/>
      <c r="GGO12" s="111"/>
      <c r="GGP12" s="142"/>
      <c r="GGQ12" s="111"/>
      <c r="GGR12" s="111"/>
      <c r="GGS12" s="111"/>
      <c r="GGT12" s="111"/>
      <c r="GGU12" s="143"/>
      <c r="GGV12" s="111"/>
      <c r="GGW12" s="111"/>
      <c r="GGX12" s="111"/>
      <c r="GGY12" s="111"/>
      <c r="GGZ12" s="111"/>
      <c r="GHA12" s="149"/>
      <c r="GHB12" s="111"/>
      <c r="GHC12" s="111"/>
      <c r="GHD12" s="142"/>
      <c r="GHE12" s="111"/>
      <c r="GHF12" s="111"/>
      <c r="GHG12" s="111"/>
      <c r="GHH12" s="111"/>
      <c r="GHI12" s="143"/>
      <c r="GHJ12" s="111"/>
      <c r="GHK12" s="111"/>
      <c r="GHL12" s="111"/>
      <c r="GHM12" s="111"/>
      <c r="GHN12" s="111"/>
      <c r="GHO12" s="149"/>
      <c r="GHP12" s="111"/>
      <c r="GHQ12" s="111"/>
      <c r="GHR12" s="142"/>
      <c r="GHS12" s="111"/>
      <c r="GHT12" s="111"/>
      <c r="GHU12" s="111"/>
      <c r="GHV12" s="111"/>
      <c r="GHW12" s="143"/>
      <c r="GHX12" s="111"/>
      <c r="GHY12" s="111"/>
      <c r="GHZ12" s="111"/>
      <c r="GIA12" s="111"/>
      <c r="GIB12" s="111"/>
      <c r="GIC12" s="149"/>
      <c r="GID12" s="111"/>
      <c r="GIE12" s="111"/>
      <c r="GIF12" s="142"/>
      <c r="GIG12" s="111"/>
      <c r="GIH12" s="111"/>
      <c r="GII12" s="111"/>
      <c r="GIJ12" s="111"/>
      <c r="GIK12" s="143"/>
      <c r="GIL12" s="111"/>
      <c r="GIM12" s="111"/>
      <c r="GIN12" s="111"/>
      <c r="GIO12" s="111"/>
      <c r="GIP12" s="111"/>
      <c r="GIQ12" s="149"/>
      <c r="GIR12" s="111"/>
      <c r="GIS12" s="111"/>
      <c r="GIT12" s="142"/>
      <c r="GIU12" s="111"/>
      <c r="GIV12" s="111"/>
      <c r="GIW12" s="111"/>
      <c r="GIX12" s="111"/>
      <c r="GIY12" s="143"/>
      <c r="GIZ12" s="111"/>
      <c r="GJA12" s="111"/>
      <c r="GJB12" s="111"/>
      <c r="GJC12" s="111"/>
      <c r="GJD12" s="111"/>
      <c r="GJE12" s="149"/>
      <c r="GJF12" s="111"/>
      <c r="GJG12" s="111"/>
      <c r="GJH12" s="142"/>
      <c r="GJI12" s="111"/>
      <c r="GJJ12" s="111"/>
      <c r="GJK12" s="111"/>
      <c r="GJL12" s="111"/>
      <c r="GJM12" s="143"/>
      <c r="GJN12" s="111"/>
      <c r="GJO12" s="111"/>
      <c r="GJP12" s="111"/>
      <c r="GJQ12" s="111"/>
      <c r="GJR12" s="111"/>
      <c r="GJS12" s="149"/>
      <c r="GJT12" s="111"/>
      <c r="GJU12" s="111"/>
      <c r="GJV12" s="142"/>
      <c r="GJW12" s="111"/>
      <c r="GJX12" s="111"/>
      <c r="GJY12" s="111"/>
      <c r="GJZ12" s="111"/>
      <c r="GKA12" s="143"/>
      <c r="GKB12" s="111"/>
      <c r="GKC12" s="111"/>
      <c r="GKD12" s="111"/>
      <c r="GKE12" s="111"/>
      <c r="GKF12" s="111"/>
      <c r="GKG12" s="149"/>
      <c r="GKH12" s="111"/>
      <c r="GKI12" s="111"/>
      <c r="GKJ12" s="142"/>
      <c r="GKK12" s="111"/>
      <c r="GKL12" s="111"/>
      <c r="GKM12" s="111"/>
      <c r="GKN12" s="111"/>
      <c r="GKO12" s="143"/>
      <c r="GKP12" s="111"/>
      <c r="GKQ12" s="111"/>
      <c r="GKR12" s="111"/>
      <c r="GKS12" s="111"/>
      <c r="GKT12" s="111"/>
      <c r="GKU12" s="149"/>
      <c r="GKV12" s="111"/>
      <c r="GKW12" s="111"/>
      <c r="GKX12" s="142"/>
      <c r="GKY12" s="111"/>
      <c r="GKZ12" s="111"/>
      <c r="GLA12" s="111"/>
      <c r="GLB12" s="111"/>
      <c r="GLC12" s="143"/>
      <c r="GLD12" s="111"/>
      <c r="GLE12" s="111"/>
      <c r="GLF12" s="111"/>
      <c r="GLG12" s="111"/>
      <c r="GLH12" s="111"/>
      <c r="GLI12" s="149"/>
      <c r="GLJ12" s="111"/>
      <c r="GLK12" s="111"/>
      <c r="GLL12" s="142"/>
      <c r="GLM12" s="111"/>
      <c r="GLN12" s="111"/>
      <c r="GLO12" s="111"/>
      <c r="GLP12" s="111"/>
      <c r="GLQ12" s="143"/>
      <c r="GLR12" s="111"/>
      <c r="GLS12" s="111"/>
      <c r="GLT12" s="111"/>
      <c r="GLU12" s="111"/>
      <c r="GLV12" s="111"/>
      <c r="GLW12" s="149"/>
      <c r="GLX12" s="111"/>
      <c r="GLY12" s="111"/>
      <c r="GLZ12" s="142"/>
      <c r="GMA12" s="111"/>
      <c r="GMB12" s="111"/>
      <c r="GMC12" s="111"/>
      <c r="GMD12" s="111"/>
      <c r="GME12" s="143"/>
      <c r="GMF12" s="111"/>
      <c r="GMG12" s="111"/>
      <c r="GMH12" s="111"/>
      <c r="GMI12" s="111"/>
      <c r="GMJ12" s="111"/>
      <c r="GMK12" s="149"/>
      <c r="GML12" s="111"/>
      <c r="GMM12" s="111"/>
      <c r="GMN12" s="142"/>
      <c r="GMO12" s="111"/>
      <c r="GMP12" s="111"/>
      <c r="GMQ12" s="111"/>
      <c r="GMR12" s="111"/>
      <c r="GMS12" s="143"/>
      <c r="GMT12" s="111"/>
      <c r="GMU12" s="111"/>
      <c r="GMV12" s="111"/>
      <c r="GMW12" s="111"/>
      <c r="GMX12" s="111"/>
      <c r="GMY12" s="149"/>
      <c r="GMZ12" s="111"/>
      <c r="GNA12" s="111"/>
      <c r="GNB12" s="142"/>
      <c r="GNC12" s="111"/>
      <c r="GND12" s="111"/>
      <c r="GNE12" s="111"/>
      <c r="GNF12" s="111"/>
      <c r="GNG12" s="143"/>
      <c r="GNH12" s="111"/>
      <c r="GNI12" s="111"/>
      <c r="GNJ12" s="111"/>
      <c r="GNK12" s="111"/>
      <c r="GNL12" s="111"/>
      <c r="GNM12" s="149"/>
      <c r="GNN12" s="111"/>
      <c r="GNO12" s="111"/>
      <c r="GNP12" s="142"/>
      <c r="GNQ12" s="111"/>
      <c r="GNR12" s="111"/>
      <c r="GNS12" s="111"/>
      <c r="GNT12" s="111"/>
      <c r="GNU12" s="143"/>
      <c r="GNV12" s="111"/>
      <c r="GNW12" s="111"/>
      <c r="GNX12" s="111"/>
      <c r="GNY12" s="111"/>
      <c r="GNZ12" s="111"/>
      <c r="GOA12" s="149"/>
      <c r="GOB12" s="111"/>
      <c r="GOC12" s="111"/>
      <c r="GOD12" s="142"/>
      <c r="GOE12" s="111"/>
      <c r="GOF12" s="111"/>
      <c r="GOG12" s="111"/>
      <c r="GOH12" s="111"/>
      <c r="GOI12" s="143"/>
      <c r="GOJ12" s="111"/>
      <c r="GOK12" s="111"/>
      <c r="GOL12" s="111"/>
      <c r="GOM12" s="111"/>
      <c r="GON12" s="111"/>
      <c r="GOO12" s="149"/>
      <c r="GOP12" s="111"/>
      <c r="GOQ12" s="111"/>
      <c r="GOR12" s="142"/>
      <c r="GOS12" s="111"/>
      <c r="GOT12" s="111"/>
      <c r="GOU12" s="111"/>
      <c r="GOV12" s="111"/>
      <c r="GOW12" s="143"/>
      <c r="GOX12" s="111"/>
      <c r="GOY12" s="111"/>
      <c r="GOZ12" s="111"/>
      <c r="GPA12" s="111"/>
      <c r="GPB12" s="111"/>
      <c r="GPC12" s="149"/>
      <c r="GPD12" s="111"/>
      <c r="GPE12" s="111"/>
      <c r="GPF12" s="142"/>
      <c r="GPG12" s="111"/>
      <c r="GPH12" s="111"/>
      <c r="GPI12" s="111"/>
      <c r="GPJ12" s="111"/>
      <c r="GPK12" s="143"/>
      <c r="GPL12" s="111"/>
      <c r="GPM12" s="111"/>
      <c r="GPN12" s="111"/>
      <c r="GPO12" s="111"/>
      <c r="GPP12" s="111"/>
      <c r="GPQ12" s="149"/>
      <c r="GPR12" s="111"/>
      <c r="GPS12" s="111"/>
      <c r="GPT12" s="142"/>
      <c r="GPU12" s="111"/>
      <c r="GPV12" s="111"/>
      <c r="GPW12" s="111"/>
      <c r="GPX12" s="111"/>
      <c r="GPY12" s="143"/>
      <c r="GPZ12" s="111"/>
      <c r="GQA12" s="111"/>
      <c r="GQB12" s="111"/>
      <c r="GQC12" s="111"/>
      <c r="GQD12" s="111"/>
      <c r="GQE12" s="149"/>
      <c r="GQF12" s="111"/>
      <c r="GQG12" s="111"/>
      <c r="GQH12" s="142"/>
      <c r="GQI12" s="111"/>
      <c r="GQJ12" s="111"/>
      <c r="GQK12" s="111"/>
      <c r="GQL12" s="111"/>
      <c r="GQM12" s="143"/>
      <c r="GQN12" s="111"/>
      <c r="GQO12" s="111"/>
      <c r="GQP12" s="111"/>
      <c r="GQQ12" s="111"/>
      <c r="GQR12" s="111"/>
      <c r="GQS12" s="149"/>
      <c r="GQT12" s="111"/>
      <c r="GQU12" s="111"/>
      <c r="GQV12" s="142"/>
      <c r="GQW12" s="111"/>
      <c r="GQX12" s="111"/>
      <c r="GQY12" s="111"/>
      <c r="GQZ12" s="111"/>
      <c r="GRA12" s="143"/>
      <c r="GRB12" s="111"/>
      <c r="GRC12" s="111"/>
      <c r="GRD12" s="111"/>
      <c r="GRE12" s="111"/>
      <c r="GRF12" s="111"/>
      <c r="GRG12" s="149"/>
      <c r="GRH12" s="111"/>
      <c r="GRI12" s="111"/>
      <c r="GRJ12" s="142"/>
      <c r="GRK12" s="111"/>
      <c r="GRL12" s="111"/>
      <c r="GRM12" s="111"/>
      <c r="GRN12" s="111"/>
      <c r="GRO12" s="143"/>
      <c r="GRP12" s="111"/>
      <c r="GRQ12" s="111"/>
      <c r="GRR12" s="111"/>
      <c r="GRS12" s="111"/>
      <c r="GRT12" s="111"/>
      <c r="GRU12" s="149"/>
      <c r="GRV12" s="111"/>
      <c r="GRW12" s="111"/>
      <c r="GRX12" s="142"/>
      <c r="GRY12" s="111"/>
      <c r="GRZ12" s="111"/>
      <c r="GSA12" s="111"/>
      <c r="GSB12" s="111"/>
      <c r="GSC12" s="143"/>
      <c r="GSD12" s="111"/>
      <c r="GSE12" s="111"/>
      <c r="GSF12" s="111"/>
      <c r="GSG12" s="111"/>
      <c r="GSH12" s="111"/>
      <c r="GSI12" s="149"/>
      <c r="GSJ12" s="111"/>
      <c r="GSK12" s="111"/>
      <c r="GSL12" s="142"/>
      <c r="GSM12" s="111"/>
      <c r="GSN12" s="111"/>
      <c r="GSO12" s="111"/>
      <c r="GSP12" s="111"/>
      <c r="GSQ12" s="143"/>
      <c r="GSR12" s="111"/>
      <c r="GSS12" s="111"/>
      <c r="GST12" s="111"/>
      <c r="GSU12" s="111"/>
      <c r="GSV12" s="111"/>
      <c r="GSW12" s="149"/>
      <c r="GSX12" s="111"/>
      <c r="GSY12" s="111"/>
      <c r="GSZ12" s="142"/>
      <c r="GTA12" s="111"/>
      <c r="GTB12" s="111"/>
      <c r="GTC12" s="111"/>
      <c r="GTD12" s="111"/>
      <c r="GTE12" s="143"/>
      <c r="GTF12" s="111"/>
      <c r="GTG12" s="111"/>
      <c r="GTH12" s="111"/>
      <c r="GTI12" s="111"/>
      <c r="GTJ12" s="111"/>
      <c r="GTK12" s="149"/>
      <c r="GTL12" s="111"/>
      <c r="GTM12" s="111"/>
      <c r="GTN12" s="142"/>
      <c r="GTO12" s="111"/>
      <c r="GTP12" s="111"/>
      <c r="GTQ12" s="111"/>
      <c r="GTR12" s="111"/>
      <c r="GTS12" s="143"/>
      <c r="GTT12" s="111"/>
      <c r="GTU12" s="111"/>
      <c r="GTV12" s="111"/>
      <c r="GTW12" s="111"/>
      <c r="GTX12" s="111"/>
      <c r="GTY12" s="149"/>
      <c r="GTZ12" s="111"/>
      <c r="GUA12" s="111"/>
      <c r="GUB12" s="142"/>
      <c r="GUC12" s="111"/>
      <c r="GUD12" s="111"/>
      <c r="GUE12" s="111"/>
      <c r="GUF12" s="111"/>
      <c r="GUG12" s="143"/>
      <c r="GUH12" s="111"/>
      <c r="GUI12" s="111"/>
      <c r="GUJ12" s="111"/>
      <c r="GUK12" s="111"/>
      <c r="GUL12" s="111"/>
      <c r="GUM12" s="149"/>
      <c r="GUN12" s="111"/>
      <c r="GUO12" s="111"/>
      <c r="GUP12" s="142"/>
      <c r="GUQ12" s="111"/>
      <c r="GUR12" s="111"/>
      <c r="GUS12" s="111"/>
      <c r="GUT12" s="111"/>
      <c r="GUU12" s="143"/>
      <c r="GUV12" s="111"/>
      <c r="GUW12" s="111"/>
      <c r="GUX12" s="111"/>
      <c r="GUY12" s="111"/>
      <c r="GUZ12" s="111"/>
      <c r="GVA12" s="149"/>
      <c r="GVB12" s="111"/>
      <c r="GVC12" s="111"/>
      <c r="GVD12" s="142"/>
      <c r="GVE12" s="111"/>
      <c r="GVF12" s="111"/>
      <c r="GVG12" s="111"/>
      <c r="GVH12" s="111"/>
      <c r="GVI12" s="143"/>
      <c r="GVJ12" s="111"/>
      <c r="GVK12" s="111"/>
      <c r="GVL12" s="111"/>
      <c r="GVM12" s="111"/>
      <c r="GVN12" s="111"/>
      <c r="GVO12" s="149"/>
      <c r="GVP12" s="111"/>
      <c r="GVQ12" s="111"/>
      <c r="GVR12" s="142"/>
      <c r="GVS12" s="111"/>
      <c r="GVT12" s="111"/>
      <c r="GVU12" s="111"/>
      <c r="GVV12" s="111"/>
      <c r="GVW12" s="143"/>
      <c r="GVX12" s="111"/>
      <c r="GVY12" s="111"/>
      <c r="GVZ12" s="111"/>
      <c r="GWA12" s="111"/>
      <c r="GWB12" s="111"/>
      <c r="GWC12" s="149"/>
      <c r="GWD12" s="111"/>
      <c r="GWE12" s="111"/>
      <c r="GWF12" s="142"/>
      <c r="GWG12" s="111"/>
      <c r="GWH12" s="111"/>
      <c r="GWI12" s="111"/>
      <c r="GWJ12" s="111"/>
      <c r="GWK12" s="143"/>
      <c r="GWL12" s="111"/>
      <c r="GWM12" s="111"/>
      <c r="GWN12" s="111"/>
      <c r="GWO12" s="111"/>
      <c r="GWP12" s="111"/>
      <c r="GWQ12" s="149"/>
      <c r="GWR12" s="111"/>
      <c r="GWS12" s="111"/>
      <c r="GWT12" s="142"/>
      <c r="GWU12" s="111"/>
      <c r="GWV12" s="111"/>
      <c r="GWW12" s="111"/>
      <c r="GWX12" s="111"/>
      <c r="GWY12" s="143"/>
      <c r="GWZ12" s="111"/>
      <c r="GXA12" s="111"/>
      <c r="GXB12" s="111"/>
      <c r="GXC12" s="111"/>
      <c r="GXD12" s="111"/>
      <c r="GXE12" s="149"/>
      <c r="GXF12" s="111"/>
      <c r="GXG12" s="111"/>
      <c r="GXH12" s="142"/>
      <c r="GXI12" s="111"/>
      <c r="GXJ12" s="111"/>
      <c r="GXK12" s="111"/>
      <c r="GXL12" s="111"/>
      <c r="GXM12" s="143"/>
      <c r="GXN12" s="111"/>
      <c r="GXO12" s="111"/>
      <c r="GXP12" s="111"/>
      <c r="GXQ12" s="111"/>
      <c r="GXR12" s="111"/>
      <c r="GXS12" s="149"/>
      <c r="GXT12" s="111"/>
      <c r="GXU12" s="111"/>
      <c r="GXV12" s="142"/>
      <c r="GXW12" s="111"/>
      <c r="GXX12" s="111"/>
      <c r="GXY12" s="111"/>
      <c r="GXZ12" s="111"/>
      <c r="GYA12" s="143"/>
      <c r="GYB12" s="111"/>
      <c r="GYC12" s="111"/>
      <c r="GYD12" s="111"/>
      <c r="GYE12" s="111"/>
      <c r="GYF12" s="111"/>
      <c r="GYG12" s="149"/>
      <c r="GYH12" s="111"/>
      <c r="GYI12" s="111"/>
      <c r="GYJ12" s="142"/>
      <c r="GYK12" s="111"/>
      <c r="GYL12" s="111"/>
      <c r="GYM12" s="111"/>
      <c r="GYN12" s="111"/>
      <c r="GYO12" s="143"/>
      <c r="GYP12" s="111"/>
      <c r="GYQ12" s="111"/>
      <c r="GYR12" s="111"/>
      <c r="GYS12" s="111"/>
      <c r="GYT12" s="111"/>
      <c r="GYU12" s="149"/>
      <c r="GYV12" s="111"/>
      <c r="GYW12" s="111"/>
      <c r="GYX12" s="142"/>
      <c r="GYY12" s="111"/>
      <c r="GYZ12" s="111"/>
      <c r="GZA12" s="111"/>
      <c r="GZB12" s="111"/>
      <c r="GZC12" s="143"/>
      <c r="GZD12" s="111"/>
      <c r="GZE12" s="111"/>
      <c r="GZF12" s="111"/>
      <c r="GZG12" s="111"/>
      <c r="GZH12" s="111"/>
      <c r="GZI12" s="149"/>
      <c r="GZJ12" s="111"/>
      <c r="GZK12" s="111"/>
      <c r="GZL12" s="142"/>
      <c r="GZM12" s="111"/>
      <c r="GZN12" s="111"/>
      <c r="GZO12" s="111"/>
      <c r="GZP12" s="111"/>
      <c r="GZQ12" s="143"/>
      <c r="GZR12" s="111"/>
      <c r="GZS12" s="111"/>
      <c r="GZT12" s="111"/>
      <c r="GZU12" s="111"/>
      <c r="GZV12" s="111"/>
      <c r="GZW12" s="149"/>
      <c r="GZX12" s="111"/>
      <c r="GZY12" s="111"/>
      <c r="GZZ12" s="142"/>
      <c r="HAA12" s="111"/>
      <c r="HAB12" s="111"/>
      <c r="HAC12" s="111"/>
      <c r="HAD12" s="111"/>
      <c r="HAE12" s="143"/>
      <c r="HAF12" s="111"/>
      <c r="HAG12" s="111"/>
      <c r="HAH12" s="111"/>
      <c r="HAI12" s="111"/>
      <c r="HAJ12" s="111"/>
      <c r="HAK12" s="149"/>
      <c r="HAL12" s="111"/>
      <c r="HAM12" s="111"/>
      <c r="HAN12" s="142"/>
      <c r="HAO12" s="111"/>
      <c r="HAP12" s="111"/>
      <c r="HAQ12" s="111"/>
      <c r="HAR12" s="111"/>
      <c r="HAS12" s="143"/>
      <c r="HAT12" s="111"/>
      <c r="HAU12" s="111"/>
      <c r="HAV12" s="111"/>
      <c r="HAW12" s="111"/>
      <c r="HAX12" s="111"/>
      <c r="HAY12" s="149"/>
      <c r="HAZ12" s="111"/>
      <c r="HBA12" s="111"/>
      <c r="HBB12" s="142"/>
      <c r="HBC12" s="111"/>
      <c r="HBD12" s="111"/>
      <c r="HBE12" s="111"/>
      <c r="HBF12" s="111"/>
      <c r="HBG12" s="143"/>
      <c r="HBH12" s="111"/>
      <c r="HBI12" s="111"/>
      <c r="HBJ12" s="111"/>
      <c r="HBK12" s="111"/>
      <c r="HBL12" s="111"/>
      <c r="HBM12" s="149"/>
      <c r="HBN12" s="111"/>
      <c r="HBO12" s="111"/>
      <c r="HBP12" s="142"/>
      <c r="HBQ12" s="111"/>
      <c r="HBR12" s="111"/>
      <c r="HBS12" s="111"/>
      <c r="HBT12" s="111"/>
      <c r="HBU12" s="143"/>
      <c r="HBV12" s="111"/>
      <c r="HBW12" s="111"/>
      <c r="HBX12" s="111"/>
      <c r="HBY12" s="111"/>
      <c r="HBZ12" s="111"/>
      <c r="HCA12" s="149"/>
      <c r="HCB12" s="111"/>
      <c r="HCC12" s="111"/>
      <c r="HCD12" s="142"/>
      <c r="HCE12" s="111"/>
      <c r="HCF12" s="111"/>
      <c r="HCG12" s="111"/>
      <c r="HCH12" s="111"/>
      <c r="HCI12" s="143"/>
      <c r="HCJ12" s="111"/>
      <c r="HCK12" s="111"/>
      <c r="HCL12" s="111"/>
      <c r="HCM12" s="111"/>
      <c r="HCN12" s="111"/>
      <c r="HCO12" s="149"/>
      <c r="HCP12" s="111"/>
      <c r="HCQ12" s="111"/>
      <c r="HCR12" s="142"/>
      <c r="HCS12" s="111"/>
      <c r="HCT12" s="111"/>
      <c r="HCU12" s="111"/>
      <c r="HCV12" s="111"/>
      <c r="HCW12" s="143"/>
      <c r="HCX12" s="111"/>
      <c r="HCY12" s="111"/>
      <c r="HCZ12" s="111"/>
      <c r="HDA12" s="111"/>
      <c r="HDB12" s="111"/>
      <c r="HDC12" s="149"/>
      <c r="HDD12" s="111"/>
      <c r="HDE12" s="111"/>
      <c r="HDF12" s="142"/>
      <c r="HDG12" s="111"/>
      <c r="HDH12" s="111"/>
      <c r="HDI12" s="111"/>
      <c r="HDJ12" s="111"/>
      <c r="HDK12" s="143"/>
      <c r="HDL12" s="111"/>
      <c r="HDM12" s="111"/>
      <c r="HDN12" s="111"/>
      <c r="HDO12" s="111"/>
      <c r="HDP12" s="111"/>
      <c r="HDQ12" s="149"/>
      <c r="HDR12" s="111"/>
      <c r="HDS12" s="111"/>
      <c r="HDT12" s="142"/>
      <c r="HDU12" s="111"/>
      <c r="HDV12" s="111"/>
      <c r="HDW12" s="111"/>
      <c r="HDX12" s="111"/>
      <c r="HDY12" s="143"/>
      <c r="HDZ12" s="111"/>
      <c r="HEA12" s="111"/>
      <c r="HEB12" s="111"/>
      <c r="HEC12" s="111"/>
      <c r="HED12" s="111"/>
      <c r="HEE12" s="149"/>
      <c r="HEF12" s="111"/>
      <c r="HEG12" s="111"/>
      <c r="HEH12" s="142"/>
      <c r="HEI12" s="111"/>
      <c r="HEJ12" s="111"/>
      <c r="HEK12" s="111"/>
      <c r="HEL12" s="111"/>
      <c r="HEM12" s="143"/>
      <c r="HEN12" s="111"/>
      <c r="HEO12" s="111"/>
      <c r="HEP12" s="111"/>
      <c r="HEQ12" s="111"/>
      <c r="HER12" s="111"/>
      <c r="HES12" s="149"/>
      <c r="HET12" s="111"/>
      <c r="HEU12" s="111"/>
      <c r="HEV12" s="142"/>
      <c r="HEW12" s="111"/>
      <c r="HEX12" s="111"/>
      <c r="HEY12" s="111"/>
      <c r="HEZ12" s="111"/>
      <c r="HFA12" s="143"/>
      <c r="HFB12" s="111"/>
      <c r="HFC12" s="111"/>
      <c r="HFD12" s="111"/>
      <c r="HFE12" s="111"/>
      <c r="HFF12" s="111"/>
      <c r="HFG12" s="149"/>
      <c r="HFH12" s="111"/>
      <c r="HFI12" s="111"/>
      <c r="HFJ12" s="142"/>
      <c r="HFK12" s="111"/>
      <c r="HFL12" s="111"/>
      <c r="HFM12" s="111"/>
      <c r="HFN12" s="111"/>
      <c r="HFO12" s="143"/>
      <c r="HFP12" s="111"/>
      <c r="HFQ12" s="111"/>
      <c r="HFR12" s="111"/>
      <c r="HFS12" s="111"/>
      <c r="HFT12" s="111"/>
      <c r="HFU12" s="149"/>
      <c r="HFV12" s="111"/>
      <c r="HFW12" s="111"/>
      <c r="HFX12" s="142"/>
      <c r="HFY12" s="111"/>
      <c r="HFZ12" s="111"/>
      <c r="HGA12" s="111"/>
      <c r="HGB12" s="111"/>
      <c r="HGC12" s="143"/>
      <c r="HGD12" s="111"/>
      <c r="HGE12" s="111"/>
      <c r="HGF12" s="111"/>
      <c r="HGG12" s="111"/>
      <c r="HGH12" s="111"/>
      <c r="HGI12" s="149"/>
      <c r="HGJ12" s="111"/>
      <c r="HGK12" s="111"/>
      <c r="HGL12" s="142"/>
      <c r="HGM12" s="111"/>
      <c r="HGN12" s="111"/>
      <c r="HGO12" s="111"/>
      <c r="HGP12" s="111"/>
      <c r="HGQ12" s="143"/>
      <c r="HGR12" s="111"/>
      <c r="HGS12" s="111"/>
      <c r="HGT12" s="111"/>
      <c r="HGU12" s="111"/>
      <c r="HGV12" s="111"/>
      <c r="HGW12" s="149"/>
      <c r="HGX12" s="111"/>
      <c r="HGY12" s="111"/>
      <c r="HGZ12" s="142"/>
      <c r="HHA12" s="111"/>
      <c r="HHB12" s="111"/>
      <c r="HHC12" s="111"/>
      <c r="HHD12" s="111"/>
      <c r="HHE12" s="143"/>
      <c r="HHF12" s="111"/>
      <c r="HHG12" s="111"/>
      <c r="HHH12" s="111"/>
      <c r="HHI12" s="111"/>
      <c r="HHJ12" s="111"/>
      <c r="HHK12" s="149"/>
      <c r="HHL12" s="111"/>
      <c r="HHM12" s="111"/>
      <c r="HHN12" s="142"/>
      <c r="HHO12" s="111"/>
      <c r="HHP12" s="111"/>
      <c r="HHQ12" s="111"/>
      <c r="HHR12" s="111"/>
      <c r="HHS12" s="143"/>
      <c r="HHT12" s="111"/>
      <c r="HHU12" s="111"/>
      <c r="HHV12" s="111"/>
      <c r="HHW12" s="111"/>
      <c r="HHX12" s="111"/>
      <c r="HHY12" s="149"/>
      <c r="HHZ12" s="111"/>
      <c r="HIA12" s="111"/>
      <c r="HIB12" s="142"/>
      <c r="HIC12" s="111"/>
      <c r="HID12" s="111"/>
      <c r="HIE12" s="111"/>
      <c r="HIF12" s="111"/>
      <c r="HIG12" s="143"/>
      <c r="HIH12" s="111"/>
      <c r="HII12" s="111"/>
      <c r="HIJ12" s="111"/>
      <c r="HIK12" s="111"/>
      <c r="HIL12" s="111"/>
      <c r="HIM12" s="149"/>
      <c r="HIN12" s="111"/>
      <c r="HIO12" s="111"/>
      <c r="HIP12" s="142"/>
      <c r="HIQ12" s="111"/>
      <c r="HIR12" s="111"/>
      <c r="HIS12" s="111"/>
      <c r="HIT12" s="111"/>
      <c r="HIU12" s="143"/>
      <c r="HIV12" s="111"/>
      <c r="HIW12" s="111"/>
      <c r="HIX12" s="111"/>
      <c r="HIY12" s="111"/>
      <c r="HIZ12" s="111"/>
      <c r="HJA12" s="149"/>
      <c r="HJB12" s="111"/>
      <c r="HJC12" s="111"/>
      <c r="HJD12" s="142"/>
      <c r="HJE12" s="111"/>
      <c r="HJF12" s="111"/>
      <c r="HJG12" s="111"/>
      <c r="HJH12" s="111"/>
      <c r="HJI12" s="143"/>
      <c r="HJJ12" s="111"/>
      <c r="HJK12" s="111"/>
      <c r="HJL12" s="111"/>
      <c r="HJM12" s="111"/>
      <c r="HJN12" s="111"/>
      <c r="HJO12" s="149"/>
      <c r="HJP12" s="111"/>
      <c r="HJQ12" s="111"/>
      <c r="HJR12" s="142"/>
      <c r="HJS12" s="111"/>
      <c r="HJT12" s="111"/>
      <c r="HJU12" s="111"/>
      <c r="HJV12" s="111"/>
      <c r="HJW12" s="143"/>
      <c r="HJX12" s="111"/>
      <c r="HJY12" s="111"/>
      <c r="HJZ12" s="111"/>
      <c r="HKA12" s="111"/>
      <c r="HKB12" s="111"/>
      <c r="HKC12" s="149"/>
      <c r="HKD12" s="111"/>
      <c r="HKE12" s="111"/>
      <c r="HKF12" s="142"/>
      <c r="HKG12" s="111"/>
      <c r="HKH12" s="111"/>
      <c r="HKI12" s="111"/>
      <c r="HKJ12" s="111"/>
      <c r="HKK12" s="143"/>
      <c r="HKL12" s="111"/>
      <c r="HKM12" s="111"/>
      <c r="HKN12" s="111"/>
      <c r="HKO12" s="111"/>
      <c r="HKP12" s="111"/>
      <c r="HKQ12" s="149"/>
      <c r="HKR12" s="111"/>
      <c r="HKS12" s="111"/>
      <c r="HKT12" s="142"/>
      <c r="HKU12" s="111"/>
      <c r="HKV12" s="111"/>
      <c r="HKW12" s="111"/>
      <c r="HKX12" s="111"/>
      <c r="HKY12" s="143"/>
      <c r="HKZ12" s="111"/>
      <c r="HLA12" s="111"/>
      <c r="HLB12" s="111"/>
      <c r="HLC12" s="111"/>
      <c r="HLD12" s="111"/>
      <c r="HLE12" s="149"/>
      <c r="HLF12" s="111"/>
      <c r="HLG12" s="111"/>
      <c r="HLH12" s="142"/>
      <c r="HLI12" s="111"/>
      <c r="HLJ12" s="111"/>
      <c r="HLK12" s="111"/>
      <c r="HLL12" s="111"/>
      <c r="HLM12" s="143"/>
      <c r="HLN12" s="111"/>
      <c r="HLO12" s="111"/>
      <c r="HLP12" s="111"/>
      <c r="HLQ12" s="111"/>
      <c r="HLR12" s="111"/>
      <c r="HLS12" s="149"/>
      <c r="HLT12" s="111"/>
      <c r="HLU12" s="111"/>
      <c r="HLV12" s="142"/>
      <c r="HLW12" s="111"/>
      <c r="HLX12" s="111"/>
      <c r="HLY12" s="111"/>
      <c r="HLZ12" s="111"/>
      <c r="HMA12" s="143"/>
      <c r="HMB12" s="111"/>
      <c r="HMC12" s="111"/>
      <c r="HMD12" s="111"/>
      <c r="HME12" s="111"/>
      <c r="HMF12" s="111"/>
      <c r="HMG12" s="149"/>
      <c r="HMH12" s="111"/>
      <c r="HMI12" s="111"/>
      <c r="HMJ12" s="142"/>
      <c r="HMK12" s="111"/>
      <c r="HML12" s="111"/>
      <c r="HMM12" s="111"/>
      <c r="HMN12" s="111"/>
      <c r="HMO12" s="143"/>
      <c r="HMP12" s="111"/>
      <c r="HMQ12" s="111"/>
      <c r="HMR12" s="111"/>
      <c r="HMS12" s="111"/>
      <c r="HMT12" s="111"/>
      <c r="HMU12" s="149"/>
      <c r="HMV12" s="111"/>
      <c r="HMW12" s="111"/>
      <c r="HMX12" s="142"/>
      <c r="HMY12" s="111"/>
      <c r="HMZ12" s="111"/>
      <c r="HNA12" s="111"/>
      <c r="HNB12" s="111"/>
      <c r="HNC12" s="143"/>
      <c r="HND12" s="111"/>
      <c r="HNE12" s="111"/>
      <c r="HNF12" s="111"/>
      <c r="HNG12" s="111"/>
      <c r="HNH12" s="111"/>
      <c r="HNI12" s="149"/>
      <c r="HNJ12" s="111"/>
      <c r="HNK12" s="111"/>
      <c r="HNL12" s="142"/>
      <c r="HNM12" s="111"/>
      <c r="HNN12" s="111"/>
      <c r="HNO12" s="111"/>
      <c r="HNP12" s="111"/>
      <c r="HNQ12" s="143"/>
      <c r="HNR12" s="111"/>
      <c r="HNS12" s="111"/>
      <c r="HNT12" s="111"/>
      <c r="HNU12" s="111"/>
      <c r="HNV12" s="111"/>
      <c r="HNW12" s="149"/>
      <c r="HNX12" s="111"/>
      <c r="HNY12" s="111"/>
      <c r="HNZ12" s="142"/>
      <c r="HOA12" s="111"/>
      <c r="HOB12" s="111"/>
      <c r="HOC12" s="111"/>
      <c r="HOD12" s="111"/>
      <c r="HOE12" s="143"/>
      <c r="HOF12" s="111"/>
      <c r="HOG12" s="111"/>
      <c r="HOH12" s="111"/>
      <c r="HOI12" s="111"/>
      <c r="HOJ12" s="111"/>
      <c r="HOK12" s="149"/>
      <c r="HOL12" s="111"/>
      <c r="HOM12" s="111"/>
      <c r="HON12" s="142"/>
      <c r="HOO12" s="111"/>
      <c r="HOP12" s="111"/>
      <c r="HOQ12" s="111"/>
      <c r="HOR12" s="111"/>
      <c r="HOS12" s="143"/>
      <c r="HOT12" s="111"/>
      <c r="HOU12" s="111"/>
      <c r="HOV12" s="111"/>
      <c r="HOW12" s="111"/>
      <c r="HOX12" s="111"/>
      <c r="HOY12" s="149"/>
      <c r="HOZ12" s="111"/>
      <c r="HPA12" s="111"/>
      <c r="HPB12" s="142"/>
      <c r="HPC12" s="111"/>
      <c r="HPD12" s="111"/>
      <c r="HPE12" s="111"/>
      <c r="HPF12" s="111"/>
      <c r="HPG12" s="143"/>
      <c r="HPH12" s="111"/>
      <c r="HPI12" s="111"/>
      <c r="HPJ12" s="111"/>
      <c r="HPK12" s="111"/>
      <c r="HPL12" s="111"/>
      <c r="HPM12" s="149"/>
      <c r="HPN12" s="111"/>
      <c r="HPO12" s="111"/>
      <c r="HPP12" s="142"/>
      <c r="HPQ12" s="111"/>
      <c r="HPR12" s="111"/>
      <c r="HPS12" s="111"/>
      <c r="HPT12" s="111"/>
      <c r="HPU12" s="143"/>
      <c r="HPV12" s="111"/>
      <c r="HPW12" s="111"/>
      <c r="HPX12" s="111"/>
      <c r="HPY12" s="111"/>
      <c r="HPZ12" s="111"/>
      <c r="HQA12" s="149"/>
      <c r="HQB12" s="111"/>
      <c r="HQC12" s="111"/>
      <c r="HQD12" s="142"/>
      <c r="HQE12" s="111"/>
      <c r="HQF12" s="111"/>
      <c r="HQG12" s="111"/>
      <c r="HQH12" s="111"/>
      <c r="HQI12" s="143"/>
      <c r="HQJ12" s="111"/>
      <c r="HQK12" s="111"/>
      <c r="HQL12" s="111"/>
      <c r="HQM12" s="111"/>
      <c r="HQN12" s="111"/>
      <c r="HQO12" s="149"/>
      <c r="HQP12" s="111"/>
      <c r="HQQ12" s="111"/>
      <c r="HQR12" s="142"/>
      <c r="HQS12" s="111"/>
      <c r="HQT12" s="111"/>
      <c r="HQU12" s="111"/>
      <c r="HQV12" s="111"/>
      <c r="HQW12" s="143"/>
      <c r="HQX12" s="111"/>
      <c r="HQY12" s="111"/>
      <c r="HQZ12" s="111"/>
      <c r="HRA12" s="111"/>
      <c r="HRB12" s="111"/>
      <c r="HRC12" s="149"/>
      <c r="HRD12" s="111"/>
      <c r="HRE12" s="111"/>
      <c r="HRF12" s="142"/>
      <c r="HRG12" s="111"/>
      <c r="HRH12" s="111"/>
      <c r="HRI12" s="111"/>
      <c r="HRJ12" s="111"/>
      <c r="HRK12" s="143"/>
      <c r="HRL12" s="111"/>
      <c r="HRM12" s="111"/>
      <c r="HRN12" s="111"/>
      <c r="HRO12" s="111"/>
      <c r="HRP12" s="111"/>
      <c r="HRQ12" s="149"/>
      <c r="HRR12" s="111"/>
      <c r="HRS12" s="111"/>
      <c r="HRT12" s="142"/>
      <c r="HRU12" s="111"/>
      <c r="HRV12" s="111"/>
      <c r="HRW12" s="111"/>
      <c r="HRX12" s="111"/>
      <c r="HRY12" s="143"/>
      <c r="HRZ12" s="111"/>
      <c r="HSA12" s="111"/>
      <c r="HSB12" s="111"/>
      <c r="HSC12" s="111"/>
      <c r="HSD12" s="111"/>
      <c r="HSE12" s="149"/>
      <c r="HSF12" s="111"/>
      <c r="HSG12" s="111"/>
      <c r="HSH12" s="142"/>
      <c r="HSI12" s="111"/>
      <c r="HSJ12" s="111"/>
      <c r="HSK12" s="111"/>
      <c r="HSL12" s="111"/>
      <c r="HSM12" s="143"/>
      <c r="HSN12" s="111"/>
      <c r="HSO12" s="111"/>
      <c r="HSP12" s="111"/>
      <c r="HSQ12" s="111"/>
      <c r="HSR12" s="111"/>
      <c r="HSS12" s="149"/>
      <c r="HST12" s="111"/>
      <c r="HSU12" s="111"/>
      <c r="HSV12" s="142"/>
      <c r="HSW12" s="111"/>
      <c r="HSX12" s="111"/>
      <c r="HSY12" s="111"/>
      <c r="HSZ12" s="111"/>
      <c r="HTA12" s="143"/>
      <c r="HTB12" s="111"/>
      <c r="HTC12" s="111"/>
      <c r="HTD12" s="111"/>
      <c r="HTE12" s="111"/>
      <c r="HTF12" s="111"/>
      <c r="HTG12" s="149"/>
      <c r="HTH12" s="111"/>
      <c r="HTI12" s="111"/>
      <c r="HTJ12" s="142"/>
      <c r="HTK12" s="111"/>
      <c r="HTL12" s="111"/>
      <c r="HTM12" s="111"/>
      <c r="HTN12" s="111"/>
      <c r="HTO12" s="143"/>
      <c r="HTP12" s="111"/>
      <c r="HTQ12" s="111"/>
      <c r="HTR12" s="111"/>
      <c r="HTS12" s="111"/>
      <c r="HTT12" s="111"/>
      <c r="HTU12" s="149"/>
      <c r="HTV12" s="111"/>
      <c r="HTW12" s="111"/>
      <c r="HTX12" s="142"/>
      <c r="HTY12" s="111"/>
      <c r="HTZ12" s="111"/>
      <c r="HUA12" s="111"/>
      <c r="HUB12" s="111"/>
      <c r="HUC12" s="143"/>
      <c r="HUD12" s="111"/>
      <c r="HUE12" s="111"/>
      <c r="HUF12" s="111"/>
      <c r="HUG12" s="111"/>
      <c r="HUH12" s="111"/>
      <c r="HUI12" s="149"/>
      <c r="HUJ12" s="111"/>
      <c r="HUK12" s="111"/>
      <c r="HUL12" s="142"/>
      <c r="HUM12" s="111"/>
      <c r="HUN12" s="111"/>
      <c r="HUO12" s="111"/>
      <c r="HUP12" s="111"/>
      <c r="HUQ12" s="143"/>
      <c r="HUR12" s="111"/>
      <c r="HUS12" s="111"/>
      <c r="HUT12" s="111"/>
      <c r="HUU12" s="111"/>
      <c r="HUV12" s="111"/>
      <c r="HUW12" s="149"/>
      <c r="HUX12" s="111"/>
      <c r="HUY12" s="111"/>
      <c r="HUZ12" s="142"/>
      <c r="HVA12" s="111"/>
      <c r="HVB12" s="111"/>
      <c r="HVC12" s="111"/>
      <c r="HVD12" s="111"/>
      <c r="HVE12" s="143"/>
      <c r="HVF12" s="111"/>
      <c r="HVG12" s="111"/>
      <c r="HVH12" s="111"/>
      <c r="HVI12" s="111"/>
      <c r="HVJ12" s="111"/>
      <c r="HVK12" s="149"/>
      <c r="HVL12" s="111"/>
      <c r="HVM12" s="111"/>
      <c r="HVN12" s="142"/>
      <c r="HVO12" s="111"/>
      <c r="HVP12" s="111"/>
      <c r="HVQ12" s="111"/>
      <c r="HVR12" s="111"/>
      <c r="HVS12" s="143"/>
      <c r="HVT12" s="111"/>
      <c r="HVU12" s="111"/>
      <c r="HVV12" s="111"/>
      <c r="HVW12" s="111"/>
      <c r="HVX12" s="111"/>
      <c r="HVY12" s="149"/>
      <c r="HVZ12" s="111"/>
      <c r="HWA12" s="111"/>
      <c r="HWB12" s="142"/>
      <c r="HWC12" s="111"/>
      <c r="HWD12" s="111"/>
      <c r="HWE12" s="111"/>
      <c r="HWF12" s="111"/>
      <c r="HWG12" s="143"/>
      <c r="HWH12" s="111"/>
      <c r="HWI12" s="111"/>
      <c r="HWJ12" s="111"/>
      <c r="HWK12" s="111"/>
      <c r="HWL12" s="111"/>
      <c r="HWM12" s="149"/>
      <c r="HWN12" s="111"/>
      <c r="HWO12" s="111"/>
      <c r="HWP12" s="142"/>
      <c r="HWQ12" s="111"/>
      <c r="HWR12" s="111"/>
      <c r="HWS12" s="111"/>
      <c r="HWT12" s="111"/>
      <c r="HWU12" s="143"/>
      <c r="HWV12" s="111"/>
      <c r="HWW12" s="111"/>
      <c r="HWX12" s="111"/>
      <c r="HWY12" s="111"/>
      <c r="HWZ12" s="111"/>
      <c r="HXA12" s="149"/>
      <c r="HXB12" s="111"/>
      <c r="HXC12" s="111"/>
      <c r="HXD12" s="142"/>
      <c r="HXE12" s="111"/>
      <c r="HXF12" s="111"/>
      <c r="HXG12" s="111"/>
      <c r="HXH12" s="111"/>
      <c r="HXI12" s="143"/>
      <c r="HXJ12" s="111"/>
      <c r="HXK12" s="111"/>
      <c r="HXL12" s="111"/>
      <c r="HXM12" s="111"/>
      <c r="HXN12" s="111"/>
      <c r="HXO12" s="149"/>
      <c r="HXP12" s="111"/>
      <c r="HXQ12" s="111"/>
      <c r="HXR12" s="142"/>
      <c r="HXS12" s="111"/>
      <c r="HXT12" s="111"/>
      <c r="HXU12" s="111"/>
      <c r="HXV12" s="111"/>
      <c r="HXW12" s="143"/>
      <c r="HXX12" s="111"/>
      <c r="HXY12" s="111"/>
      <c r="HXZ12" s="111"/>
      <c r="HYA12" s="111"/>
      <c r="HYB12" s="111"/>
      <c r="HYC12" s="149"/>
      <c r="HYD12" s="111"/>
      <c r="HYE12" s="111"/>
      <c r="HYF12" s="142"/>
      <c r="HYG12" s="111"/>
      <c r="HYH12" s="111"/>
      <c r="HYI12" s="111"/>
      <c r="HYJ12" s="111"/>
      <c r="HYK12" s="143"/>
      <c r="HYL12" s="111"/>
      <c r="HYM12" s="111"/>
      <c r="HYN12" s="111"/>
      <c r="HYO12" s="111"/>
      <c r="HYP12" s="111"/>
      <c r="HYQ12" s="149"/>
      <c r="HYR12" s="111"/>
      <c r="HYS12" s="111"/>
      <c r="HYT12" s="142"/>
      <c r="HYU12" s="111"/>
      <c r="HYV12" s="111"/>
      <c r="HYW12" s="111"/>
      <c r="HYX12" s="111"/>
      <c r="HYY12" s="143"/>
      <c r="HYZ12" s="111"/>
      <c r="HZA12" s="111"/>
      <c r="HZB12" s="111"/>
      <c r="HZC12" s="111"/>
      <c r="HZD12" s="111"/>
      <c r="HZE12" s="149"/>
      <c r="HZF12" s="111"/>
      <c r="HZG12" s="111"/>
      <c r="HZH12" s="142"/>
      <c r="HZI12" s="111"/>
      <c r="HZJ12" s="111"/>
      <c r="HZK12" s="111"/>
      <c r="HZL12" s="111"/>
      <c r="HZM12" s="143"/>
      <c r="HZN12" s="111"/>
      <c r="HZO12" s="111"/>
      <c r="HZP12" s="111"/>
      <c r="HZQ12" s="111"/>
      <c r="HZR12" s="111"/>
      <c r="HZS12" s="149"/>
      <c r="HZT12" s="111"/>
      <c r="HZU12" s="111"/>
      <c r="HZV12" s="142"/>
      <c r="HZW12" s="111"/>
      <c r="HZX12" s="111"/>
      <c r="HZY12" s="111"/>
      <c r="HZZ12" s="111"/>
      <c r="IAA12" s="143"/>
      <c r="IAB12" s="111"/>
      <c r="IAC12" s="111"/>
      <c r="IAD12" s="111"/>
      <c r="IAE12" s="111"/>
      <c r="IAF12" s="111"/>
      <c r="IAG12" s="149"/>
      <c r="IAH12" s="111"/>
      <c r="IAI12" s="111"/>
      <c r="IAJ12" s="142"/>
      <c r="IAK12" s="111"/>
      <c r="IAL12" s="111"/>
      <c r="IAM12" s="111"/>
      <c r="IAN12" s="111"/>
      <c r="IAO12" s="143"/>
      <c r="IAP12" s="111"/>
      <c r="IAQ12" s="111"/>
      <c r="IAR12" s="111"/>
      <c r="IAS12" s="111"/>
      <c r="IAT12" s="111"/>
      <c r="IAU12" s="149"/>
      <c r="IAV12" s="111"/>
      <c r="IAW12" s="111"/>
      <c r="IAX12" s="142"/>
      <c r="IAY12" s="111"/>
      <c r="IAZ12" s="111"/>
      <c r="IBA12" s="111"/>
      <c r="IBB12" s="111"/>
      <c r="IBC12" s="143"/>
      <c r="IBD12" s="111"/>
      <c r="IBE12" s="111"/>
      <c r="IBF12" s="111"/>
      <c r="IBG12" s="111"/>
      <c r="IBH12" s="111"/>
      <c r="IBI12" s="149"/>
      <c r="IBJ12" s="111"/>
      <c r="IBK12" s="111"/>
      <c r="IBL12" s="142"/>
      <c r="IBM12" s="111"/>
      <c r="IBN12" s="111"/>
      <c r="IBO12" s="111"/>
      <c r="IBP12" s="111"/>
      <c r="IBQ12" s="143"/>
      <c r="IBR12" s="111"/>
      <c r="IBS12" s="111"/>
      <c r="IBT12" s="111"/>
      <c r="IBU12" s="111"/>
      <c r="IBV12" s="111"/>
      <c r="IBW12" s="149"/>
      <c r="IBX12" s="111"/>
      <c r="IBY12" s="111"/>
      <c r="IBZ12" s="142"/>
      <c r="ICA12" s="111"/>
      <c r="ICB12" s="111"/>
      <c r="ICC12" s="111"/>
      <c r="ICD12" s="111"/>
      <c r="ICE12" s="143"/>
      <c r="ICF12" s="111"/>
      <c r="ICG12" s="111"/>
      <c r="ICH12" s="111"/>
      <c r="ICI12" s="111"/>
      <c r="ICJ12" s="111"/>
      <c r="ICK12" s="149"/>
      <c r="ICL12" s="111"/>
      <c r="ICM12" s="111"/>
      <c r="ICN12" s="142"/>
      <c r="ICO12" s="111"/>
      <c r="ICP12" s="111"/>
      <c r="ICQ12" s="111"/>
      <c r="ICR12" s="111"/>
      <c r="ICS12" s="143"/>
      <c r="ICT12" s="111"/>
      <c r="ICU12" s="111"/>
      <c r="ICV12" s="111"/>
      <c r="ICW12" s="111"/>
      <c r="ICX12" s="111"/>
      <c r="ICY12" s="149"/>
      <c r="ICZ12" s="111"/>
      <c r="IDA12" s="111"/>
      <c r="IDB12" s="142"/>
      <c r="IDC12" s="111"/>
      <c r="IDD12" s="111"/>
      <c r="IDE12" s="111"/>
      <c r="IDF12" s="111"/>
      <c r="IDG12" s="143"/>
      <c r="IDH12" s="111"/>
      <c r="IDI12" s="111"/>
      <c r="IDJ12" s="111"/>
      <c r="IDK12" s="111"/>
      <c r="IDL12" s="111"/>
      <c r="IDM12" s="149"/>
      <c r="IDN12" s="111"/>
      <c r="IDO12" s="111"/>
      <c r="IDP12" s="142"/>
      <c r="IDQ12" s="111"/>
      <c r="IDR12" s="111"/>
      <c r="IDS12" s="111"/>
      <c r="IDT12" s="111"/>
      <c r="IDU12" s="143"/>
      <c r="IDV12" s="111"/>
      <c r="IDW12" s="111"/>
      <c r="IDX12" s="111"/>
      <c r="IDY12" s="111"/>
      <c r="IDZ12" s="111"/>
      <c r="IEA12" s="149"/>
      <c r="IEB12" s="111"/>
      <c r="IEC12" s="111"/>
      <c r="IED12" s="142"/>
      <c r="IEE12" s="111"/>
      <c r="IEF12" s="111"/>
      <c r="IEG12" s="111"/>
      <c r="IEH12" s="111"/>
      <c r="IEI12" s="143"/>
      <c r="IEJ12" s="111"/>
      <c r="IEK12" s="111"/>
      <c r="IEL12" s="111"/>
      <c r="IEM12" s="111"/>
      <c r="IEN12" s="111"/>
      <c r="IEO12" s="149"/>
      <c r="IEP12" s="111"/>
      <c r="IEQ12" s="111"/>
      <c r="IER12" s="142"/>
      <c r="IES12" s="111"/>
      <c r="IET12" s="111"/>
      <c r="IEU12" s="111"/>
      <c r="IEV12" s="111"/>
      <c r="IEW12" s="143"/>
      <c r="IEX12" s="111"/>
      <c r="IEY12" s="111"/>
      <c r="IEZ12" s="111"/>
      <c r="IFA12" s="111"/>
      <c r="IFB12" s="111"/>
      <c r="IFC12" s="149"/>
      <c r="IFD12" s="111"/>
      <c r="IFE12" s="111"/>
      <c r="IFF12" s="142"/>
      <c r="IFG12" s="111"/>
      <c r="IFH12" s="111"/>
      <c r="IFI12" s="111"/>
      <c r="IFJ12" s="111"/>
      <c r="IFK12" s="143"/>
      <c r="IFL12" s="111"/>
      <c r="IFM12" s="111"/>
      <c r="IFN12" s="111"/>
      <c r="IFO12" s="111"/>
      <c r="IFP12" s="111"/>
      <c r="IFQ12" s="149"/>
      <c r="IFR12" s="111"/>
      <c r="IFS12" s="111"/>
      <c r="IFT12" s="142"/>
      <c r="IFU12" s="111"/>
      <c r="IFV12" s="111"/>
      <c r="IFW12" s="111"/>
      <c r="IFX12" s="111"/>
      <c r="IFY12" s="143"/>
      <c r="IFZ12" s="111"/>
      <c r="IGA12" s="111"/>
      <c r="IGB12" s="111"/>
      <c r="IGC12" s="111"/>
      <c r="IGD12" s="111"/>
      <c r="IGE12" s="149"/>
      <c r="IGF12" s="111"/>
      <c r="IGG12" s="111"/>
      <c r="IGH12" s="142"/>
      <c r="IGI12" s="111"/>
      <c r="IGJ12" s="111"/>
      <c r="IGK12" s="111"/>
      <c r="IGL12" s="111"/>
      <c r="IGM12" s="143"/>
      <c r="IGN12" s="111"/>
      <c r="IGO12" s="111"/>
      <c r="IGP12" s="111"/>
      <c r="IGQ12" s="111"/>
      <c r="IGR12" s="111"/>
      <c r="IGS12" s="149"/>
      <c r="IGT12" s="111"/>
      <c r="IGU12" s="111"/>
      <c r="IGV12" s="142"/>
      <c r="IGW12" s="111"/>
      <c r="IGX12" s="111"/>
      <c r="IGY12" s="111"/>
      <c r="IGZ12" s="111"/>
      <c r="IHA12" s="143"/>
      <c r="IHB12" s="111"/>
      <c r="IHC12" s="111"/>
      <c r="IHD12" s="111"/>
      <c r="IHE12" s="111"/>
      <c r="IHF12" s="111"/>
      <c r="IHG12" s="149"/>
      <c r="IHH12" s="111"/>
      <c r="IHI12" s="111"/>
      <c r="IHJ12" s="142"/>
      <c r="IHK12" s="111"/>
      <c r="IHL12" s="111"/>
      <c r="IHM12" s="111"/>
      <c r="IHN12" s="111"/>
      <c r="IHO12" s="143"/>
      <c r="IHP12" s="111"/>
      <c r="IHQ12" s="111"/>
      <c r="IHR12" s="111"/>
      <c r="IHS12" s="111"/>
      <c r="IHT12" s="111"/>
      <c r="IHU12" s="149"/>
      <c r="IHV12" s="111"/>
      <c r="IHW12" s="111"/>
      <c r="IHX12" s="142"/>
      <c r="IHY12" s="111"/>
      <c r="IHZ12" s="111"/>
      <c r="IIA12" s="111"/>
      <c r="IIB12" s="111"/>
      <c r="IIC12" s="143"/>
      <c r="IID12" s="111"/>
      <c r="IIE12" s="111"/>
      <c r="IIF12" s="111"/>
      <c r="IIG12" s="111"/>
      <c r="IIH12" s="111"/>
      <c r="III12" s="149"/>
      <c r="IIJ12" s="111"/>
      <c r="IIK12" s="111"/>
      <c r="IIL12" s="142"/>
      <c r="IIM12" s="111"/>
      <c r="IIN12" s="111"/>
      <c r="IIO12" s="111"/>
      <c r="IIP12" s="111"/>
      <c r="IIQ12" s="143"/>
      <c r="IIR12" s="111"/>
      <c r="IIS12" s="111"/>
      <c r="IIT12" s="111"/>
      <c r="IIU12" s="111"/>
      <c r="IIV12" s="111"/>
      <c r="IIW12" s="149"/>
      <c r="IIX12" s="111"/>
      <c r="IIY12" s="111"/>
      <c r="IIZ12" s="142"/>
      <c r="IJA12" s="111"/>
      <c r="IJB12" s="111"/>
      <c r="IJC12" s="111"/>
      <c r="IJD12" s="111"/>
      <c r="IJE12" s="143"/>
      <c r="IJF12" s="111"/>
      <c r="IJG12" s="111"/>
      <c r="IJH12" s="111"/>
      <c r="IJI12" s="111"/>
      <c r="IJJ12" s="111"/>
      <c r="IJK12" s="149"/>
      <c r="IJL12" s="111"/>
      <c r="IJM12" s="111"/>
      <c r="IJN12" s="142"/>
      <c r="IJO12" s="111"/>
      <c r="IJP12" s="111"/>
      <c r="IJQ12" s="111"/>
      <c r="IJR12" s="111"/>
      <c r="IJS12" s="143"/>
      <c r="IJT12" s="111"/>
      <c r="IJU12" s="111"/>
      <c r="IJV12" s="111"/>
      <c r="IJW12" s="111"/>
      <c r="IJX12" s="111"/>
      <c r="IJY12" s="149"/>
      <c r="IJZ12" s="111"/>
      <c r="IKA12" s="111"/>
      <c r="IKB12" s="142"/>
      <c r="IKC12" s="111"/>
      <c r="IKD12" s="111"/>
      <c r="IKE12" s="111"/>
      <c r="IKF12" s="111"/>
      <c r="IKG12" s="143"/>
      <c r="IKH12" s="111"/>
      <c r="IKI12" s="111"/>
      <c r="IKJ12" s="111"/>
      <c r="IKK12" s="111"/>
      <c r="IKL12" s="111"/>
      <c r="IKM12" s="149"/>
      <c r="IKN12" s="111"/>
      <c r="IKO12" s="111"/>
      <c r="IKP12" s="142"/>
      <c r="IKQ12" s="111"/>
      <c r="IKR12" s="111"/>
      <c r="IKS12" s="111"/>
      <c r="IKT12" s="111"/>
      <c r="IKU12" s="143"/>
      <c r="IKV12" s="111"/>
      <c r="IKW12" s="111"/>
      <c r="IKX12" s="111"/>
      <c r="IKY12" s="111"/>
      <c r="IKZ12" s="111"/>
      <c r="ILA12" s="149"/>
      <c r="ILB12" s="111"/>
      <c r="ILC12" s="111"/>
      <c r="ILD12" s="142"/>
      <c r="ILE12" s="111"/>
      <c r="ILF12" s="111"/>
      <c r="ILG12" s="111"/>
      <c r="ILH12" s="111"/>
      <c r="ILI12" s="143"/>
      <c r="ILJ12" s="111"/>
      <c r="ILK12" s="111"/>
      <c r="ILL12" s="111"/>
      <c r="ILM12" s="111"/>
      <c r="ILN12" s="111"/>
      <c r="ILO12" s="149"/>
      <c r="ILP12" s="111"/>
      <c r="ILQ12" s="111"/>
      <c r="ILR12" s="142"/>
      <c r="ILS12" s="111"/>
      <c r="ILT12" s="111"/>
      <c r="ILU12" s="111"/>
      <c r="ILV12" s="111"/>
      <c r="ILW12" s="143"/>
      <c r="ILX12" s="111"/>
      <c r="ILY12" s="111"/>
      <c r="ILZ12" s="111"/>
      <c r="IMA12" s="111"/>
      <c r="IMB12" s="111"/>
      <c r="IMC12" s="149"/>
      <c r="IMD12" s="111"/>
      <c r="IME12" s="111"/>
      <c r="IMF12" s="142"/>
      <c r="IMG12" s="111"/>
      <c r="IMH12" s="111"/>
      <c r="IMI12" s="111"/>
      <c r="IMJ12" s="111"/>
      <c r="IMK12" s="143"/>
      <c r="IML12" s="111"/>
      <c r="IMM12" s="111"/>
      <c r="IMN12" s="111"/>
      <c r="IMO12" s="111"/>
      <c r="IMP12" s="111"/>
      <c r="IMQ12" s="149"/>
      <c r="IMR12" s="111"/>
      <c r="IMS12" s="111"/>
      <c r="IMT12" s="142"/>
      <c r="IMU12" s="111"/>
      <c r="IMV12" s="111"/>
      <c r="IMW12" s="111"/>
      <c r="IMX12" s="111"/>
      <c r="IMY12" s="143"/>
      <c r="IMZ12" s="111"/>
      <c r="INA12" s="111"/>
      <c r="INB12" s="111"/>
      <c r="INC12" s="111"/>
      <c r="IND12" s="111"/>
      <c r="INE12" s="149"/>
      <c r="INF12" s="111"/>
      <c r="ING12" s="111"/>
      <c r="INH12" s="142"/>
      <c r="INI12" s="111"/>
      <c r="INJ12" s="111"/>
      <c r="INK12" s="111"/>
      <c r="INL12" s="111"/>
      <c r="INM12" s="143"/>
      <c r="INN12" s="111"/>
      <c r="INO12" s="111"/>
      <c r="INP12" s="111"/>
      <c r="INQ12" s="111"/>
      <c r="INR12" s="111"/>
      <c r="INS12" s="149"/>
      <c r="INT12" s="111"/>
      <c r="INU12" s="111"/>
      <c r="INV12" s="142"/>
      <c r="INW12" s="111"/>
      <c r="INX12" s="111"/>
      <c r="INY12" s="111"/>
      <c r="INZ12" s="111"/>
      <c r="IOA12" s="143"/>
      <c r="IOB12" s="111"/>
      <c r="IOC12" s="111"/>
      <c r="IOD12" s="111"/>
      <c r="IOE12" s="111"/>
      <c r="IOF12" s="111"/>
      <c r="IOG12" s="149"/>
      <c r="IOH12" s="111"/>
      <c r="IOI12" s="111"/>
      <c r="IOJ12" s="142"/>
      <c r="IOK12" s="111"/>
      <c r="IOL12" s="111"/>
      <c r="IOM12" s="111"/>
      <c r="ION12" s="111"/>
      <c r="IOO12" s="143"/>
      <c r="IOP12" s="111"/>
      <c r="IOQ12" s="111"/>
      <c r="IOR12" s="111"/>
      <c r="IOS12" s="111"/>
      <c r="IOT12" s="111"/>
      <c r="IOU12" s="149"/>
      <c r="IOV12" s="111"/>
      <c r="IOW12" s="111"/>
      <c r="IOX12" s="142"/>
      <c r="IOY12" s="111"/>
      <c r="IOZ12" s="111"/>
      <c r="IPA12" s="111"/>
      <c r="IPB12" s="111"/>
      <c r="IPC12" s="143"/>
      <c r="IPD12" s="111"/>
      <c r="IPE12" s="111"/>
      <c r="IPF12" s="111"/>
      <c r="IPG12" s="111"/>
      <c r="IPH12" s="111"/>
      <c r="IPI12" s="149"/>
      <c r="IPJ12" s="111"/>
      <c r="IPK12" s="111"/>
      <c r="IPL12" s="142"/>
      <c r="IPM12" s="111"/>
      <c r="IPN12" s="111"/>
      <c r="IPO12" s="111"/>
      <c r="IPP12" s="111"/>
      <c r="IPQ12" s="143"/>
      <c r="IPR12" s="111"/>
      <c r="IPS12" s="111"/>
      <c r="IPT12" s="111"/>
      <c r="IPU12" s="111"/>
      <c r="IPV12" s="111"/>
      <c r="IPW12" s="149"/>
      <c r="IPX12" s="111"/>
      <c r="IPY12" s="111"/>
      <c r="IPZ12" s="142"/>
      <c r="IQA12" s="111"/>
      <c r="IQB12" s="111"/>
      <c r="IQC12" s="111"/>
      <c r="IQD12" s="111"/>
      <c r="IQE12" s="143"/>
      <c r="IQF12" s="111"/>
      <c r="IQG12" s="111"/>
      <c r="IQH12" s="111"/>
      <c r="IQI12" s="111"/>
      <c r="IQJ12" s="111"/>
      <c r="IQK12" s="149"/>
      <c r="IQL12" s="111"/>
      <c r="IQM12" s="111"/>
      <c r="IQN12" s="142"/>
      <c r="IQO12" s="111"/>
      <c r="IQP12" s="111"/>
      <c r="IQQ12" s="111"/>
      <c r="IQR12" s="111"/>
      <c r="IQS12" s="143"/>
      <c r="IQT12" s="111"/>
      <c r="IQU12" s="111"/>
      <c r="IQV12" s="111"/>
      <c r="IQW12" s="111"/>
      <c r="IQX12" s="111"/>
      <c r="IQY12" s="149"/>
      <c r="IQZ12" s="111"/>
      <c r="IRA12" s="111"/>
      <c r="IRB12" s="142"/>
      <c r="IRC12" s="111"/>
      <c r="IRD12" s="111"/>
      <c r="IRE12" s="111"/>
      <c r="IRF12" s="111"/>
      <c r="IRG12" s="143"/>
      <c r="IRH12" s="111"/>
      <c r="IRI12" s="111"/>
      <c r="IRJ12" s="111"/>
      <c r="IRK12" s="111"/>
      <c r="IRL12" s="111"/>
      <c r="IRM12" s="149"/>
      <c r="IRN12" s="111"/>
      <c r="IRO12" s="111"/>
      <c r="IRP12" s="142"/>
      <c r="IRQ12" s="111"/>
      <c r="IRR12" s="111"/>
      <c r="IRS12" s="111"/>
      <c r="IRT12" s="111"/>
      <c r="IRU12" s="143"/>
      <c r="IRV12" s="111"/>
      <c r="IRW12" s="111"/>
      <c r="IRX12" s="111"/>
      <c r="IRY12" s="111"/>
      <c r="IRZ12" s="111"/>
      <c r="ISA12" s="149"/>
      <c r="ISB12" s="111"/>
      <c r="ISC12" s="111"/>
      <c r="ISD12" s="142"/>
      <c r="ISE12" s="111"/>
      <c r="ISF12" s="111"/>
      <c r="ISG12" s="111"/>
      <c r="ISH12" s="111"/>
      <c r="ISI12" s="143"/>
      <c r="ISJ12" s="111"/>
      <c r="ISK12" s="111"/>
      <c r="ISL12" s="111"/>
      <c r="ISM12" s="111"/>
      <c r="ISN12" s="111"/>
      <c r="ISO12" s="149"/>
      <c r="ISP12" s="111"/>
      <c r="ISQ12" s="111"/>
      <c r="ISR12" s="142"/>
      <c r="ISS12" s="111"/>
      <c r="IST12" s="111"/>
      <c r="ISU12" s="111"/>
      <c r="ISV12" s="111"/>
      <c r="ISW12" s="143"/>
      <c r="ISX12" s="111"/>
      <c r="ISY12" s="111"/>
      <c r="ISZ12" s="111"/>
      <c r="ITA12" s="111"/>
      <c r="ITB12" s="111"/>
      <c r="ITC12" s="149"/>
      <c r="ITD12" s="111"/>
      <c r="ITE12" s="111"/>
      <c r="ITF12" s="142"/>
      <c r="ITG12" s="111"/>
      <c r="ITH12" s="111"/>
      <c r="ITI12" s="111"/>
      <c r="ITJ12" s="111"/>
      <c r="ITK12" s="143"/>
      <c r="ITL12" s="111"/>
      <c r="ITM12" s="111"/>
      <c r="ITN12" s="111"/>
      <c r="ITO12" s="111"/>
      <c r="ITP12" s="111"/>
      <c r="ITQ12" s="149"/>
      <c r="ITR12" s="111"/>
      <c r="ITS12" s="111"/>
      <c r="ITT12" s="142"/>
      <c r="ITU12" s="111"/>
      <c r="ITV12" s="111"/>
      <c r="ITW12" s="111"/>
      <c r="ITX12" s="111"/>
      <c r="ITY12" s="143"/>
      <c r="ITZ12" s="111"/>
      <c r="IUA12" s="111"/>
      <c r="IUB12" s="111"/>
      <c r="IUC12" s="111"/>
      <c r="IUD12" s="111"/>
      <c r="IUE12" s="149"/>
      <c r="IUF12" s="111"/>
      <c r="IUG12" s="111"/>
      <c r="IUH12" s="142"/>
      <c r="IUI12" s="111"/>
      <c r="IUJ12" s="111"/>
      <c r="IUK12" s="111"/>
      <c r="IUL12" s="111"/>
      <c r="IUM12" s="143"/>
      <c r="IUN12" s="111"/>
      <c r="IUO12" s="111"/>
      <c r="IUP12" s="111"/>
      <c r="IUQ12" s="111"/>
      <c r="IUR12" s="111"/>
      <c r="IUS12" s="149"/>
      <c r="IUT12" s="111"/>
      <c r="IUU12" s="111"/>
      <c r="IUV12" s="142"/>
      <c r="IUW12" s="111"/>
      <c r="IUX12" s="111"/>
      <c r="IUY12" s="111"/>
      <c r="IUZ12" s="111"/>
      <c r="IVA12" s="143"/>
      <c r="IVB12" s="111"/>
      <c r="IVC12" s="111"/>
      <c r="IVD12" s="111"/>
      <c r="IVE12" s="111"/>
      <c r="IVF12" s="111"/>
      <c r="IVG12" s="149"/>
      <c r="IVH12" s="111"/>
      <c r="IVI12" s="111"/>
      <c r="IVJ12" s="142"/>
      <c r="IVK12" s="111"/>
      <c r="IVL12" s="111"/>
      <c r="IVM12" s="111"/>
      <c r="IVN12" s="111"/>
      <c r="IVO12" s="143"/>
      <c r="IVP12" s="111"/>
      <c r="IVQ12" s="111"/>
      <c r="IVR12" s="111"/>
      <c r="IVS12" s="111"/>
      <c r="IVT12" s="111"/>
      <c r="IVU12" s="149"/>
      <c r="IVV12" s="111"/>
      <c r="IVW12" s="111"/>
      <c r="IVX12" s="142"/>
      <c r="IVY12" s="111"/>
      <c r="IVZ12" s="111"/>
      <c r="IWA12" s="111"/>
      <c r="IWB12" s="111"/>
      <c r="IWC12" s="143"/>
      <c r="IWD12" s="111"/>
      <c r="IWE12" s="111"/>
      <c r="IWF12" s="111"/>
      <c r="IWG12" s="111"/>
      <c r="IWH12" s="111"/>
      <c r="IWI12" s="149"/>
      <c r="IWJ12" s="111"/>
      <c r="IWK12" s="111"/>
      <c r="IWL12" s="142"/>
      <c r="IWM12" s="111"/>
      <c r="IWN12" s="111"/>
      <c r="IWO12" s="111"/>
      <c r="IWP12" s="111"/>
      <c r="IWQ12" s="143"/>
      <c r="IWR12" s="111"/>
      <c r="IWS12" s="111"/>
      <c r="IWT12" s="111"/>
      <c r="IWU12" s="111"/>
      <c r="IWV12" s="111"/>
      <c r="IWW12" s="149"/>
      <c r="IWX12" s="111"/>
      <c r="IWY12" s="111"/>
      <c r="IWZ12" s="142"/>
      <c r="IXA12" s="111"/>
      <c r="IXB12" s="111"/>
      <c r="IXC12" s="111"/>
      <c r="IXD12" s="111"/>
      <c r="IXE12" s="143"/>
      <c r="IXF12" s="111"/>
      <c r="IXG12" s="111"/>
      <c r="IXH12" s="111"/>
      <c r="IXI12" s="111"/>
      <c r="IXJ12" s="111"/>
      <c r="IXK12" s="149"/>
      <c r="IXL12" s="111"/>
      <c r="IXM12" s="111"/>
      <c r="IXN12" s="142"/>
      <c r="IXO12" s="111"/>
      <c r="IXP12" s="111"/>
      <c r="IXQ12" s="111"/>
      <c r="IXR12" s="111"/>
      <c r="IXS12" s="143"/>
      <c r="IXT12" s="111"/>
      <c r="IXU12" s="111"/>
      <c r="IXV12" s="111"/>
      <c r="IXW12" s="111"/>
      <c r="IXX12" s="111"/>
      <c r="IXY12" s="149"/>
      <c r="IXZ12" s="111"/>
      <c r="IYA12" s="111"/>
      <c r="IYB12" s="142"/>
      <c r="IYC12" s="111"/>
      <c r="IYD12" s="111"/>
      <c r="IYE12" s="111"/>
      <c r="IYF12" s="111"/>
      <c r="IYG12" s="143"/>
      <c r="IYH12" s="111"/>
      <c r="IYI12" s="111"/>
      <c r="IYJ12" s="111"/>
      <c r="IYK12" s="111"/>
      <c r="IYL12" s="111"/>
      <c r="IYM12" s="149"/>
      <c r="IYN12" s="111"/>
      <c r="IYO12" s="111"/>
      <c r="IYP12" s="142"/>
      <c r="IYQ12" s="111"/>
      <c r="IYR12" s="111"/>
      <c r="IYS12" s="111"/>
      <c r="IYT12" s="111"/>
      <c r="IYU12" s="143"/>
      <c r="IYV12" s="111"/>
      <c r="IYW12" s="111"/>
      <c r="IYX12" s="111"/>
      <c r="IYY12" s="111"/>
      <c r="IYZ12" s="111"/>
      <c r="IZA12" s="149"/>
      <c r="IZB12" s="111"/>
      <c r="IZC12" s="111"/>
      <c r="IZD12" s="142"/>
      <c r="IZE12" s="111"/>
      <c r="IZF12" s="111"/>
      <c r="IZG12" s="111"/>
      <c r="IZH12" s="111"/>
      <c r="IZI12" s="143"/>
      <c r="IZJ12" s="111"/>
      <c r="IZK12" s="111"/>
      <c r="IZL12" s="111"/>
      <c r="IZM12" s="111"/>
      <c r="IZN12" s="111"/>
      <c r="IZO12" s="149"/>
      <c r="IZP12" s="111"/>
      <c r="IZQ12" s="111"/>
      <c r="IZR12" s="142"/>
      <c r="IZS12" s="111"/>
      <c r="IZT12" s="111"/>
      <c r="IZU12" s="111"/>
      <c r="IZV12" s="111"/>
      <c r="IZW12" s="143"/>
      <c r="IZX12" s="111"/>
      <c r="IZY12" s="111"/>
      <c r="IZZ12" s="111"/>
      <c r="JAA12" s="111"/>
      <c r="JAB12" s="111"/>
      <c r="JAC12" s="149"/>
      <c r="JAD12" s="111"/>
      <c r="JAE12" s="111"/>
      <c r="JAF12" s="142"/>
      <c r="JAG12" s="111"/>
      <c r="JAH12" s="111"/>
      <c r="JAI12" s="111"/>
      <c r="JAJ12" s="111"/>
      <c r="JAK12" s="143"/>
      <c r="JAL12" s="111"/>
      <c r="JAM12" s="111"/>
      <c r="JAN12" s="111"/>
      <c r="JAO12" s="111"/>
      <c r="JAP12" s="111"/>
      <c r="JAQ12" s="149"/>
      <c r="JAR12" s="111"/>
      <c r="JAS12" s="111"/>
      <c r="JAT12" s="142"/>
      <c r="JAU12" s="111"/>
      <c r="JAV12" s="111"/>
      <c r="JAW12" s="111"/>
      <c r="JAX12" s="111"/>
      <c r="JAY12" s="143"/>
      <c r="JAZ12" s="111"/>
      <c r="JBA12" s="111"/>
      <c r="JBB12" s="111"/>
      <c r="JBC12" s="111"/>
      <c r="JBD12" s="111"/>
      <c r="JBE12" s="149"/>
      <c r="JBF12" s="111"/>
      <c r="JBG12" s="111"/>
      <c r="JBH12" s="142"/>
      <c r="JBI12" s="111"/>
      <c r="JBJ12" s="111"/>
      <c r="JBK12" s="111"/>
      <c r="JBL12" s="111"/>
      <c r="JBM12" s="143"/>
      <c r="JBN12" s="111"/>
      <c r="JBO12" s="111"/>
      <c r="JBP12" s="111"/>
      <c r="JBQ12" s="111"/>
      <c r="JBR12" s="111"/>
      <c r="JBS12" s="149"/>
      <c r="JBT12" s="111"/>
      <c r="JBU12" s="111"/>
      <c r="JBV12" s="142"/>
      <c r="JBW12" s="111"/>
      <c r="JBX12" s="111"/>
      <c r="JBY12" s="111"/>
      <c r="JBZ12" s="111"/>
      <c r="JCA12" s="143"/>
      <c r="JCB12" s="111"/>
      <c r="JCC12" s="111"/>
      <c r="JCD12" s="111"/>
      <c r="JCE12" s="111"/>
      <c r="JCF12" s="111"/>
      <c r="JCG12" s="149"/>
      <c r="JCH12" s="111"/>
      <c r="JCI12" s="111"/>
      <c r="JCJ12" s="142"/>
      <c r="JCK12" s="111"/>
      <c r="JCL12" s="111"/>
      <c r="JCM12" s="111"/>
      <c r="JCN12" s="111"/>
      <c r="JCO12" s="143"/>
      <c r="JCP12" s="111"/>
      <c r="JCQ12" s="111"/>
      <c r="JCR12" s="111"/>
      <c r="JCS12" s="111"/>
      <c r="JCT12" s="111"/>
      <c r="JCU12" s="149"/>
      <c r="JCV12" s="111"/>
      <c r="JCW12" s="111"/>
      <c r="JCX12" s="142"/>
      <c r="JCY12" s="111"/>
      <c r="JCZ12" s="111"/>
      <c r="JDA12" s="111"/>
      <c r="JDB12" s="111"/>
      <c r="JDC12" s="143"/>
      <c r="JDD12" s="111"/>
      <c r="JDE12" s="111"/>
      <c r="JDF12" s="111"/>
      <c r="JDG12" s="111"/>
      <c r="JDH12" s="111"/>
      <c r="JDI12" s="149"/>
      <c r="JDJ12" s="111"/>
      <c r="JDK12" s="111"/>
      <c r="JDL12" s="142"/>
      <c r="JDM12" s="111"/>
      <c r="JDN12" s="111"/>
      <c r="JDO12" s="111"/>
      <c r="JDP12" s="111"/>
      <c r="JDQ12" s="143"/>
      <c r="JDR12" s="111"/>
      <c r="JDS12" s="111"/>
      <c r="JDT12" s="111"/>
      <c r="JDU12" s="111"/>
      <c r="JDV12" s="111"/>
      <c r="JDW12" s="149"/>
      <c r="JDX12" s="111"/>
      <c r="JDY12" s="111"/>
      <c r="JDZ12" s="142"/>
      <c r="JEA12" s="111"/>
      <c r="JEB12" s="111"/>
      <c r="JEC12" s="111"/>
      <c r="JED12" s="111"/>
      <c r="JEE12" s="143"/>
      <c r="JEF12" s="111"/>
      <c r="JEG12" s="111"/>
      <c r="JEH12" s="111"/>
      <c r="JEI12" s="111"/>
      <c r="JEJ12" s="111"/>
      <c r="JEK12" s="149"/>
      <c r="JEL12" s="111"/>
      <c r="JEM12" s="111"/>
      <c r="JEN12" s="142"/>
      <c r="JEO12" s="111"/>
      <c r="JEP12" s="111"/>
      <c r="JEQ12" s="111"/>
      <c r="JER12" s="111"/>
      <c r="JES12" s="143"/>
      <c r="JET12" s="111"/>
      <c r="JEU12" s="111"/>
      <c r="JEV12" s="111"/>
      <c r="JEW12" s="111"/>
      <c r="JEX12" s="111"/>
      <c r="JEY12" s="149"/>
      <c r="JEZ12" s="111"/>
      <c r="JFA12" s="111"/>
      <c r="JFB12" s="142"/>
      <c r="JFC12" s="111"/>
      <c r="JFD12" s="111"/>
      <c r="JFE12" s="111"/>
      <c r="JFF12" s="111"/>
      <c r="JFG12" s="143"/>
      <c r="JFH12" s="111"/>
      <c r="JFI12" s="111"/>
      <c r="JFJ12" s="111"/>
      <c r="JFK12" s="111"/>
      <c r="JFL12" s="111"/>
      <c r="JFM12" s="149"/>
      <c r="JFN12" s="111"/>
      <c r="JFO12" s="111"/>
      <c r="JFP12" s="142"/>
      <c r="JFQ12" s="111"/>
      <c r="JFR12" s="111"/>
      <c r="JFS12" s="111"/>
      <c r="JFT12" s="111"/>
      <c r="JFU12" s="143"/>
      <c r="JFV12" s="111"/>
      <c r="JFW12" s="111"/>
      <c r="JFX12" s="111"/>
      <c r="JFY12" s="111"/>
      <c r="JFZ12" s="111"/>
      <c r="JGA12" s="149"/>
      <c r="JGB12" s="111"/>
      <c r="JGC12" s="111"/>
      <c r="JGD12" s="142"/>
      <c r="JGE12" s="111"/>
      <c r="JGF12" s="111"/>
      <c r="JGG12" s="111"/>
      <c r="JGH12" s="111"/>
      <c r="JGI12" s="143"/>
      <c r="JGJ12" s="111"/>
      <c r="JGK12" s="111"/>
      <c r="JGL12" s="111"/>
      <c r="JGM12" s="111"/>
      <c r="JGN12" s="111"/>
      <c r="JGO12" s="149"/>
      <c r="JGP12" s="111"/>
      <c r="JGQ12" s="111"/>
      <c r="JGR12" s="142"/>
      <c r="JGS12" s="111"/>
      <c r="JGT12" s="111"/>
      <c r="JGU12" s="111"/>
      <c r="JGV12" s="111"/>
      <c r="JGW12" s="143"/>
      <c r="JGX12" s="111"/>
      <c r="JGY12" s="111"/>
      <c r="JGZ12" s="111"/>
      <c r="JHA12" s="111"/>
      <c r="JHB12" s="111"/>
      <c r="JHC12" s="149"/>
      <c r="JHD12" s="111"/>
      <c r="JHE12" s="111"/>
      <c r="JHF12" s="142"/>
      <c r="JHG12" s="111"/>
      <c r="JHH12" s="111"/>
      <c r="JHI12" s="111"/>
      <c r="JHJ12" s="111"/>
      <c r="JHK12" s="143"/>
      <c r="JHL12" s="111"/>
      <c r="JHM12" s="111"/>
      <c r="JHN12" s="111"/>
      <c r="JHO12" s="111"/>
      <c r="JHP12" s="111"/>
      <c r="JHQ12" s="149"/>
      <c r="JHR12" s="111"/>
      <c r="JHS12" s="111"/>
      <c r="JHT12" s="142"/>
      <c r="JHU12" s="111"/>
      <c r="JHV12" s="111"/>
      <c r="JHW12" s="111"/>
      <c r="JHX12" s="111"/>
      <c r="JHY12" s="143"/>
      <c r="JHZ12" s="111"/>
      <c r="JIA12" s="111"/>
      <c r="JIB12" s="111"/>
      <c r="JIC12" s="111"/>
      <c r="JID12" s="111"/>
      <c r="JIE12" s="149"/>
      <c r="JIF12" s="111"/>
      <c r="JIG12" s="111"/>
      <c r="JIH12" s="142"/>
      <c r="JII12" s="111"/>
      <c r="JIJ12" s="111"/>
      <c r="JIK12" s="111"/>
      <c r="JIL12" s="111"/>
      <c r="JIM12" s="143"/>
      <c r="JIN12" s="111"/>
      <c r="JIO12" s="111"/>
      <c r="JIP12" s="111"/>
      <c r="JIQ12" s="111"/>
      <c r="JIR12" s="111"/>
      <c r="JIS12" s="149"/>
      <c r="JIT12" s="111"/>
      <c r="JIU12" s="111"/>
      <c r="JIV12" s="142"/>
      <c r="JIW12" s="111"/>
      <c r="JIX12" s="111"/>
      <c r="JIY12" s="111"/>
      <c r="JIZ12" s="111"/>
      <c r="JJA12" s="143"/>
      <c r="JJB12" s="111"/>
      <c r="JJC12" s="111"/>
      <c r="JJD12" s="111"/>
      <c r="JJE12" s="111"/>
      <c r="JJF12" s="111"/>
      <c r="JJG12" s="149"/>
      <c r="JJH12" s="111"/>
      <c r="JJI12" s="111"/>
      <c r="JJJ12" s="142"/>
      <c r="JJK12" s="111"/>
      <c r="JJL12" s="111"/>
      <c r="JJM12" s="111"/>
      <c r="JJN12" s="111"/>
      <c r="JJO12" s="143"/>
      <c r="JJP12" s="111"/>
      <c r="JJQ12" s="111"/>
      <c r="JJR12" s="111"/>
      <c r="JJS12" s="111"/>
      <c r="JJT12" s="111"/>
      <c r="JJU12" s="149"/>
      <c r="JJV12" s="111"/>
      <c r="JJW12" s="111"/>
      <c r="JJX12" s="142"/>
      <c r="JJY12" s="111"/>
      <c r="JJZ12" s="111"/>
      <c r="JKA12" s="111"/>
      <c r="JKB12" s="111"/>
      <c r="JKC12" s="143"/>
      <c r="JKD12" s="111"/>
      <c r="JKE12" s="111"/>
      <c r="JKF12" s="111"/>
      <c r="JKG12" s="111"/>
      <c r="JKH12" s="111"/>
      <c r="JKI12" s="149"/>
      <c r="JKJ12" s="111"/>
      <c r="JKK12" s="111"/>
      <c r="JKL12" s="142"/>
      <c r="JKM12" s="111"/>
      <c r="JKN12" s="111"/>
      <c r="JKO12" s="111"/>
      <c r="JKP12" s="111"/>
      <c r="JKQ12" s="143"/>
      <c r="JKR12" s="111"/>
      <c r="JKS12" s="111"/>
      <c r="JKT12" s="111"/>
      <c r="JKU12" s="111"/>
      <c r="JKV12" s="111"/>
      <c r="JKW12" s="149"/>
      <c r="JKX12" s="111"/>
      <c r="JKY12" s="111"/>
      <c r="JKZ12" s="142"/>
      <c r="JLA12" s="111"/>
      <c r="JLB12" s="111"/>
      <c r="JLC12" s="111"/>
      <c r="JLD12" s="111"/>
      <c r="JLE12" s="143"/>
      <c r="JLF12" s="111"/>
      <c r="JLG12" s="111"/>
      <c r="JLH12" s="111"/>
      <c r="JLI12" s="111"/>
      <c r="JLJ12" s="111"/>
      <c r="JLK12" s="149"/>
      <c r="JLL12" s="111"/>
      <c r="JLM12" s="111"/>
      <c r="JLN12" s="142"/>
      <c r="JLO12" s="111"/>
      <c r="JLP12" s="111"/>
      <c r="JLQ12" s="111"/>
      <c r="JLR12" s="111"/>
      <c r="JLS12" s="143"/>
      <c r="JLT12" s="111"/>
      <c r="JLU12" s="111"/>
      <c r="JLV12" s="111"/>
      <c r="JLW12" s="111"/>
      <c r="JLX12" s="111"/>
      <c r="JLY12" s="149"/>
      <c r="JLZ12" s="111"/>
      <c r="JMA12" s="111"/>
      <c r="JMB12" s="142"/>
      <c r="JMC12" s="111"/>
      <c r="JMD12" s="111"/>
      <c r="JME12" s="111"/>
      <c r="JMF12" s="111"/>
      <c r="JMG12" s="143"/>
      <c r="JMH12" s="111"/>
      <c r="JMI12" s="111"/>
      <c r="JMJ12" s="111"/>
      <c r="JMK12" s="111"/>
      <c r="JML12" s="111"/>
      <c r="JMM12" s="149"/>
      <c r="JMN12" s="111"/>
      <c r="JMO12" s="111"/>
      <c r="JMP12" s="142"/>
      <c r="JMQ12" s="111"/>
      <c r="JMR12" s="111"/>
      <c r="JMS12" s="111"/>
      <c r="JMT12" s="111"/>
      <c r="JMU12" s="143"/>
      <c r="JMV12" s="111"/>
      <c r="JMW12" s="111"/>
      <c r="JMX12" s="111"/>
      <c r="JMY12" s="111"/>
      <c r="JMZ12" s="111"/>
      <c r="JNA12" s="149"/>
      <c r="JNB12" s="111"/>
      <c r="JNC12" s="111"/>
      <c r="JND12" s="142"/>
      <c r="JNE12" s="111"/>
      <c r="JNF12" s="111"/>
      <c r="JNG12" s="111"/>
      <c r="JNH12" s="111"/>
      <c r="JNI12" s="143"/>
      <c r="JNJ12" s="111"/>
      <c r="JNK12" s="111"/>
      <c r="JNL12" s="111"/>
      <c r="JNM12" s="111"/>
      <c r="JNN12" s="111"/>
      <c r="JNO12" s="149"/>
      <c r="JNP12" s="111"/>
      <c r="JNQ12" s="111"/>
      <c r="JNR12" s="142"/>
      <c r="JNS12" s="111"/>
      <c r="JNT12" s="111"/>
      <c r="JNU12" s="111"/>
      <c r="JNV12" s="111"/>
      <c r="JNW12" s="143"/>
      <c r="JNX12" s="111"/>
      <c r="JNY12" s="111"/>
      <c r="JNZ12" s="111"/>
      <c r="JOA12" s="111"/>
      <c r="JOB12" s="111"/>
      <c r="JOC12" s="149"/>
      <c r="JOD12" s="111"/>
      <c r="JOE12" s="111"/>
      <c r="JOF12" s="142"/>
      <c r="JOG12" s="111"/>
      <c r="JOH12" s="111"/>
      <c r="JOI12" s="111"/>
      <c r="JOJ12" s="111"/>
      <c r="JOK12" s="143"/>
      <c r="JOL12" s="111"/>
      <c r="JOM12" s="111"/>
      <c r="JON12" s="111"/>
      <c r="JOO12" s="111"/>
      <c r="JOP12" s="111"/>
      <c r="JOQ12" s="149"/>
      <c r="JOR12" s="111"/>
      <c r="JOS12" s="111"/>
      <c r="JOT12" s="142"/>
      <c r="JOU12" s="111"/>
      <c r="JOV12" s="111"/>
      <c r="JOW12" s="111"/>
      <c r="JOX12" s="111"/>
      <c r="JOY12" s="143"/>
      <c r="JOZ12" s="111"/>
      <c r="JPA12" s="111"/>
      <c r="JPB12" s="111"/>
      <c r="JPC12" s="111"/>
      <c r="JPD12" s="111"/>
      <c r="JPE12" s="149"/>
      <c r="JPF12" s="111"/>
      <c r="JPG12" s="111"/>
      <c r="JPH12" s="142"/>
      <c r="JPI12" s="111"/>
      <c r="JPJ12" s="111"/>
      <c r="JPK12" s="111"/>
      <c r="JPL12" s="111"/>
      <c r="JPM12" s="143"/>
      <c r="JPN12" s="111"/>
      <c r="JPO12" s="111"/>
      <c r="JPP12" s="111"/>
      <c r="JPQ12" s="111"/>
      <c r="JPR12" s="111"/>
      <c r="JPS12" s="149"/>
      <c r="JPT12" s="111"/>
      <c r="JPU12" s="111"/>
      <c r="JPV12" s="142"/>
      <c r="JPW12" s="111"/>
      <c r="JPX12" s="111"/>
      <c r="JPY12" s="111"/>
      <c r="JPZ12" s="111"/>
      <c r="JQA12" s="143"/>
      <c r="JQB12" s="111"/>
      <c r="JQC12" s="111"/>
      <c r="JQD12" s="111"/>
      <c r="JQE12" s="111"/>
      <c r="JQF12" s="111"/>
      <c r="JQG12" s="149"/>
      <c r="JQH12" s="111"/>
      <c r="JQI12" s="111"/>
      <c r="JQJ12" s="142"/>
      <c r="JQK12" s="111"/>
      <c r="JQL12" s="111"/>
      <c r="JQM12" s="111"/>
      <c r="JQN12" s="111"/>
      <c r="JQO12" s="143"/>
      <c r="JQP12" s="111"/>
      <c r="JQQ12" s="111"/>
      <c r="JQR12" s="111"/>
      <c r="JQS12" s="111"/>
      <c r="JQT12" s="111"/>
      <c r="JQU12" s="149"/>
      <c r="JQV12" s="111"/>
      <c r="JQW12" s="111"/>
      <c r="JQX12" s="142"/>
      <c r="JQY12" s="111"/>
      <c r="JQZ12" s="111"/>
      <c r="JRA12" s="111"/>
      <c r="JRB12" s="111"/>
      <c r="JRC12" s="143"/>
      <c r="JRD12" s="111"/>
      <c r="JRE12" s="111"/>
      <c r="JRF12" s="111"/>
      <c r="JRG12" s="111"/>
      <c r="JRH12" s="111"/>
      <c r="JRI12" s="149"/>
      <c r="JRJ12" s="111"/>
      <c r="JRK12" s="111"/>
      <c r="JRL12" s="142"/>
      <c r="JRM12" s="111"/>
      <c r="JRN12" s="111"/>
      <c r="JRO12" s="111"/>
      <c r="JRP12" s="111"/>
      <c r="JRQ12" s="143"/>
      <c r="JRR12" s="111"/>
      <c r="JRS12" s="111"/>
      <c r="JRT12" s="111"/>
      <c r="JRU12" s="111"/>
      <c r="JRV12" s="111"/>
      <c r="JRW12" s="149"/>
      <c r="JRX12" s="111"/>
      <c r="JRY12" s="111"/>
      <c r="JRZ12" s="142"/>
      <c r="JSA12" s="111"/>
      <c r="JSB12" s="111"/>
      <c r="JSC12" s="111"/>
      <c r="JSD12" s="111"/>
      <c r="JSE12" s="143"/>
      <c r="JSF12" s="111"/>
      <c r="JSG12" s="111"/>
      <c r="JSH12" s="111"/>
      <c r="JSI12" s="111"/>
      <c r="JSJ12" s="111"/>
      <c r="JSK12" s="149"/>
      <c r="JSL12" s="111"/>
      <c r="JSM12" s="111"/>
      <c r="JSN12" s="142"/>
      <c r="JSO12" s="111"/>
      <c r="JSP12" s="111"/>
      <c r="JSQ12" s="111"/>
      <c r="JSR12" s="111"/>
      <c r="JSS12" s="143"/>
      <c r="JST12" s="111"/>
      <c r="JSU12" s="111"/>
      <c r="JSV12" s="111"/>
      <c r="JSW12" s="111"/>
      <c r="JSX12" s="111"/>
      <c r="JSY12" s="149"/>
      <c r="JSZ12" s="111"/>
      <c r="JTA12" s="111"/>
      <c r="JTB12" s="142"/>
      <c r="JTC12" s="111"/>
      <c r="JTD12" s="111"/>
      <c r="JTE12" s="111"/>
      <c r="JTF12" s="111"/>
      <c r="JTG12" s="143"/>
      <c r="JTH12" s="111"/>
      <c r="JTI12" s="111"/>
      <c r="JTJ12" s="111"/>
      <c r="JTK12" s="111"/>
      <c r="JTL12" s="111"/>
      <c r="JTM12" s="149"/>
      <c r="JTN12" s="111"/>
      <c r="JTO12" s="111"/>
      <c r="JTP12" s="142"/>
      <c r="JTQ12" s="111"/>
      <c r="JTR12" s="111"/>
      <c r="JTS12" s="111"/>
      <c r="JTT12" s="111"/>
      <c r="JTU12" s="143"/>
      <c r="JTV12" s="111"/>
      <c r="JTW12" s="111"/>
      <c r="JTX12" s="111"/>
      <c r="JTY12" s="111"/>
      <c r="JTZ12" s="111"/>
      <c r="JUA12" s="149"/>
      <c r="JUB12" s="111"/>
      <c r="JUC12" s="111"/>
      <c r="JUD12" s="142"/>
      <c r="JUE12" s="111"/>
      <c r="JUF12" s="111"/>
      <c r="JUG12" s="111"/>
      <c r="JUH12" s="111"/>
      <c r="JUI12" s="143"/>
      <c r="JUJ12" s="111"/>
      <c r="JUK12" s="111"/>
      <c r="JUL12" s="111"/>
      <c r="JUM12" s="111"/>
      <c r="JUN12" s="111"/>
      <c r="JUO12" s="149"/>
      <c r="JUP12" s="111"/>
      <c r="JUQ12" s="111"/>
      <c r="JUR12" s="142"/>
      <c r="JUS12" s="111"/>
      <c r="JUT12" s="111"/>
      <c r="JUU12" s="111"/>
      <c r="JUV12" s="111"/>
      <c r="JUW12" s="143"/>
      <c r="JUX12" s="111"/>
      <c r="JUY12" s="111"/>
      <c r="JUZ12" s="111"/>
      <c r="JVA12" s="111"/>
      <c r="JVB12" s="111"/>
      <c r="JVC12" s="149"/>
      <c r="JVD12" s="111"/>
      <c r="JVE12" s="111"/>
      <c r="JVF12" s="142"/>
      <c r="JVG12" s="111"/>
      <c r="JVH12" s="111"/>
      <c r="JVI12" s="111"/>
      <c r="JVJ12" s="111"/>
      <c r="JVK12" s="143"/>
      <c r="JVL12" s="111"/>
      <c r="JVM12" s="111"/>
      <c r="JVN12" s="111"/>
      <c r="JVO12" s="111"/>
      <c r="JVP12" s="111"/>
      <c r="JVQ12" s="149"/>
      <c r="JVR12" s="111"/>
      <c r="JVS12" s="111"/>
      <c r="JVT12" s="142"/>
      <c r="JVU12" s="111"/>
      <c r="JVV12" s="111"/>
      <c r="JVW12" s="111"/>
      <c r="JVX12" s="111"/>
      <c r="JVY12" s="143"/>
      <c r="JVZ12" s="111"/>
      <c r="JWA12" s="111"/>
      <c r="JWB12" s="111"/>
      <c r="JWC12" s="111"/>
      <c r="JWD12" s="111"/>
      <c r="JWE12" s="149"/>
      <c r="JWF12" s="111"/>
      <c r="JWG12" s="111"/>
      <c r="JWH12" s="142"/>
      <c r="JWI12" s="111"/>
      <c r="JWJ12" s="111"/>
      <c r="JWK12" s="111"/>
      <c r="JWL12" s="111"/>
      <c r="JWM12" s="143"/>
      <c r="JWN12" s="111"/>
      <c r="JWO12" s="111"/>
      <c r="JWP12" s="111"/>
      <c r="JWQ12" s="111"/>
      <c r="JWR12" s="111"/>
      <c r="JWS12" s="149"/>
      <c r="JWT12" s="111"/>
      <c r="JWU12" s="111"/>
      <c r="JWV12" s="142"/>
      <c r="JWW12" s="111"/>
      <c r="JWX12" s="111"/>
      <c r="JWY12" s="111"/>
      <c r="JWZ12" s="111"/>
      <c r="JXA12" s="143"/>
      <c r="JXB12" s="111"/>
      <c r="JXC12" s="111"/>
      <c r="JXD12" s="111"/>
      <c r="JXE12" s="111"/>
      <c r="JXF12" s="111"/>
      <c r="JXG12" s="149"/>
      <c r="JXH12" s="111"/>
      <c r="JXI12" s="111"/>
      <c r="JXJ12" s="142"/>
      <c r="JXK12" s="111"/>
      <c r="JXL12" s="111"/>
      <c r="JXM12" s="111"/>
      <c r="JXN12" s="111"/>
      <c r="JXO12" s="143"/>
      <c r="JXP12" s="111"/>
      <c r="JXQ12" s="111"/>
      <c r="JXR12" s="111"/>
      <c r="JXS12" s="111"/>
      <c r="JXT12" s="111"/>
      <c r="JXU12" s="149"/>
      <c r="JXV12" s="111"/>
      <c r="JXW12" s="111"/>
      <c r="JXX12" s="142"/>
      <c r="JXY12" s="111"/>
      <c r="JXZ12" s="111"/>
      <c r="JYA12" s="111"/>
      <c r="JYB12" s="111"/>
      <c r="JYC12" s="143"/>
      <c r="JYD12" s="111"/>
      <c r="JYE12" s="111"/>
      <c r="JYF12" s="111"/>
      <c r="JYG12" s="111"/>
      <c r="JYH12" s="111"/>
      <c r="JYI12" s="149"/>
      <c r="JYJ12" s="111"/>
      <c r="JYK12" s="111"/>
      <c r="JYL12" s="142"/>
      <c r="JYM12" s="111"/>
      <c r="JYN12" s="111"/>
      <c r="JYO12" s="111"/>
      <c r="JYP12" s="111"/>
      <c r="JYQ12" s="143"/>
      <c r="JYR12" s="111"/>
      <c r="JYS12" s="111"/>
      <c r="JYT12" s="111"/>
      <c r="JYU12" s="111"/>
      <c r="JYV12" s="111"/>
      <c r="JYW12" s="149"/>
      <c r="JYX12" s="111"/>
      <c r="JYY12" s="111"/>
      <c r="JYZ12" s="142"/>
      <c r="JZA12" s="111"/>
      <c r="JZB12" s="111"/>
      <c r="JZC12" s="111"/>
      <c r="JZD12" s="111"/>
      <c r="JZE12" s="143"/>
      <c r="JZF12" s="111"/>
      <c r="JZG12" s="111"/>
      <c r="JZH12" s="111"/>
      <c r="JZI12" s="111"/>
      <c r="JZJ12" s="111"/>
      <c r="JZK12" s="149"/>
      <c r="JZL12" s="111"/>
      <c r="JZM12" s="111"/>
      <c r="JZN12" s="142"/>
      <c r="JZO12" s="111"/>
      <c r="JZP12" s="111"/>
      <c r="JZQ12" s="111"/>
      <c r="JZR12" s="111"/>
      <c r="JZS12" s="143"/>
      <c r="JZT12" s="111"/>
      <c r="JZU12" s="111"/>
      <c r="JZV12" s="111"/>
      <c r="JZW12" s="111"/>
      <c r="JZX12" s="111"/>
      <c r="JZY12" s="149"/>
      <c r="JZZ12" s="111"/>
      <c r="KAA12" s="111"/>
      <c r="KAB12" s="142"/>
      <c r="KAC12" s="111"/>
      <c r="KAD12" s="111"/>
      <c r="KAE12" s="111"/>
      <c r="KAF12" s="111"/>
      <c r="KAG12" s="143"/>
      <c r="KAH12" s="111"/>
      <c r="KAI12" s="111"/>
      <c r="KAJ12" s="111"/>
      <c r="KAK12" s="111"/>
      <c r="KAL12" s="111"/>
      <c r="KAM12" s="149"/>
      <c r="KAN12" s="111"/>
      <c r="KAO12" s="111"/>
      <c r="KAP12" s="142"/>
      <c r="KAQ12" s="111"/>
      <c r="KAR12" s="111"/>
      <c r="KAS12" s="111"/>
      <c r="KAT12" s="111"/>
      <c r="KAU12" s="143"/>
      <c r="KAV12" s="111"/>
      <c r="KAW12" s="111"/>
      <c r="KAX12" s="111"/>
      <c r="KAY12" s="111"/>
      <c r="KAZ12" s="111"/>
      <c r="KBA12" s="149"/>
      <c r="KBB12" s="111"/>
      <c r="KBC12" s="111"/>
      <c r="KBD12" s="142"/>
      <c r="KBE12" s="111"/>
      <c r="KBF12" s="111"/>
      <c r="KBG12" s="111"/>
      <c r="KBH12" s="111"/>
      <c r="KBI12" s="143"/>
      <c r="KBJ12" s="111"/>
      <c r="KBK12" s="111"/>
      <c r="KBL12" s="111"/>
      <c r="KBM12" s="111"/>
      <c r="KBN12" s="111"/>
      <c r="KBO12" s="149"/>
      <c r="KBP12" s="111"/>
      <c r="KBQ12" s="111"/>
      <c r="KBR12" s="142"/>
      <c r="KBS12" s="111"/>
      <c r="KBT12" s="111"/>
      <c r="KBU12" s="111"/>
      <c r="KBV12" s="111"/>
      <c r="KBW12" s="143"/>
      <c r="KBX12" s="111"/>
      <c r="KBY12" s="111"/>
      <c r="KBZ12" s="111"/>
      <c r="KCA12" s="111"/>
      <c r="KCB12" s="111"/>
      <c r="KCC12" s="149"/>
      <c r="KCD12" s="111"/>
      <c r="KCE12" s="111"/>
      <c r="KCF12" s="142"/>
      <c r="KCG12" s="111"/>
      <c r="KCH12" s="111"/>
      <c r="KCI12" s="111"/>
      <c r="KCJ12" s="111"/>
      <c r="KCK12" s="143"/>
      <c r="KCL12" s="111"/>
      <c r="KCM12" s="111"/>
      <c r="KCN12" s="111"/>
      <c r="KCO12" s="111"/>
      <c r="KCP12" s="111"/>
      <c r="KCQ12" s="149"/>
      <c r="KCR12" s="111"/>
      <c r="KCS12" s="111"/>
      <c r="KCT12" s="142"/>
      <c r="KCU12" s="111"/>
      <c r="KCV12" s="111"/>
      <c r="KCW12" s="111"/>
      <c r="KCX12" s="111"/>
      <c r="KCY12" s="143"/>
      <c r="KCZ12" s="111"/>
      <c r="KDA12" s="111"/>
      <c r="KDB12" s="111"/>
      <c r="KDC12" s="111"/>
      <c r="KDD12" s="111"/>
      <c r="KDE12" s="149"/>
      <c r="KDF12" s="111"/>
      <c r="KDG12" s="111"/>
      <c r="KDH12" s="142"/>
      <c r="KDI12" s="111"/>
      <c r="KDJ12" s="111"/>
      <c r="KDK12" s="111"/>
      <c r="KDL12" s="111"/>
      <c r="KDM12" s="143"/>
      <c r="KDN12" s="111"/>
      <c r="KDO12" s="111"/>
      <c r="KDP12" s="111"/>
      <c r="KDQ12" s="111"/>
      <c r="KDR12" s="111"/>
      <c r="KDS12" s="149"/>
      <c r="KDT12" s="111"/>
      <c r="KDU12" s="111"/>
      <c r="KDV12" s="142"/>
      <c r="KDW12" s="111"/>
      <c r="KDX12" s="111"/>
      <c r="KDY12" s="111"/>
      <c r="KDZ12" s="111"/>
      <c r="KEA12" s="143"/>
      <c r="KEB12" s="111"/>
      <c r="KEC12" s="111"/>
      <c r="KED12" s="111"/>
      <c r="KEE12" s="111"/>
      <c r="KEF12" s="111"/>
      <c r="KEG12" s="149"/>
      <c r="KEH12" s="111"/>
      <c r="KEI12" s="111"/>
      <c r="KEJ12" s="142"/>
      <c r="KEK12" s="111"/>
      <c r="KEL12" s="111"/>
      <c r="KEM12" s="111"/>
      <c r="KEN12" s="111"/>
      <c r="KEO12" s="143"/>
      <c r="KEP12" s="111"/>
      <c r="KEQ12" s="111"/>
      <c r="KER12" s="111"/>
      <c r="KES12" s="111"/>
      <c r="KET12" s="111"/>
      <c r="KEU12" s="149"/>
      <c r="KEV12" s="111"/>
      <c r="KEW12" s="111"/>
      <c r="KEX12" s="142"/>
      <c r="KEY12" s="111"/>
      <c r="KEZ12" s="111"/>
      <c r="KFA12" s="111"/>
      <c r="KFB12" s="111"/>
      <c r="KFC12" s="143"/>
      <c r="KFD12" s="111"/>
      <c r="KFE12" s="111"/>
      <c r="KFF12" s="111"/>
      <c r="KFG12" s="111"/>
      <c r="KFH12" s="111"/>
      <c r="KFI12" s="149"/>
      <c r="KFJ12" s="111"/>
      <c r="KFK12" s="111"/>
      <c r="KFL12" s="142"/>
      <c r="KFM12" s="111"/>
      <c r="KFN12" s="111"/>
      <c r="KFO12" s="111"/>
      <c r="KFP12" s="111"/>
      <c r="KFQ12" s="143"/>
      <c r="KFR12" s="111"/>
      <c r="KFS12" s="111"/>
      <c r="KFT12" s="111"/>
      <c r="KFU12" s="111"/>
      <c r="KFV12" s="111"/>
      <c r="KFW12" s="149"/>
      <c r="KFX12" s="111"/>
      <c r="KFY12" s="111"/>
      <c r="KFZ12" s="142"/>
      <c r="KGA12" s="111"/>
      <c r="KGB12" s="111"/>
      <c r="KGC12" s="111"/>
      <c r="KGD12" s="111"/>
      <c r="KGE12" s="143"/>
      <c r="KGF12" s="111"/>
      <c r="KGG12" s="111"/>
      <c r="KGH12" s="111"/>
      <c r="KGI12" s="111"/>
      <c r="KGJ12" s="111"/>
      <c r="KGK12" s="149"/>
      <c r="KGL12" s="111"/>
      <c r="KGM12" s="111"/>
      <c r="KGN12" s="142"/>
      <c r="KGO12" s="111"/>
      <c r="KGP12" s="111"/>
      <c r="KGQ12" s="111"/>
      <c r="KGR12" s="111"/>
      <c r="KGS12" s="143"/>
      <c r="KGT12" s="111"/>
      <c r="KGU12" s="111"/>
      <c r="KGV12" s="111"/>
      <c r="KGW12" s="111"/>
      <c r="KGX12" s="111"/>
      <c r="KGY12" s="149"/>
      <c r="KGZ12" s="111"/>
      <c r="KHA12" s="111"/>
      <c r="KHB12" s="142"/>
      <c r="KHC12" s="111"/>
      <c r="KHD12" s="111"/>
      <c r="KHE12" s="111"/>
      <c r="KHF12" s="111"/>
      <c r="KHG12" s="143"/>
      <c r="KHH12" s="111"/>
      <c r="KHI12" s="111"/>
      <c r="KHJ12" s="111"/>
      <c r="KHK12" s="111"/>
      <c r="KHL12" s="111"/>
      <c r="KHM12" s="149"/>
      <c r="KHN12" s="111"/>
      <c r="KHO12" s="111"/>
      <c r="KHP12" s="142"/>
      <c r="KHQ12" s="111"/>
      <c r="KHR12" s="111"/>
      <c r="KHS12" s="111"/>
      <c r="KHT12" s="111"/>
      <c r="KHU12" s="143"/>
      <c r="KHV12" s="111"/>
      <c r="KHW12" s="111"/>
      <c r="KHX12" s="111"/>
      <c r="KHY12" s="111"/>
      <c r="KHZ12" s="111"/>
      <c r="KIA12" s="149"/>
      <c r="KIB12" s="111"/>
      <c r="KIC12" s="111"/>
      <c r="KID12" s="142"/>
      <c r="KIE12" s="111"/>
      <c r="KIF12" s="111"/>
      <c r="KIG12" s="111"/>
      <c r="KIH12" s="111"/>
      <c r="KII12" s="143"/>
      <c r="KIJ12" s="111"/>
      <c r="KIK12" s="111"/>
      <c r="KIL12" s="111"/>
      <c r="KIM12" s="111"/>
      <c r="KIN12" s="111"/>
      <c r="KIO12" s="149"/>
      <c r="KIP12" s="111"/>
      <c r="KIQ12" s="111"/>
      <c r="KIR12" s="142"/>
      <c r="KIS12" s="111"/>
      <c r="KIT12" s="111"/>
      <c r="KIU12" s="111"/>
      <c r="KIV12" s="111"/>
      <c r="KIW12" s="143"/>
      <c r="KIX12" s="111"/>
      <c r="KIY12" s="111"/>
      <c r="KIZ12" s="111"/>
      <c r="KJA12" s="111"/>
      <c r="KJB12" s="111"/>
      <c r="KJC12" s="149"/>
      <c r="KJD12" s="111"/>
      <c r="KJE12" s="111"/>
      <c r="KJF12" s="142"/>
      <c r="KJG12" s="111"/>
      <c r="KJH12" s="111"/>
      <c r="KJI12" s="111"/>
      <c r="KJJ12" s="111"/>
      <c r="KJK12" s="143"/>
      <c r="KJL12" s="111"/>
      <c r="KJM12" s="111"/>
      <c r="KJN12" s="111"/>
      <c r="KJO12" s="111"/>
      <c r="KJP12" s="111"/>
      <c r="KJQ12" s="149"/>
      <c r="KJR12" s="111"/>
      <c r="KJS12" s="111"/>
      <c r="KJT12" s="142"/>
      <c r="KJU12" s="111"/>
      <c r="KJV12" s="111"/>
      <c r="KJW12" s="111"/>
      <c r="KJX12" s="111"/>
      <c r="KJY12" s="143"/>
      <c r="KJZ12" s="111"/>
      <c r="KKA12" s="111"/>
      <c r="KKB12" s="111"/>
      <c r="KKC12" s="111"/>
      <c r="KKD12" s="111"/>
      <c r="KKE12" s="149"/>
      <c r="KKF12" s="111"/>
      <c r="KKG12" s="111"/>
      <c r="KKH12" s="142"/>
      <c r="KKI12" s="111"/>
      <c r="KKJ12" s="111"/>
      <c r="KKK12" s="111"/>
      <c r="KKL12" s="111"/>
      <c r="KKM12" s="143"/>
      <c r="KKN12" s="111"/>
      <c r="KKO12" s="111"/>
      <c r="KKP12" s="111"/>
      <c r="KKQ12" s="111"/>
      <c r="KKR12" s="111"/>
      <c r="KKS12" s="149"/>
      <c r="KKT12" s="111"/>
      <c r="KKU12" s="111"/>
      <c r="KKV12" s="142"/>
      <c r="KKW12" s="111"/>
      <c r="KKX12" s="111"/>
      <c r="KKY12" s="111"/>
      <c r="KKZ12" s="111"/>
      <c r="KLA12" s="143"/>
      <c r="KLB12" s="111"/>
      <c r="KLC12" s="111"/>
      <c r="KLD12" s="111"/>
      <c r="KLE12" s="111"/>
      <c r="KLF12" s="111"/>
      <c r="KLG12" s="149"/>
      <c r="KLH12" s="111"/>
      <c r="KLI12" s="111"/>
      <c r="KLJ12" s="142"/>
      <c r="KLK12" s="111"/>
      <c r="KLL12" s="111"/>
      <c r="KLM12" s="111"/>
      <c r="KLN12" s="111"/>
      <c r="KLO12" s="143"/>
      <c r="KLP12" s="111"/>
      <c r="KLQ12" s="111"/>
      <c r="KLR12" s="111"/>
      <c r="KLS12" s="111"/>
      <c r="KLT12" s="111"/>
      <c r="KLU12" s="149"/>
      <c r="KLV12" s="111"/>
      <c r="KLW12" s="111"/>
      <c r="KLX12" s="142"/>
      <c r="KLY12" s="111"/>
      <c r="KLZ12" s="111"/>
      <c r="KMA12" s="111"/>
      <c r="KMB12" s="111"/>
      <c r="KMC12" s="143"/>
      <c r="KMD12" s="111"/>
      <c r="KME12" s="111"/>
      <c r="KMF12" s="111"/>
      <c r="KMG12" s="111"/>
      <c r="KMH12" s="111"/>
      <c r="KMI12" s="149"/>
      <c r="KMJ12" s="111"/>
      <c r="KMK12" s="111"/>
      <c r="KML12" s="142"/>
      <c r="KMM12" s="111"/>
      <c r="KMN12" s="111"/>
      <c r="KMO12" s="111"/>
      <c r="KMP12" s="111"/>
      <c r="KMQ12" s="143"/>
      <c r="KMR12" s="111"/>
      <c r="KMS12" s="111"/>
      <c r="KMT12" s="111"/>
      <c r="KMU12" s="111"/>
      <c r="KMV12" s="111"/>
      <c r="KMW12" s="149"/>
      <c r="KMX12" s="111"/>
      <c r="KMY12" s="111"/>
      <c r="KMZ12" s="142"/>
      <c r="KNA12" s="111"/>
      <c r="KNB12" s="111"/>
      <c r="KNC12" s="111"/>
      <c r="KND12" s="111"/>
      <c r="KNE12" s="143"/>
      <c r="KNF12" s="111"/>
      <c r="KNG12" s="111"/>
      <c r="KNH12" s="111"/>
      <c r="KNI12" s="111"/>
      <c r="KNJ12" s="111"/>
      <c r="KNK12" s="149"/>
      <c r="KNL12" s="111"/>
      <c r="KNM12" s="111"/>
      <c r="KNN12" s="142"/>
      <c r="KNO12" s="111"/>
      <c r="KNP12" s="111"/>
      <c r="KNQ12" s="111"/>
      <c r="KNR12" s="111"/>
      <c r="KNS12" s="143"/>
      <c r="KNT12" s="111"/>
      <c r="KNU12" s="111"/>
      <c r="KNV12" s="111"/>
      <c r="KNW12" s="111"/>
      <c r="KNX12" s="111"/>
      <c r="KNY12" s="149"/>
      <c r="KNZ12" s="111"/>
      <c r="KOA12" s="111"/>
      <c r="KOB12" s="142"/>
      <c r="KOC12" s="111"/>
      <c r="KOD12" s="111"/>
      <c r="KOE12" s="111"/>
      <c r="KOF12" s="111"/>
      <c r="KOG12" s="143"/>
      <c r="KOH12" s="111"/>
      <c r="KOI12" s="111"/>
      <c r="KOJ12" s="111"/>
      <c r="KOK12" s="111"/>
      <c r="KOL12" s="111"/>
      <c r="KOM12" s="149"/>
      <c r="KON12" s="111"/>
      <c r="KOO12" s="111"/>
      <c r="KOP12" s="142"/>
      <c r="KOQ12" s="111"/>
      <c r="KOR12" s="111"/>
      <c r="KOS12" s="111"/>
      <c r="KOT12" s="111"/>
      <c r="KOU12" s="143"/>
      <c r="KOV12" s="111"/>
      <c r="KOW12" s="111"/>
      <c r="KOX12" s="111"/>
      <c r="KOY12" s="111"/>
      <c r="KOZ12" s="111"/>
      <c r="KPA12" s="149"/>
      <c r="KPB12" s="111"/>
      <c r="KPC12" s="111"/>
      <c r="KPD12" s="142"/>
      <c r="KPE12" s="111"/>
      <c r="KPF12" s="111"/>
      <c r="KPG12" s="111"/>
      <c r="KPH12" s="111"/>
      <c r="KPI12" s="143"/>
      <c r="KPJ12" s="111"/>
      <c r="KPK12" s="111"/>
      <c r="KPL12" s="111"/>
      <c r="KPM12" s="111"/>
      <c r="KPN12" s="111"/>
      <c r="KPO12" s="149"/>
      <c r="KPP12" s="111"/>
      <c r="KPQ12" s="111"/>
      <c r="KPR12" s="142"/>
      <c r="KPS12" s="111"/>
      <c r="KPT12" s="111"/>
      <c r="KPU12" s="111"/>
      <c r="KPV12" s="111"/>
      <c r="KPW12" s="143"/>
      <c r="KPX12" s="111"/>
      <c r="KPY12" s="111"/>
      <c r="KPZ12" s="111"/>
      <c r="KQA12" s="111"/>
      <c r="KQB12" s="111"/>
      <c r="KQC12" s="149"/>
      <c r="KQD12" s="111"/>
      <c r="KQE12" s="111"/>
      <c r="KQF12" s="142"/>
      <c r="KQG12" s="111"/>
      <c r="KQH12" s="111"/>
      <c r="KQI12" s="111"/>
      <c r="KQJ12" s="111"/>
      <c r="KQK12" s="143"/>
      <c r="KQL12" s="111"/>
      <c r="KQM12" s="111"/>
      <c r="KQN12" s="111"/>
      <c r="KQO12" s="111"/>
      <c r="KQP12" s="111"/>
      <c r="KQQ12" s="149"/>
      <c r="KQR12" s="111"/>
      <c r="KQS12" s="111"/>
      <c r="KQT12" s="142"/>
      <c r="KQU12" s="111"/>
      <c r="KQV12" s="111"/>
      <c r="KQW12" s="111"/>
      <c r="KQX12" s="111"/>
      <c r="KQY12" s="143"/>
      <c r="KQZ12" s="111"/>
      <c r="KRA12" s="111"/>
      <c r="KRB12" s="111"/>
      <c r="KRC12" s="111"/>
      <c r="KRD12" s="111"/>
      <c r="KRE12" s="149"/>
      <c r="KRF12" s="111"/>
      <c r="KRG12" s="111"/>
      <c r="KRH12" s="142"/>
      <c r="KRI12" s="111"/>
      <c r="KRJ12" s="111"/>
      <c r="KRK12" s="111"/>
      <c r="KRL12" s="111"/>
      <c r="KRM12" s="143"/>
      <c r="KRN12" s="111"/>
      <c r="KRO12" s="111"/>
      <c r="KRP12" s="111"/>
      <c r="KRQ12" s="111"/>
      <c r="KRR12" s="111"/>
      <c r="KRS12" s="149"/>
      <c r="KRT12" s="111"/>
      <c r="KRU12" s="111"/>
      <c r="KRV12" s="142"/>
      <c r="KRW12" s="111"/>
      <c r="KRX12" s="111"/>
      <c r="KRY12" s="111"/>
      <c r="KRZ12" s="111"/>
      <c r="KSA12" s="143"/>
      <c r="KSB12" s="111"/>
      <c r="KSC12" s="111"/>
      <c r="KSD12" s="111"/>
      <c r="KSE12" s="111"/>
      <c r="KSF12" s="111"/>
      <c r="KSG12" s="149"/>
      <c r="KSH12" s="111"/>
      <c r="KSI12" s="111"/>
      <c r="KSJ12" s="142"/>
      <c r="KSK12" s="111"/>
      <c r="KSL12" s="111"/>
      <c r="KSM12" s="111"/>
      <c r="KSN12" s="111"/>
      <c r="KSO12" s="143"/>
      <c r="KSP12" s="111"/>
      <c r="KSQ12" s="111"/>
      <c r="KSR12" s="111"/>
      <c r="KSS12" s="111"/>
      <c r="KST12" s="111"/>
      <c r="KSU12" s="149"/>
      <c r="KSV12" s="111"/>
      <c r="KSW12" s="111"/>
      <c r="KSX12" s="142"/>
      <c r="KSY12" s="111"/>
      <c r="KSZ12" s="111"/>
      <c r="KTA12" s="111"/>
      <c r="KTB12" s="111"/>
      <c r="KTC12" s="143"/>
      <c r="KTD12" s="111"/>
      <c r="KTE12" s="111"/>
      <c r="KTF12" s="111"/>
      <c r="KTG12" s="111"/>
      <c r="KTH12" s="111"/>
      <c r="KTI12" s="149"/>
      <c r="KTJ12" s="111"/>
      <c r="KTK12" s="111"/>
      <c r="KTL12" s="142"/>
      <c r="KTM12" s="111"/>
      <c r="KTN12" s="111"/>
      <c r="KTO12" s="111"/>
      <c r="KTP12" s="111"/>
      <c r="KTQ12" s="143"/>
      <c r="KTR12" s="111"/>
      <c r="KTS12" s="111"/>
      <c r="KTT12" s="111"/>
      <c r="KTU12" s="111"/>
      <c r="KTV12" s="111"/>
      <c r="KTW12" s="149"/>
      <c r="KTX12" s="111"/>
      <c r="KTY12" s="111"/>
      <c r="KTZ12" s="142"/>
      <c r="KUA12" s="111"/>
      <c r="KUB12" s="111"/>
      <c r="KUC12" s="111"/>
      <c r="KUD12" s="111"/>
      <c r="KUE12" s="143"/>
      <c r="KUF12" s="111"/>
      <c r="KUG12" s="111"/>
      <c r="KUH12" s="111"/>
      <c r="KUI12" s="111"/>
      <c r="KUJ12" s="111"/>
      <c r="KUK12" s="149"/>
      <c r="KUL12" s="111"/>
      <c r="KUM12" s="111"/>
      <c r="KUN12" s="142"/>
      <c r="KUO12" s="111"/>
      <c r="KUP12" s="111"/>
      <c r="KUQ12" s="111"/>
      <c r="KUR12" s="111"/>
      <c r="KUS12" s="143"/>
      <c r="KUT12" s="111"/>
      <c r="KUU12" s="111"/>
      <c r="KUV12" s="111"/>
      <c r="KUW12" s="111"/>
      <c r="KUX12" s="111"/>
      <c r="KUY12" s="149"/>
      <c r="KUZ12" s="111"/>
      <c r="KVA12" s="111"/>
      <c r="KVB12" s="142"/>
      <c r="KVC12" s="111"/>
      <c r="KVD12" s="111"/>
      <c r="KVE12" s="111"/>
      <c r="KVF12" s="111"/>
      <c r="KVG12" s="143"/>
      <c r="KVH12" s="111"/>
      <c r="KVI12" s="111"/>
      <c r="KVJ12" s="111"/>
      <c r="KVK12" s="111"/>
      <c r="KVL12" s="111"/>
      <c r="KVM12" s="149"/>
      <c r="KVN12" s="111"/>
      <c r="KVO12" s="111"/>
      <c r="KVP12" s="142"/>
      <c r="KVQ12" s="111"/>
      <c r="KVR12" s="111"/>
      <c r="KVS12" s="111"/>
      <c r="KVT12" s="111"/>
      <c r="KVU12" s="143"/>
      <c r="KVV12" s="111"/>
      <c r="KVW12" s="111"/>
      <c r="KVX12" s="111"/>
      <c r="KVY12" s="111"/>
      <c r="KVZ12" s="111"/>
      <c r="KWA12" s="149"/>
      <c r="KWB12" s="111"/>
      <c r="KWC12" s="111"/>
      <c r="KWD12" s="142"/>
      <c r="KWE12" s="111"/>
      <c r="KWF12" s="111"/>
      <c r="KWG12" s="111"/>
      <c r="KWH12" s="111"/>
      <c r="KWI12" s="143"/>
      <c r="KWJ12" s="111"/>
      <c r="KWK12" s="111"/>
      <c r="KWL12" s="111"/>
      <c r="KWM12" s="111"/>
      <c r="KWN12" s="111"/>
      <c r="KWO12" s="149"/>
      <c r="KWP12" s="111"/>
      <c r="KWQ12" s="111"/>
      <c r="KWR12" s="142"/>
      <c r="KWS12" s="111"/>
      <c r="KWT12" s="111"/>
      <c r="KWU12" s="111"/>
      <c r="KWV12" s="111"/>
      <c r="KWW12" s="143"/>
      <c r="KWX12" s="111"/>
      <c r="KWY12" s="111"/>
      <c r="KWZ12" s="111"/>
      <c r="KXA12" s="111"/>
      <c r="KXB12" s="111"/>
      <c r="KXC12" s="149"/>
      <c r="KXD12" s="111"/>
      <c r="KXE12" s="111"/>
      <c r="KXF12" s="142"/>
      <c r="KXG12" s="111"/>
      <c r="KXH12" s="111"/>
      <c r="KXI12" s="111"/>
      <c r="KXJ12" s="111"/>
      <c r="KXK12" s="143"/>
      <c r="KXL12" s="111"/>
      <c r="KXM12" s="111"/>
      <c r="KXN12" s="111"/>
      <c r="KXO12" s="111"/>
      <c r="KXP12" s="111"/>
      <c r="KXQ12" s="149"/>
      <c r="KXR12" s="111"/>
      <c r="KXS12" s="111"/>
      <c r="KXT12" s="142"/>
      <c r="KXU12" s="111"/>
      <c r="KXV12" s="111"/>
      <c r="KXW12" s="111"/>
      <c r="KXX12" s="111"/>
      <c r="KXY12" s="143"/>
      <c r="KXZ12" s="111"/>
      <c r="KYA12" s="111"/>
      <c r="KYB12" s="111"/>
      <c r="KYC12" s="111"/>
      <c r="KYD12" s="111"/>
      <c r="KYE12" s="149"/>
      <c r="KYF12" s="111"/>
      <c r="KYG12" s="111"/>
      <c r="KYH12" s="142"/>
      <c r="KYI12" s="111"/>
      <c r="KYJ12" s="111"/>
      <c r="KYK12" s="111"/>
      <c r="KYL12" s="111"/>
      <c r="KYM12" s="143"/>
      <c r="KYN12" s="111"/>
      <c r="KYO12" s="111"/>
      <c r="KYP12" s="111"/>
      <c r="KYQ12" s="111"/>
      <c r="KYR12" s="111"/>
      <c r="KYS12" s="149"/>
      <c r="KYT12" s="111"/>
      <c r="KYU12" s="111"/>
      <c r="KYV12" s="142"/>
      <c r="KYW12" s="111"/>
      <c r="KYX12" s="111"/>
      <c r="KYY12" s="111"/>
      <c r="KYZ12" s="111"/>
      <c r="KZA12" s="143"/>
      <c r="KZB12" s="111"/>
      <c r="KZC12" s="111"/>
      <c r="KZD12" s="111"/>
      <c r="KZE12" s="111"/>
      <c r="KZF12" s="111"/>
      <c r="KZG12" s="149"/>
      <c r="KZH12" s="111"/>
      <c r="KZI12" s="111"/>
      <c r="KZJ12" s="142"/>
      <c r="KZK12" s="111"/>
      <c r="KZL12" s="111"/>
      <c r="KZM12" s="111"/>
      <c r="KZN12" s="111"/>
      <c r="KZO12" s="143"/>
      <c r="KZP12" s="111"/>
      <c r="KZQ12" s="111"/>
      <c r="KZR12" s="111"/>
      <c r="KZS12" s="111"/>
      <c r="KZT12" s="111"/>
      <c r="KZU12" s="149"/>
      <c r="KZV12" s="111"/>
      <c r="KZW12" s="111"/>
      <c r="KZX12" s="142"/>
      <c r="KZY12" s="111"/>
      <c r="KZZ12" s="111"/>
      <c r="LAA12" s="111"/>
      <c r="LAB12" s="111"/>
      <c r="LAC12" s="143"/>
      <c r="LAD12" s="111"/>
      <c r="LAE12" s="111"/>
      <c r="LAF12" s="111"/>
      <c r="LAG12" s="111"/>
      <c r="LAH12" s="111"/>
      <c r="LAI12" s="149"/>
      <c r="LAJ12" s="111"/>
      <c r="LAK12" s="111"/>
      <c r="LAL12" s="142"/>
      <c r="LAM12" s="111"/>
      <c r="LAN12" s="111"/>
      <c r="LAO12" s="111"/>
      <c r="LAP12" s="111"/>
      <c r="LAQ12" s="143"/>
      <c r="LAR12" s="111"/>
      <c r="LAS12" s="111"/>
      <c r="LAT12" s="111"/>
      <c r="LAU12" s="111"/>
      <c r="LAV12" s="111"/>
      <c r="LAW12" s="149"/>
      <c r="LAX12" s="111"/>
      <c r="LAY12" s="111"/>
      <c r="LAZ12" s="142"/>
      <c r="LBA12" s="111"/>
      <c r="LBB12" s="111"/>
      <c r="LBC12" s="111"/>
      <c r="LBD12" s="111"/>
      <c r="LBE12" s="143"/>
      <c r="LBF12" s="111"/>
      <c r="LBG12" s="111"/>
      <c r="LBH12" s="111"/>
      <c r="LBI12" s="111"/>
      <c r="LBJ12" s="111"/>
      <c r="LBK12" s="149"/>
      <c r="LBL12" s="111"/>
      <c r="LBM12" s="111"/>
      <c r="LBN12" s="142"/>
      <c r="LBO12" s="111"/>
      <c r="LBP12" s="111"/>
      <c r="LBQ12" s="111"/>
      <c r="LBR12" s="111"/>
      <c r="LBS12" s="143"/>
      <c r="LBT12" s="111"/>
      <c r="LBU12" s="111"/>
      <c r="LBV12" s="111"/>
      <c r="LBW12" s="111"/>
      <c r="LBX12" s="111"/>
      <c r="LBY12" s="149"/>
      <c r="LBZ12" s="111"/>
      <c r="LCA12" s="111"/>
      <c r="LCB12" s="142"/>
      <c r="LCC12" s="111"/>
      <c r="LCD12" s="111"/>
      <c r="LCE12" s="111"/>
      <c r="LCF12" s="111"/>
      <c r="LCG12" s="143"/>
      <c r="LCH12" s="111"/>
      <c r="LCI12" s="111"/>
      <c r="LCJ12" s="111"/>
      <c r="LCK12" s="111"/>
      <c r="LCL12" s="111"/>
      <c r="LCM12" s="149"/>
      <c r="LCN12" s="111"/>
      <c r="LCO12" s="111"/>
      <c r="LCP12" s="142"/>
      <c r="LCQ12" s="111"/>
      <c r="LCR12" s="111"/>
      <c r="LCS12" s="111"/>
      <c r="LCT12" s="111"/>
      <c r="LCU12" s="143"/>
      <c r="LCV12" s="111"/>
      <c r="LCW12" s="111"/>
      <c r="LCX12" s="111"/>
      <c r="LCY12" s="111"/>
      <c r="LCZ12" s="111"/>
      <c r="LDA12" s="149"/>
      <c r="LDB12" s="111"/>
      <c r="LDC12" s="111"/>
      <c r="LDD12" s="142"/>
      <c r="LDE12" s="111"/>
      <c r="LDF12" s="111"/>
      <c r="LDG12" s="111"/>
      <c r="LDH12" s="111"/>
      <c r="LDI12" s="143"/>
      <c r="LDJ12" s="111"/>
      <c r="LDK12" s="111"/>
      <c r="LDL12" s="111"/>
      <c r="LDM12" s="111"/>
      <c r="LDN12" s="111"/>
      <c r="LDO12" s="149"/>
      <c r="LDP12" s="111"/>
      <c r="LDQ12" s="111"/>
      <c r="LDR12" s="142"/>
      <c r="LDS12" s="111"/>
      <c r="LDT12" s="111"/>
      <c r="LDU12" s="111"/>
      <c r="LDV12" s="111"/>
      <c r="LDW12" s="143"/>
      <c r="LDX12" s="111"/>
      <c r="LDY12" s="111"/>
      <c r="LDZ12" s="111"/>
      <c r="LEA12" s="111"/>
      <c r="LEB12" s="111"/>
      <c r="LEC12" s="149"/>
      <c r="LED12" s="111"/>
      <c r="LEE12" s="111"/>
      <c r="LEF12" s="142"/>
      <c r="LEG12" s="111"/>
      <c r="LEH12" s="111"/>
      <c r="LEI12" s="111"/>
      <c r="LEJ12" s="111"/>
      <c r="LEK12" s="143"/>
      <c r="LEL12" s="111"/>
      <c r="LEM12" s="111"/>
      <c r="LEN12" s="111"/>
      <c r="LEO12" s="111"/>
      <c r="LEP12" s="111"/>
      <c r="LEQ12" s="149"/>
      <c r="LER12" s="111"/>
      <c r="LES12" s="111"/>
      <c r="LET12" s="142"/>
      <c r="LEU12" s="111"/>
      <c r="LEV12" s="111"/>
      <c r="LEW12" s="111"/>
      <c r="LEX12" s="111"/>
      <c r="LEY12" s="143"/>
      <c r="LEZ12" s="111"/>
      <c r="LFA12" s="111"/>
      <c r="LFB12" s="111"/>
      <c r="LFC12" s="111"/>
      <c r="LFD12" s="111"/>
      <c r="LFE12" s="149"/>
      <c r="LFF12" s="111"/>
      <c r="LFG12" s="111"/>
      <c r="LFH12" s="142"/>
      <c r="LFI12" s="111"/>
      <c r="LFJ12" s="111"/>
      <c r="LFK12" s="111"/>
      <c r="LFL12" s="111"/>
      <c r="LFM12" s="143"/>
      <c r="LFN12" s="111"/>
      <c r="LFO12" s="111"/>
      <c r="LFP12" s="111"/>
      <c r="LFQ12" s="111"/>
      <c r="LFR12" s="111"/>
      <c r="LFS12" s="149"/>
      <c r="LFT12" s="111"/>
      <c r="LFU12" s="111"/>
      <c r="LFV12" s="142"/>
      <c r="LFW12" s="111"/>
      <c r="LFX12" s="111"/>
      <c r="LFY12" s="111"/>
      <c r="LFZ12" s="111"/>
      <c r="LGA12" s="143"/>
      <c r="LGB12" s="111"/>
      <c r="LGC12" s="111"/>
      <c r="LGD12" s="111"/>
      <c r="LGE12" s="111"/>
      <c r="LGF12" s="111"/>
      <c r="LGG12" s="149"/>
      <c r="LGH12" s="111"/>
      <c r="LGI12" s="111"/>
      <c r="LGJ12" s="142"/>
      <c r="LGK12" s="111"/>
      <c r="LGL12" s="111"/>
      <c r="LGM12" s="111"/>
      <c r="LGN12" s="111"/>
      <c r="LGO12" s="143"/>
      <c r="LGP12" s="111"/>
      <c r="LGQ12" s="111"/>
      <c r="LGR12" s="111"/>
      <c r="LGS12" s="111"/>
      <c r="LGT12" s="111"/>
      <c r="LGU12" s="149"/>
      <c r="LGV12" s="111"/>
      <c r="LGW12" s="111"/>
      <c r="LGX12" s="142"/>
      <c r="LGY12" s="111"/>
      <c r="LGZ12" s="111"/>
      <c r="LHA12" s="111"/>
      <c r="LHB12" s="111"/>
      <c r="LHC12" s="143"/>
      <c r="LHD12" s="111"/>
      <c r="LHE12" s="111"/>
      <c r="LHF12" s="111"/>
      <c r="LHG12" s="111"/>
      <c r="LHH12" s="111"/>
      <c r="LHI12" s="149"/>
      <c r="LHJ12" s="111"/>
      <c r="LHK12" s="111"/>
      <c r="LHL12" s="142"/>
      <c r="LHM12" s="111"/>
      <c r="LHN12" s="111"/>
      <c r="LHO12" s="111"/>
      <c r="LHP12" s="111"/>
      <c r="LHQ12" s="143"/>
      <c r="LHR12" s="111"/>
      <c r="LHS12" s="111"/>
      <c r="LHT12" s="111"/>
      <c r="LHU12" s="111"/>
      <c r="LHV12" s="111"/>
      <c r="LHW12" s="149"/>
      <c r="LHX12" s="111"/>
      <c r="LHY12" s="111"/>
      <c r="LHZ12" s="142"/>
      <c r="LIA12" s="111"/>
      <c r="LIB12" s="111"/>
      <c r="LIC12" s="111"/>
      <c r="LID12" s="111"/>
      <c r="LIE12" s="143"/>
      <c r="LIF12" s="111"/>
      <c r="LIG12" s="111"/>
      <c r="LIH12" s="111"/>
      <c r="LII12" s="111"/>
      <c r="LIJ12" s="111"/>
      <c r="LIK12" s="149"/>
      <c r="LIL12" s="111"/>
      <c r="LIM12" s="111"/>
      <c r="LIN12" s="142"/>
      <c r="LIO12" s="111"/>
      <c r="LIP12" s="111"/>
      <c r="LIQ12" s="111"/>
      <c r="LIR12" s="111"/>
      <c r="LIS12" s="143"/>
      <c r="LIT12" s="111"/>
      <c r="LIU12" s="111"/>
      <c r="LIV12" s="111"/>
      <c r="LIW12" s="111"/>
      <c r="LIX12" s="111"/>
      <c r="LIY12" s="149"/>
      <c r="LIZ12" s="111"/>
      <c r="LJA12" s="111"/>
      <c r="LJB12" s="142"/>
      <c r="LJC12" s="111"/>
      <c r="LJD12" s="111"/>
      <c r="LJE12" s="111"/>
      <c r="LJF12" s="111"/>
      <c r="LJG12" s="143"/>
      <c r="LJH12" s="111"/>
      <c r="LJI12" s="111"/>
      <c r="LJJ12" s="111"/>
      <c r="LJK12" s="111"/>
      <c r="LJL12" s="111"/>
      <c r="LJM12" s="149"/>
      <c r="LJN12" s="111"/>
      <c r="LJO12" s="111"/>
      <c r="LJP12" s="142"/>
      <c r="LJQ12" s="111"/>
      <c r="LJR12" s="111"/>
      <c r="LJS12" s="111"/>
      <c r="LJT12" s="111"/>
      <c r="LJU12" s="143"/>
      <c r="LJV12" s="111"/>
      <c r="LJW12" s="111"/>
      <c r="LJX12" s="111"/>
      <c r="LJY12" s="111"/>
      <c r="LJZ12" s="111"/>
      <c r="LKA12" s="149"/>
      <c r="LKB12" s="111"/>
      <c r="LKC12" s="111"/>
      <c r="LKD12" s="142"/>
      <c r="LKE12" s="111"/>
      <c r="LKF12" s="111"/>
      <c r="LKG12" s="111"/>
      <c r="LKH12" s="111"/>
      <c r="LKI12" s="143"/>
      <c r="LKJ12" s="111"/>
      <c r="LKK12" s="111"/>
      <c r="LKL12" s="111"/>
      <c r="LKM12" s="111"/>
      <c r="LKN12" s="111"/>
      <c r="LKO12" s="149"/>
      <c r="LKP12" s="111"/>
      <c r="LKQ12" s="111"/>
      <c r="LKR12" s="142"/>
      <c r="LKS12" s="111"/>
      <c r="LKT12" s="111"/>
      <c r="LKU12" s="111"/>
      <c r="LKV12" s="111"/>
      <c r="LKW12" s="143"/>
      <c r="LKX12" s="111"/>
      <c r="LKY12" s="111"/>
      <c r="LKZ12" s="111"/>
      <c r="LLA12" s="111"/>
      <c r="LLB12" s="111"/>
      <c r="LLC12" s="149"/>
      <c r="LLD12" s="111"/>
      <c r="LLE12" s="111"/>
      <c r="LLF12" s="142"/>
      <c r="LLG12" s="111"/>
      <c r="LLH12" s="111"/>
      <c r="LLI12" s="111"/>
      <c r="LLJ12" s="111"/>
      <c r="LLK12" s="143"/>
      <c r="LLL12" s="111"/>
      <c r="LLM12" s="111"/>
      <c r="LLN12" s="111"/>
      <c r="LLO12" s="111"/>
      <c r="LLP12" s="111"/>
      <c r="LLQ12" s="149"/>
      <c r="LLR12" s="111"/>
      <c r="LLS12" s="111"/>
      <c r="LLT12" s="142"/>
      <c r="LLU12" s="111"/>
      <c r="LLV12" s="111"/>
      <c r="LLW12" s="111"/>
      <c r="LLX12" s="111"/>
      <c r="LLY12" s="143"/>
      <c r="LLZ12" s="111"/>
      <c r="LMA12" s="111"/>
      <c r="LMB12" s="111"/>
      <c r="LMC12" s="111"/>
      <c r="LMD12" s="111"/>
      <c r="LME12" s="149"/>
      <c r="LMF12" s="111"/>
      <c r="LMG12" s="111"/>
      <c r="LMH12" s="142"/>
      <c r="LMI12" s="111"/>
      <c r="LMJ12" s="111"/>
      <c r="LMK12" s="111"/>
      <c r="LML12" s="111"/>
      <c r="LMM12" s="143"/>
      <c r="LMN12" s="111"/>
      <c r="LMO12" s="111"/>
      <c r="LMP12" s="111"/>
      <c r="LMQ12" s="111"/>
      <c r="LMR12" s="111"/>
      <c r="LMS12" s="149"/>
      <c r="LMT12" s="111"/>
      <c r="LMU12" s="111"/>
      <c r="LMV12" s="142"/>
      <c r="LMW12" s="111"/>
      <c r="LMX12" s="111"/>
      <c r="LMY12" s="111"/>
      <c r="LMZ12" s="111"/>
      <c r="LNA12" s="143"/>
      <c r="LNB12" s="111"/>
      <c r="LNC12" s="111"/>
      <c r="LND12" s="111"/>
      <c r="LNE12" s="111"/>
      <c r="LNF12" s="111"/>
      <c r="LNG12" s="149"/>
      <c r="LNH12" s="111"/>
      <c r="LNI12" s="111"/>
      <c r="LNJ12" s="142"/>
      <c r="LNK12" s="111"/>
      <c r="LNL12" s="111"/>
      <c r="LNM12" s="111"/>
      <c r="LNN12" s="111"/>
      <c r="LNO12" s="143"/>
      <c r="LNP12" s="111"/>
      <c r="LNQ12" s="111"/>
      <c r="LNR12" s="111"/>
      <c r="LNS12" s="111"/>
      <c r="LNT12" s="111"/>
      <c r="LNU12" s="149"/>
      <c r="LNV12" s="111"/>
      <c r="LNW12" s="111"/>
      <c r="LNX12" s="142"/>
      <c r="LNY12" s="111"/>
      <c r="LNZ12" s="111"/>
      <c r="LOA12" s="111"/>
      <c r="LOB12" s="111"/>
      <c r="LOC12" s="143"/>
      <c r="LOD12" s="111"/>
      <c r="LOE12" s="111"/>
      <c r="LOF12" s="111"/>
      <c r="LOG12" s="111"/>
      <c r="LOH12" s="111"/>
      <c r="LOI12" s="149"/>
      <c r="LOJ12" s="111"/>
      <c r="LOK12" s="111"/>
      <c r="LOL12" s="142"/>
      <c r="LOM12" s="111"/>
      <c r="LON12" s="111"/>
      <c r="LOO12" s="111"/>
      <c r="LOP12" s="111"/>
      <c r="LOQ12" s="143"/>
      <c r="LOR12" s="111"/>
      <c r="LOS12" s="111"/>
      <c r="LOT12" s="111"/>
      <c r="LOU12" s="111"/>
      <c r="LOV12" s="111"/>
      <c r="LOW12" s="149"/>
      <c r="LOX12" s="111"/>
      <c r="LOY12" s="111"/>
      <c r="LOZ12" s="142"/>
      <c r="LPA12" s="111"/>
      <c r="LPB12" s="111"/>
      <c r="LPC12" s="111"/>
      <c r="LPD12" s="111"/>
      <c r="LPE12" s="143"/>
      <c r="LPF12" s="111"/>
      <c r="LPG12" s="111"/>
      <c r="LPH12" s="111"/>
      <c r="LPI12" s="111"/>
      <c r="LPJ12" s="111"/>
      <c r="LPK12" s="149"/>
      <c r="LPL12" s="111"/>
      <c r="LPM12" s="111"/>
      <c r="LPN12" s="142"/>
      <c r="LPO12" s="111"/>
      <c r="LPP12" s="111"/>
      <c r="LPQ12" s="111"/>
      <c r="LPR12" s="111"/>
      <c r="LPS12" s="143"/>
      <c r="LPT12" s="111"/>
      <c r="LPU12" s="111"/>
      <c r="LPV12" s="111"/>
      <c r="LPW12" s="111"/>
      <c r="LPX12" s="111"/>
      <c r="LPY12" s="149"/>
      <c r="LPZ12" s="111"/>
      <c r="LQA12" s="111"/>
      <c r="LQB12" s="142"/>
      <c r="LQC12" s="111"/>
      <c r="LQD12" s="111"/>
      <c r="LQE12" s="111"/>
      <c r="LQF12" s="111"/>
      <c r="LQG12" s="143"/>
      <c r="LQH12" s="111"/>
      <c r="LQI12" s="111"/>
      <c r="LQJ12" s="111"/>
      <c r="LQK12" s="111"/>
      <c r="LQL12" s="111"/>
      <c r="LQM12" s="149"/>
      <c r="LQN12" s="111"/>
      <c r="LQO12" s="111"/>
      <c r="LQP12" s="142"/>
      <c r="LQQ12" s="111"/>
      <c r="LQR12" s="111"/>
      <c r="LQS12" s="111"/>
      <c r="LQT12" s="111"/>
      <c r="LQU12" s="143"/>
      <c r="LQV12" s="111"/>
      <c r="LQW12" s="111"/>
      <c r="LQX12" s="111"/>
      <c r="LQY12" s="111"/>
      <c r="LQZ12" s="111"/>
      <c r="LRA12" s="149"/>
      <c r="LRB12" s="111"/>
      <c r="LRC12" s="111"/>
      <c r="LRD12" s="142"/>
      <c r="LRE12" s="111"/>
      <c r="LRF12" s="111"/>
      <c r="LRG12" s="111"/>
      <c r="LRH12" s="111"/>
      <c r="LRI12" s="143"/>
      <c r="LRJ12" s="111"/>
      <c r="LRK12" s="111"/>
      <c r="LRL12" s="111"/>
      <c r="LRM12" s="111"/>
      <c r="LRN12" s="111"/>
      <c r="LRO12" s="149"/>
      <c r="LRP12" s="111"/>
      <c r="LRQ12" s="111"/>
      <c r="LRR12" s="142"/>
      <c r="LRS12" s="111"/>
      <c r="LRT12" s="111"/>
      <c r="LRU12" s="111"/>
      <c r="LRV12" s="111"/>
      <c r="LRW12" s="143"/>
      <c r="LRX12" s="111"/>
      <c r="LRY12" s="111"/>
      <c r="LRZ12" s="111"/>
      <c r="LSA12" s="111"/>
      <c r="LSB12" s="111"/>
      <c r="LSC12" s="149"/>
      <c r="LSD12" s="111"/>
      <c r="LSE12" s="111"/>
      <c r="LSF12" s="142"/>
      <c r="LSG12" s="111"/>
      <c r="LSH12" s="111"/>
      <c r="LSI12" s="111"/>
      <c r="LSJ12" s="111"/>
      <c r="LSK12" s="143"/>
      <c r="LSL12" s="111"/>
      <c r="LSM12" s="111"/>
      <c r="LSN12" s="111"/>
      <c r="LSO12" s="111"/>
      <c r="LSP12" s="111"/>
      <c r="LSQ12" s="149"/>
      <c r="LSR12" s="111"/>
      <c r="LSS12" s="111"/>
      <c r="LST12" s="142"/>
      <c r="LSU12" s="111"/>
      <c r="LSV12" s="111"/>
      <c r="LSW12" s="111"/>
      <c r="LSX12" s="111"/>
      <c r="LSY12" s="143"/>
      <c r="LSZ12" s="111"/>
      <c r="LTA12" s="111"/>
      <c r="LTB12" s="111"/>
      <c r="LTC12" s="111"/>
      <c r="LTD12" s="111"/>
      <c r="LTE12" s="149"/>
      <c r="LTF12" s="111"/>
      <c r="LTG12" s="111"/>
      <c r="LTH12" s="142"/>
      <c r="LTI12" s="111"/>
      <c r="LTJ12" s="111"/>
      <c r="LTK12" s="111"/>
      <c r="LTL12" s="111"/>
      <c r="LTM12" s="143"/>
      <c r="LTN12" s="111"/>
      <c r="LTO12" s="111"/>
      <c r="LTP12" s="111"/>
      <c r="LTQ12" s="111"/>
      <c r="LTR12" s="111"/>
      <c r="LTS12" s="149"/>
      <c r="LTT12" s="111"/>
      <c r="LTU12" s="111"/>
      <c r="LTV12" s="142"/>
      <c r="LTW12" s="111"/>
      <c r="LTX12" s="111"/>
      <c r="LTY12" s="111"/>
      <c r="LTZ12" s="111"/>
      <c r="LUA12" s="143"/>
      <c r="LUB12" s="111"/>
      <c r="LUC12" s="111"/>
      <c r="LUD12" s="111"/>
      <c r="LUE12" s="111"/>
      <c r="LUF12" s="111"/>
      <c r="LUG12" s="149"/>
      <c r="LUH12" s="111"/>
      <c r="LUI12" s="111"/>
      <c r="LUJ12" s="142"/>
      <c r="LUK12" s="111"/>
      <c r="LUL12" s="111"/>
      <c r="LUM12" s="111"/>
      <c r="LUN12" s="111"/>
      <c r="LUO12" s="143"/>
      <c r="LUP12" s="111"/>
      <c r="LUQ12" s="111"/>
      <c r="LUR12" s="111"/>
      <c r="LUS12" s="111"/>
      <c r="LUT12" s="111"/>
      <c r="LUU12" s="149"/>
      <c r="LUV12" s="111"/>
      <c r="LUW12" s="111"/>
      <c r="LUX12" s="142"/>
      <c r="LUY12" s="111"/>
      <c r="LUZ12" s="111"/>
      <c r="LVA12" s="111"/>
      <c r="LVB12" s="111"/>
      <c r="LVC12" s="143"/>
      <c r="LVD12" s="111"/>
      <c r="LVE12" s="111"/>
      <c r="LVF12" s="111"/>
      <c r="LVG12" s="111"/>
      <c r="LVH12" s="111"/>
      <c r="LVI12" s="149"/>
      <c r="LVJ12" s="111"/>
      <c r="LVK12" s="111"/>
      <c r="LVL12" s="142"/>
      <c r="LVM12" s="111"/>
      <c r="LVN12" s="111"/>
      <c r="LVO12" s="111"/>
      <c r="LVP12" s="111"/>
      <c r="LVQ12" s="143"/>
      <c r="LVR12" s="111"/>
      <c r="LVS12" s="111"/>
      <c r="LVT12" s="111"/>
      <c r="LVU12" s="111"/>
      <c r="LVV12" s="111"/>
      <c r="LVW12" s="149"/>
      <c r="LVX12" s="111"/>
      <c r="LVY12" s="111"/>
      <c r="LVZ12" s="142"/>
      <c r="LWA12" s="111"/>
      <c r="LWB12" s="111"/>
      <c r="LWC12" s="111"/>
      <c r="LWD12" s="111"/>
      <c r="LWE12" s="143"/>
      <c r="LWF12" s="111"/>
      <c r="LWG12" s="111"/>
      <c r="LWH12" s="111"/>
      <c r="LWI12" s="111"/>
      <c r="LWJ12" s="111"/>
      <c r="LWK12" s="149"/>
      <c r="LWL12" s="111"/>
      <c r="LWM12" s="111"/>
      <c r="LWN12" s="142"/>
      <c r="LWO12" s="111"/>
      <c r="LWP12" s="111"/>
      <c r="LWQ12" s="111"/>
      <c r="LWR12" s="111"/>
      <c r="LWS12" s="143"/>
      <c r="LWT12" s="111"/>
      <c r="LWU12" s="111"/>
      <c r="LWV12" s="111"/>
      <c r="LWW12" s="111"/>
      <c r="LWX12" s="111"/>
      <c r="LWY12" s="149"/>
      <c r="LWZ12" s="111"/>
      <c r="LXA12" s="111"/>
      <c r="LXB12" s="142"/>
      <c r="LXC12" s="111"/>
      <c r="LXD12" s="111"/>
      <c r="LXE12" s="111"/>
      <c r="LXF12" s="111"/>
      <c r="LXG12" s="143"/>
      <c r="LXH12" s="111"/>
      <c r="LXI12" s="111"/>
      <c r="LXJ12" s="111"/>
      <c r="LXK12" s="111"/>
      <c r="LXL12" s="111"/>
      <c r="LXM12" s="149"/>
      <c r="LXN12" s="111"/>
      <c r="LXO12" s="111"/>
      <c r="LXP12" s="142"/>
      <c r="LXQ12" s="111"/>
      <c r="LXR12" s="111"/>
      <c r="LXS12" s="111"/>
      <c r="LXT12" s="111"/>
      <c r="LXU12" s="143"/>
      <c r="LXV12" s="111"/>
      <c r="LXW12" s="111"/>
      <c r="LXX12" s="111"/>
      <c r="LXY12" s="111"/>
      <c r="LXZ12" s="111"/>
      <c r="LYA12" s="149"/>
      <c r="LYB12" s="111"/>
      <c r="LYC12" s="111"/>
      <c r="LYD12" s="142"/>
      <c r="LYE12" s="111"/>
      <c r="LYF12" s="111"/>
      <c r="LYG12" s="111"/>
      <c r="LYH12" s="111"/>
      <c r="LYI12" s="143"/>
      <c r="LYJ12" s="111"/>
      <c r="LYK12" s="111"/>
      <c r="LYL12" s="111"/>
      <c r="LYM12" s="111"/>
      <c r="LYN12" s="111"/>
      <c r="LYO12" s="149"/>
      <c r="LYP12" s="111"/>
      <c r="LYQ12" s="111"/>
      <c r="LYR12" s="142"/>
      <c r="LYS12" s="111"/>
      <c r="LYT12" s="111"/>
      <c r="LYU12" s="111"/>
      <c r="LYV12" s="111"/>
      <c r="LYW12" s="143"/>
      <c r="LYX12" s="111"/>
      <c r="LYY12" s="111"/>
      <c r="LYZ12" s="111"/>
      <c r="LZA12" s="111"/>
      <c r="LZB12" s="111"/>
      <c r="LZC12" s="149"/>
      <c r="LZD12" s="111"/>
      <c r="LZE12" s="111"/>
      <c r="LZF12" s="142"/>
      <c r="LZG12" s="111"/>
      <c r="LZH12" s="111"/>
      <c r="LZI12" s="111"/>
      <c r="LZJ12" s="111"/>
      <c r="LZK12" s="143"/>
      <c r="LZL12" s="111"/>
      <c r="LZM12" s="111"/>
      <c r="LZN12" s="111"/>
      <c r="LZO12" s="111"/>
      <c r="LZP12" s="111"/>
      <c r="LZQ12" s="149"/>
      <c r="LZR12" s="111"/>
      <c r="LZS12" s="111"/>
      <c r="LZT12" s="142"/>
      <c r="LZU12" s="111"/>
      <c r="LZV12" s="111"/>
      <c r="LZW12" s="111"/>
      <c r="LZX12" s="111"/>
      <c r="LZY12" s="143"/>
      <c r="LZZ12" s="111"/>
      <c r="MAA12" s="111"/>
      <c r="MAB12" s="111"/>
      <c r="MAC12" s="111"/>
      <c r="MAD12" s="111"/>
      <c r="MAE12" s="149"/>
      <c r="MAF12" s="111"/>
      <c r="MAG12" s="111"/>
      <c r="MAH12" s="142"/>
      <c r="MAI12" s="111"/>
      <c r="MAJ12" s="111"/>
      <c r="MAK12" s="111"/>
      <c r="MAL12" s="111"/>
      <c r="MAM12" s="143"/>
      <c r="MAN12" s="111"/>
      <c r="MAO12" s="111"/>
      <c r="MAP12" s="111"/>
      <c r="MAQ12" s="111"/>
      <c r="MAR12" s="111"/>
      <c r="MAS12" s="149"/>
      <c r="MAT12" s="111"/>
      <c r="MAU12" s="111"/>
      <c r="MAV12" s="142"/>
      <c r="MAW12" s="111"/>
      <c r="MAX12" s="111"/>
      <c r="MAY12" s="111"/>
      <c r="MAZ12" s="111"/>
      <c r="MBA12" s="143"/>
      <c r="MBB12" s="111"/>
      <c r="MBC12" s="111"/>
      <c r="MBD12" s="111"/>
      <c r="MBE12" s="111"/>
      <c r="MBF12" s="111"/>
      <c r="MBG12" s="149"/>
      <c r="MBH12" s="111"/>
      <c r="MBI12" s="111"/>
      <c r="MBJ12" s="142"/>
      <c r="MBK12" s="111"/>
      <c r="MBL12" s="111"/>
      <c r="MBM12" s="111"/>
      <c r="MBN12" s="111"/>
      <c r="MBO12" s="143"/>
      <c r="MBP12" s="111"/>
      <c r="MBQ12" s="111"/>
      <c r="MBR12" s="111"/>
      <c r="MBS12" s="111"/>
      <c r="MBT12" s="111"/>
      <c r="MBU12" s="149"/>
      <c r="MBV12" s="111"/>
      <c r="MBW12" s="111"/>
      <c r="MBX12" s="142"/>
      <c r="MBY12" s="111"/>
      <c r="MBZ12" s="111"/>
      <c r="MCA12" s="111"/>
      <c r="MCB12" s="111"/>
      <c r="MCC12" s="143"/>
      <c r="MCD12" s="111"/>
      <c r="MCE12" s="111"/>
      <c r="MCF12" s="111"/>
      <c r="MCG12" s="111"/>
      <c r="MCH12" s="111"/>
      <c r="MCI12" s="149"/>
      <c r="MCJ12" s="111"/>
      <c r="MCK12" s="111"/>
      <c r="MCL12" s="142"/>
      <c r="MCM12" s="111"/>
      <c r="MCN12" s="111"/>
      <c r="MCO12" s="111"/>
      <c r="MCP12" s="111"/>
      <c r="MCQ12" s="143"/>
      <c r="MCR12" s="111"/>
      <c r="MCS12" s="111"/>
      <c r="MCT12" s="111"/>
      <c r="MCU12" s="111"/>
      <c r="MCV12" s="111"/>
      <c r="MCW12" s="149"/>
      <c r="MCX12" s="111"/>
      <c r="MCY12" s="111"/>
      <c r="MCZ12" s="142"/>
      <c r="MDA12" s="111"/>
      <c r="MDB12" s="111"/>
      <c r="MDC12" s="111"/>
      <c r="MDD12" s="111"/>
      <c r="MDE12" s="143"/>
      <c r="MDF12" s="111"/>
      <c r="MDG12" s="111"/>
      <c r="MDH12" s="111"/>
      <c r="MDI12" s="111"/>
      <c r="MDJ12" s="111"/>
      <c r="MDK12" s="149"/>
      <c r="MDL12" s="111"/>
      <c r="MDM12" s="111"/>
      <c r="MDN12" s="142"/>
      <c r="MDO12" s="111"/>
      <c r="MDP12" s="111"/>
      <c r="MDQ12" s="111"/>
      <c r="MDR12" s="111"/>
      <c r="MDS12" s="143"/>
      <c r="MDT12" s="111"/>
      <c r="MDU12" s="111"/>
      <c r="MDV12" s="111"/>
      <c r="MDW12" s="111"/>
      <c r="MDX12" s="111"/>
      <c r="MDY12" s="149"/>
      <c r="MDZ12" s="111"/>
      <c r="MEA12" s="111"/>
      <c r="MEB12" s="142"/>
      <c r="MEC12" s="111"/>
      <c r="MED12" s="111"/>
      <c r="MEE12" s="111"/>
      <c r="MEF12" s="111"/>
      <c r="MEG12" s="143"/>
      <c r="MEH12" s="111"/>
      <c r="MEI12" s="111"/>
      <c r="MEJ12" s="111"/>
      <c r="MEK12" s="111"/>
      <c r="MEL12" s="111"/>
      <c r="MEM12" s="149"/>
      <c r="MEN12" s="111"/>
      <c r="MEO12" s="111"/>
      <c r="MEP12" s="142"/>
      <c r="MEQ12" s="111"/>
      <c r="MER12" s="111"/>
      <c r="MES12" s="111"/>
      <c r="MET12" s="111"/>
      <c r="MEU12" s="143"/>
      <c r="MEV12" s="111"/>
      <c r="MEW12" s="111"/>
      <c r="MEX12" s="111"/>
      <c r="MEY12" s="111"/>
      <c r="MEZ12" s="111"/>
      <c r="MFA12" s="149"/>
      <c r="MFB12" s="111"/>
      <c r="MFC12" s="111"/>
      <c r="MFD12" s="142"/>
      <c r="MFE12" s="111"/>
      <c r="MFF12" s="111"/>
      <c r="MFG12" s="111"/>
      <c r="MFH12" s="111"/>
      <c r="MFI12" s="143"/>
      <c r="MFJ12" s="111"/>
      <c r="MFK12" s="111"/>
      <c r="MFL12" s="111"/>
      <c r="MFM12" s="111"/>
      <c r="MFN12" s="111"/>
      <c r="MFO12" s="149"/>
      <c r="MFP12" s="111"/>
      <c r="MFQ12" s="111"/>
      <c r="MFR12" s="142"/>
      <c r="MFS12" s="111"/>
      <c r="MFT12" s="111"/>
      <c r="MFU12" s="111"/>
      <c r="MFV12" s="111"/>
      <c r="MFW12" s="143"/>
      <c r="MFX12" s="111"/>
      <c r="MFY12" s="111"/>
      <c r="MFZ12" s="111"/>
      <c r="MGA12" s="111"/>
      <c r="MGB12" s="111"/>
      <c r="MGC12" s="149"/>
      <c r="MGD12" s="111"/>
      <c r="MGE12" s="111"/>
      <c r="MGF12" s="142"/>
      <c r="MGG12" s="111"/>
      <c r="MGH12" s="111"/>
      <c r="MGI12" s="111"/>
      <c r="MGJ12" s="111"/>
      <c r="MGK12" s="143"/>
      <c r="MGL12" s="111"/>
      <c r="MGM12" s="111"/>
      <c r="MGN12" s="111"/>
      <c r="MGO12" s="111"/>
      <c r="MGP12" s="111"/>
      <c r="MGQ12" s="149"/>
      <c r="MGR12" s="111"/>
      <c r="MGS12" s="111"/>
      <c r="MGT12" s="142"/>
      <c r="MGU12" s="111"/>
      <c r="MGV12" s="111"/>
      <c r="MGW12" s="111"/>
      <c r="MGX12" s="111"/>
      <c r="MGY12" s="143"/>
      <c r="MGZ12" s="111"/>
      <c r="MHA12" s="111"/>
      <c r="MHB12" s="111"/>
      <c r="MHC12" s="111"/>
      <c r="MHD12" s="111"/>
      <c r="MHE12" s="149"/>
      <c r="MHF12" s="111"/>
      <c r="MHG12" s="111"/>
      <c r="MHH12" s="142"/>
      <c r="MHI12" s="111"/>
      <c r="MHJ12" s="111"/>
      <c r="MHK12" s="111"/>
      <c r="MHL12" s="111"/>
      <c r="MHM12" s="143"/>
      <c r="MHN12" s="111"/>
      <c r="MHO12" s="111"/>
      <c r="MHP12" s="111"/>
      <c r="MHQ12" s="111"/>
      <c r="MHR12" s="111"/>
      <c r="MHS12" s="149"/>
      <c r="MHT12" s="111"/>
      <c r="MHU12" s="111"/>
      <c r="MHV12" s="142"/>
      <c r="MHW12" s="111"/>
      <c r="MHX12" s="111"/>
      <c r="MHY12" s="111"/>
      <c r="MHZ12" s="111"/>
      <c r="MIA12" s="143"/>
      <c r="MIB12" s="111"/>
      <c r="MIC12" s="111"/>
      <c r="MID12" s="111"/>
      <c r="MIE12" s="111"/>
      <c r="MIF12" s="111"/>
      <c r="MIG12" s="149"/>
      <c r="MIH12" s="111"/>
      <c r="MII12" s="111"/>
      <c r="MIJ12" s="142"/>
      <c r="MIK12" s="111"/>
      <c r="MIL12" s="111"/>
      <c r="MIM12" s="111"/>
      <c r="MIN12" s="111"/>
      <c r="MIO12" s="143"/>
      <c r="MIP12" s="111"/>
      <c r="MIQ12" s="111"/>
      <c r="MIR12" s="111"/>
      <c r="MIS12" s="111"/>
      <c r="MIT12" s="111"/>
      <c r="MIU12" s="149"/>
      <c r="MIV12" s="111"/>
      <c r="MIW12" s="111"/>
      <c r="MIX12" s="142"/>
      <c r="MIY12" s="111"/>
      <c r="MIZ12" s="111"/>
      <c r="MJA12" s="111"/>
      <c r="MJB12" s="111"/>
      <c r="MJC12" s="143"/>
      <c r="MJD12" s="111"/>
      <c r="MJE12" s="111"/>
      <c r="MJF12" s="111"/>
      <c r="MJG12" s="111"/>
      <c r="MJH12" s="111"/>
      <c r="MJI12" s="149"/>
      <c r="MJJ12" s="111"/>
      <c r="MJK12" s="111"/>
      <c r="MJL12" s="142"/>
      <c r="MJM12" s="111"/>
      <c r="MJN12" s="111"/>
      <c r="MJO12" s="111"/>
      <c r="MJP12" s="111"/>
      <c r="MJQ12" s="143"/>
      <c r="MJR12" s="111"/>
      <c r="MJS12" s="111"/>
      <c r="MJT12" s="111"/>
      <c r="MJU12" s="111"/>
      <c r="MJV12" s="111"/>
      <c r="MJW12" s="149"/>
      <c r="MJX12" s="111"/>
      <c r="MJY12" s="111"/>
      <c r="MJZ12" s="142"/>
      <c r="MKA12" s="111"/>
      <c r="MKB12" s="111"/>
      <c r="MKC12" s="111"/>
      <c r="MKD12" s="111"/>
      <c r="MKE12" s="143"/>
      <c r="MKF12" s="111"/>
      <c r="MKG12" s="111"/>
      <c r="MKH12" s="111"/>
      <c r="MKI12" s="111"/>
      <c r="MKJ12" s="111"/>
      <c r="MKK12" s="149"/>
      <c r="MKL12" s="111"/>
      <c r="MKM12" s="111"/>
      <c r="MKN12" s="142"/>
      <c r="MKO12" s="111"/>
      <c r="MKP12" s="111"/>
      <c r="MKQ12" s="111"/>
      <c r="MKR12" s="111"/>
      <c r="MKS12" s="143"/>
      <c r="MKT12" s="111"/>
      <c r="MKU12" s="111"/>
      <c r="MKV12" s="111"/>
      <c r="MKW12" s="111"/>
      <c r="MKX12" s="111"/>
      <c r="MKY12" s="149"/>
      <c r="MKZ12" s="111"/>
      <c r="MLA12" s="111"/>
      <c r="MLB12" s="142"/>
      <c r="MLC12" s="111"/>
      <c r="MLD12" s="111"/>
      <c r="MLE12" s="111"/>
      <c r="MLF12" s="111"/>
      <c r="MLG12" s="143"/>
      <c r="MLH12" s="111"/>
      <c r="MLI12" s="111"/>
      <c r="MLJ12" s="111"/>
      <c r="MLK12" s="111"/>
      <c r="MLL12" s="111"/>
      <c r="MLM12" s="149"/>
      <c r="MLN12" s="111"/>
      <c r="MLO12" s="111"/>
      <c r="MLP12" s="142"/>
      <c r="MLQ12" s="111"/>
      <c r="MLR12" s="111"/>
      <c r="MLS12" s="111"/>
      <c r="MLT12" s="111"/>
      <c r="MLU12" s="143"/>
      <c r="MLV12" s="111"/>
      <c r="MLW12" s="111"/>
      <c r="MLX12" s="111"/>
      <c r="MLY12" s="111"/>
      <c r="MLZ12" s="111"/>
      <c r="MMA12" s="149"/>
      <c r="MMB12" s="111"/>
      <c r="MMC12" s="111"/>
      <c r="MMD12" s="142"/>
      <c r="MME12" s="111"/>
      <c r="MMF12" s="111"/>
      <c r="MMG12" s="111"/>
      <c r="MMH12" s="111"/>
      <c r="MMI12" s="143"/>
      <c r="MMJ12" s="111"/>
      <c r="MMK12" s="111"/>
      <c r="MML12" s="111"/>
      <c r="MMM12" s="111"/>
      <c r="MMN12" s="111"/>
      <c r="MMO12" s="149"/>
      <c r="MMP12" s="111"/>
      <c r="MMQ12" s="111"/>
      <c r="MMR12" s="142"/>
      <c r="MMS12" s="111"/>
      <c r="MMT12" s="111"/>
      <c r="MMU12" s="111"/>
      <c r="MMV12" s="111"/>
      <c r="MMW12" s="143"/>
      <c r="MMX12" s="111"/>
      <c r="MMY12" s="111"/>
      <c r="MMZ12" s="111"/>
      <c r="MNA12" s="111"/>
      <c r="MNB12" s="111"/>
      <c r="MNC12" s="149"/>
      <c r="MND12" s="111"/>
      <c r="MNE12" s="111"/>
      <c r="MNF12" s="142"/>
      <c r="MNG12" s="111"/>
      <c r="MNH12" s="111"/>
      <c r="MNI12" s="111"/>
      <c r="MNJ12" s="111"/>
      <c r="MNK12" s="143"/>
      <c r="MNL12" s="111"/>
      <c r="MNM12" s="111"/>
      <c r="MNN12" s="111"/>
      <c r="MNO12" s="111"/>
      <c r="MNP12" s="111"/>
      <c r="MNQ12" s="149"/>
      <c r="MNR12" s="111"/>
      <c r="MNS12" s="111"/>
      <c r="MNT12" s="142"/>
      <c r="MNU12" s="111"/>
      <c r="MNV12" s="111"/>
      <c r="MNW12" s="111"/>
      <c r="MNX12" s="111"/>
      <c r="MNY12" s="143"/>
      <c r="MNZ12" s="111"/>
      <c r="MOA12" s="111"/>
      <c r="MOB12" s="111"/>
      <c r="MOC12" s="111"/>
      <c r="MOD12" s="111"/>
      <c r="MOE12" s="149"/>
      <c r="MOF12" s="111"/>
      <c r="MOG12" s="111"/>
      <c r="MOH12" s="142"/>
      <c r="MOI12" s="111"/>
      <c r="MOJ12" s="111"/>
      <c r="MOK12" s="111"/>
      <c r="MOL12" s="111"/>
      <c r="MOM12" s="143"/>
      <c r="MON12" s="111"/>
      <c r="MOO12" s="111"/>
      <c r="MOP12" s="111"/>
      <c r="MOQ12" s="111"/>
      <c r="MOR12" s="111"/>
      <c r="MOS12" s="149"/>
      <c r="MOT12" s="111"/>
      <c r="MOU12" s="111"/>
      <c r="MOV12" s="142"/>
      <c r="MOW12" s="111"/>
      <c r="MOX12" s="111"/>
      <c r="MOY12" s="111"/>
      <c r="MOZ12" s="111"/>
      <c r="MPA12" s="143"/>
      <c r="MPB12" s="111"/>
      <c r="MPC12" s="111"/>
      <c r="MPD12" s="111"/>
      <c r="MPE12" s="111"/>
      <c r="MPF12" s="111"/>
      <c r="MPG12" s="149"/>
      <c r="MPH12" s="111"/>
      <c r="MPI12" s="111"/>
      <c r="MPJ12" s="142"/>
      <c r="MPK12" s="111"/>
      <c r="MPL12" s="111"/>
      <c r="MPM12" s="111"/>
      <c r="MPN12" s="111"/>
      <c r="MPO12" s="143"/>
      <c r="MPP12" s="111"/>
      <c r="MPQ12" s="111"/>
      <c r="MPR12" s="111"/>
      <c r="MPS12" s="111"/>
      <c r="MPT12" s="111"/>
      <c r="MPU12" s="149"/>
      <c r="MPV12" s="111"/>
      <c r="MPW12" s="111"/>
      <c r="MPX12" s="142"/>
      <c r="MPY12" s="111"/>
      <c r="MPZ12" s="111"/>
      <c r="MQA12" s="111"/>
      <c r="MQB12" s="111"/>
      <c r="MQC12" s="143"/>
      <c r="MQD12" s="111"/>
      <c r="MQE12" s="111"/>
      <c r="MQF12" s="111"/>
      <c r="MQG12" s="111"/>
      <c r="MQH12" s="111"/>
      <c r="MQI12" s="149"/>
      <c r="MQJ12" s="111"/>
      <c r="MQK12" s="111"/>
      <c r="MQL12" s="142"/>
      <c r="MQM12" s="111"/>
      <c r="MQN12" s="111"/>
      <c r="MQO12" s="111"/>
      <c r="MQP12" s="111"/>
      <c r="MQQ12" s="143"/>
      <c r="MQR12" s="111"/>
      <c r="MQS12" s="111"/>
      <c r="MQT12" s="111"/>
      <c r="MQU12" s="111"/>
      <c r="MQV12" s="111"/>
      <c r="MQW12" s="149"/>
      <c r="MQX12" s="111"/>
      <c r="MQY12" s="111"/>
      <c r="MQZ12" s="142"/>
      <c r="MRA12" s="111"/>
      <c r="MRB12" s="111"/>
      <c r="MRC12" s="111"/>
      <c r="MRD12" s="111"/>
      <c r="MRE12" s="143"/>
      <c r="MRF12" s="111"/>
      <c r="MRG12" s="111"/>
      <c r="MRH12" s="111"/>
      <c r="MRI12" s="111"/>
      <c r="MRJ12" s="111"/>
      <c r="MRK12" s="149"/>
      <c r="MRL12" s="111"/>
      <c r="MRM12" s="111"/>
      <c r="MRN12" s="142"/>
      <c r="MRO12" s="111"/>
      <c r="MRP12" s="111"/>
      <c r="MRQ12" s="111"/>
      <c r="MRR12" s="111"/>
      <c r="MRS12" s="143"/>
      <c r="MRT12" s="111"/>
      <c r="MRU12" s="111"/>
      <c r="MRV12" s="111"/>
      <c r="MRW12" s="111"/>
      <c r="MRX12" s="111"/>
      <c r="MRY12" s="149"/>
      <c r="MRZ12" s="111"/>
      <c r="MSA12" s="111"/>
      <c r="MSB12" s="142"/>
      <c r="MSC12" s="111"/>
      <c r="MSD12" s="111"/>
      <c r="MSE12" s="111"/>
      <c r="MSF12" s="111"/>
      <c r="MSG12" s="143"/>
      <c r="MSH12" s="111"/>
      <c r="MSI12" s="111"/>
      <c r="MSJ12" s="111"/>
      <c r="MSK12" s="111"/>
      <c r="MSL12" s="111"/>
      <c r="MSM12" s="149"/>
      <c r="MSN12" s="111"/>
      <c r="MSO12" s="111"/>
      <c r="MSP12" s="142"/>
      <c r="MSQ12" s="111"/>
      <c r="MSR12" s="111"/>
      <c r="MSS12" s="111"/>
      <c r="MST12" s="111"/>
      <c r="MSU12" s="143"/>
      <c r="MSV12" s="111"/>
      <c r="MSW12" s="111"/>
      <c r="MSX12" s="111"/>
      <c r="MSY12" s="111"/>
      <c r="MSZ12" s="111"/>
      <c r="MTA12" s="149"/>
      <c r="MTB12" s="111"/>
      <c r="MTC12" s="111"/>
      <c r="MTD12" s="142"/>
      <c r="MTE12" s="111"/>
      <c r="MTF12" s="111"/>
      <c r="MTG12" s="111"/>
      <c r="MTH12" s="111"/>
      <c r="MTI12" s="143"/>
      <c r="MTJ12" s="111"/>
      <c r="MTK12" s="111"/>
      <c r="MTL12" s="111"/>
      <c r="MTM12" s="111"/>
      <c r="MTN12" s="111"/>
      <c r="MTO12" s="149"/>
      <c r="MTP12" s="111"/>
      <c r="MTQ12" s="111"/>
      <c r="MTR12" s="142"/>
      <c r="MTS12" s="111"/>
      <c r="MTT12" s="111"/>
      <c r="MTU12" s="111"/>
      <c r="MTV12" s="111"/>
      <c r="MTW12" s="143"/>
      <c r="MTX12" s="111"/>
      <c r="MTY12" s="111"/>
      <c r="MTZ12" s="111"/>
      <c r="MUA12" s="111"/>
      <c r="MUB12" s="111"/>
      <c r="MUC12" s="149"/>
      <c r="MUD12" s="111"/>
      <c r="MUE12" s="111"/>
      <c r="MUF12" s="142"/>
      <c r="MUG12" s="111"/>
      <c r="MUH12" s="111"/>
      <c r="MUI12" s="111"/>
      <c r="MUJ12" s="111"/>
      <c r="MUK12" s="143"/>
      <c r="MUL12" s="111"/>
      <c r="MUM12" s="111"/>
      <c r="MUN12" s="111"/>
      <c r="MUO12" s="111"/>
      <c r="MUP12" s="111"/>
      <c r="MUQ12" s="149"/>
      <c r="MUR12" s="111"/>
      <c r="MUS12" s="111"/>
      <c r="MUT12" s="142"/>
      <c r="MUU12" s="111"/>
      <c r="MUV12" s="111"/>
      <c r="MUW12" s="111"/>
      <c r="MUX12" s="111"/>
      <c r="MUY12" s="143"/>
      <c r="MUZ12" s="111"/>
      <c r="MVA12" s="111"/>
      <c r="MVB12" s="111"/>
      <c r="MVC12" s="111"/>
      <c r="MVD12" s="111"/>
      <c r="MVE12" s="149"/>
      <c r="MVF12" s="111"/>
      <c r="MVG12" s="111"/>
      <c r="MVH12" s="142"/>
      <c r="MVI12" s="111"/>
      <c r="MVJ12" s="111"/>
      <c r="MVK12" s="111"/>
      <c r="MVL12" s="111"/>
      <c r="MVM12" s="143"/>
      <c r="MVN12" s="111"/>
      <c r="MVO12" s="111"/>
      <c r="MVP12" s="111"/>
      <c r="MVQ12" s="111"/>
      <c r="MVR12" s="111"/>
      <c r="MVS12" s="149"/>
      <c r="MVT12" s="111"/>
      <c r="MVU12" s="111"/>
      <c r="MVV12" s="142"/>
      <c r="MVW12" s="111"/>
      <c r="MVX12" s="111"/>
      <c r="MVY12" s="111"/>
      <c r="MVZ12" s="111"/>
      <c r="MWA12" s="143"/>
      <c r="MWB12" s="111"/>
      <c r="MWC12" s="111"/>
      <c r="MWD12" s="111"/>
      <c r="MWE12" s="111"/>
      <c r="MWF12" s="111"/>
      <c r="MWG12" s="149"/>
      <c r="MWH12" s="111"/>
      <c r="MWI12" s="111"/>
      <c r="MWJ12" s="142"/>
      <c r="MWK12" s="111"/>
      <c r="MWL12" s="111"/>
      <c r="MWM12" s="111"/>
      <c r="MWN12" s="111"/>
      <c r="MWO12" s="143"/>
      <c r="MWP12" s="111"/>
      <c r="MWQ12" s="111"/>
      <c r="MWR12" s="111"/>
      <c r="MWS12" s="111"/>
      <c r="MWT12" s="111"/>
      <c r="MWU12" s="149"/>
      <c r="MWV12" s="111"/>
      <c r="MWW12" s="111"/>
      <c r="MWX12" s="142"/>
      <c r="MWY12" s="111"/>
      <c r="MWZ12" s="111"/>
      <c r="MXA12" s="111"/>
      <c r="MXB12" s="111"/>
      <c r="MXC12" s="143"/>
      <c r="MXD12" s="111"/>
      <c r="MXE12" s="111"/>
      <c r="MXF12" s="111"/>
      <c r="MXG12" s="111"/>
      <c r="MXH12" s="111"/>
      <c r="MXI12" s="149"/>
      <c r="MXJ12" s="111"/>
      <c r="MXK12" s="111"/>
      <c r="MXL12" s="142"/>
      <c r="MXM12" s="111"/>
      <c r="MXN12" s="111"/>
      <c r="MXO12" s="111"/>
      <c r="MXP12" s="111"/>
      <c r="MXQ12" s="143"/>
      <c r="MXR12" s="111"/>
      <c r="MXS12" s="111"/>
      <c r="MXT12" s="111"/>
      <c r="MXU12" s="111"/>
      <c r="MXV12" s="111"/>
      <c r="MXW12" s="149"/>
      <c r="MXX12" s="111"/>
      <c r="MXY12" s="111"/>
      <c r="MXZ12" s="142"/>
      <c r="MYA12" s="111"/>
      <c r="MYB12" s="111"/>
      <c r="MYC12" s="111"/>
      <c r="MYD12" s="111"/>
      <c r="MYE12" s="143"/>
      <c r="MYF12" s="111"/>
      <c r="MYG12" s="111"/>
      <c r="MYH12" s="111"/>
      <c r="MYI12" s="111"/>
      <c r="MYJ12" s="111"/>
      <c r="MYK12" s="149"/>
      <c r="MYL12" s="111"/>
      <c r="MYM12" s="111"/>
      <c r="MYN12" s="142"/>
      <c r="MYO12" s="111"/>
      <c r="MYP12" s="111"/>
      <c r="MYQ12" s="111"/>
      <c r="MYR12" s="111"/>
      <c r="MYS12" s="143"/>
      <c r="MYT12" s="111"/>
      <c r="MYU12" s="111"/>
      <c r="MYV12" s="111"/>
      <c r="MYW12" s="111"/>
      <c r="MYX12" s="111"/>
      <c r="MYY12" s="149"/>
      <c r="MYZ12" s="111"/>
      <c r="MZA12" s="111"/>
      <c r="MZB12" s="142"/>
      <c r="MZC12" s="111"/>
      <c r="MZD12" s="111"/>
      <c r="MZE12" s="111"/>
      <c r="MZF12" s="111"/>
      <c r="MZG12" s="143"/>
      <c r="MZH12" s="111"/>
      <c r="MZI12" s="111"/>
      <c r="MZJ12" s="111"/>
      <c r="MZK12" s="111"/>
      <c r="MZL12" s="111"/>
      <c r="MZM12" s="149"/>
      <c r="MZN12" s="111"/>
      <c r="MZO12" s="111"/>
      <c r="MZP12" s="142"/>
      <c r="MZQ12" s="111"/>
      <c r="MZR12" s="111"/>
      <c r="MZS12" s="111"/>
      <c r="MZT12" s="111"/>
      <c r="MZU12" s="143"/>
      <c r="MZV12" s="111"/>
      <c r="MZW12" s="111"/>
      <c r="MZX12" s="111"/>
      <c r="MZY12" s="111"/>
      <c r="MZZ12" s="111"/>
      <c r="NAA12" s="149"/>
      <c r="NAB12" s="111"/>
      <c r="NAC12" s="111"/>
      <c r="NAD12" s="142"/>
      <c r="NAE12" s="111"/>
      <c r="NAF12" s="111"/>
      <c r="NAG12" s="111"/>
      <c r="NAH12" s="111"/>
      <c r="NAI12" s="143"/>
      <c r="NAJ12" s="111"/>
      <c r="NAK12" s="111"/>
      <c r="NAL12" s="111"/>
      <c r="NAM12" s="111"/>
      <c r="NAN12" s="111"/>
      <c r="NAO12" s="149"/>
      <c r="NAP12" s="111"/>
      <c r="NAQ12" s="111"/>
      <c r="NAR12" s="142"/>
      <c r="NAS12" s="111"/>
      <c r="NAT12" s="111"/>
      <c r="NAU12" s="111"/>
      <c r="NAV12" s="111"/>
      <c r="NAW12" s="143"/>
      <c r="NAX12" s="111"/>
      <c r="NAY12" s="111"/>
      <c r="NAZ12" s="111"/>
      <c r="NBA12" s="111"/>
      <c r="NBB12" s="111"/>
      <c r="NBC12" s="149"/>
      <c r="NBD12" s="111"/>
      <c r="NBE12" s="111"/>
      <c r="NBF12" s="142"/>
      <c r="NBG12" s="111"/>
      <c r="NBH12" s="111"/>
      <c r="NBI12" s="111"/>
      <c r="NBJ12" s="111"/>
      <c r="NBK12" s="143"/>
      <c r="NBL12" s="111"/>
      <c r="NBM12" s="111"/>
      <c r="NBN12" s="111"/>
      <c r="NBO12" s="111"/>
      <c r="NBP12" s="111"/>
      <c r="NBQ12" s="149"/>
      <c r="NBR12" s="111"/>
      <c r="NBS12" s="111"/>
      <c r="NBT12" s="142"/>
      <c r="NBU12" s="111"/>
      <c r="NBV12" s="111"/>
      <c r="NBW12" s="111"/>
      <c r="NBX12" s="111"/>
      <c r="NBY12" s="143"/>
      <c r="NBZ12" s="111"/>
      <c r="NCA12" s="111"/>
      <c r="NCB12" s="111"/>
      <c r="NCC12" s="111"/>
      <c r="NCD12" s="111"/>
      <c r="NCE12" s="149"/>
      <c r="NCF12" s="111"/>
      <c r="NCG12" s="111"/>
      <c r="NCH12" s="142"/>
      <c r="NCI12" s="111"/>
      <c r="NCJ12" s="111"/>
      <c r="NCK12" s="111"/>
      <c r="NCL12" s="111"/>
      <c r="NCM12" s="143"/>
      <c r="NCN12" s="111"/>
      <c r="NCO12" s="111"/>
      <c r="NCP12" s="111"/>
      <c r="NCQ12" s="111"/>
      <c r="NCR12" s="111"/>
      <c r="NCS12" s="149"/>
      <c r="NCT12" s="111"/>
      <c r="NCU12" s="111"/>
      <c r="NCV12" s="142"/>
      <c r="NCW12" s="111"/>
      <c r="NCX12" s="111"/>
      <c r="NCY12" s="111"/>
      <c r="NCZ12" s="111"/>
      <c r="NDA12" s="143"/>
      <c r="NDB12" s="111"/>
      <c r="NDC12" s="111"/>
      <c r="NDD12" s="111"/>
      <c r="NDE12" s="111"/>
      <c r="NDF12" s="111"/>
      <c r="NDG12" s="149"/>
      <c r="NDH12" s="111"/>
      <c r="NDI12" s="111"/>
      <c r="NDJ12" s="142"/>
      <c r="NDK12" s="111"/>
      <c r="NDL12" s="111"/>
      <c r="NDM12" s="111"/>
      <c r="NDN12" s="111"/>
      <c r="NDO12" s="143"/>
      <c r="NDP12" s="111"/>
      <c r="NDQ12" s="111"/>
      <c r="NDR12" s="111"/>
      <c r="NDS12" s="111"/>
      <c r="NDT12" s="111"/>
      <c r="NDU12" s="149"/>
      <c r="NDV12" s="111"/>
      <c r="NDW12" s="111"/>
      <c r="NDX12" s="142"/>
      <c r="NDY12" s="111"/>
      <c r="NDZ12" s="111"/>
      <c r="NEA12" s="111"/>
      <c r="NEB12" s="111"/>
      <c r="NEC12" s="143"/>
      <c r="NED12" s="111"/>
      <c r="NEE12" s="111"/>
      <c r="NEF12" s="111"/>
      <c r="NEG12" s="111"/>
      <c r="NEH12" s="111"/>
      <c r="NEI12" s="149"/>
      <c r="NEJ12" s="111"/>
      <c r="NEK12" s="111"/>
      <c r="NEL12" s="142"/>
      <c r="NEM12" s="111"/>
      <c r="NEN12" s="111"/>
      <c r="NEO12" s="111"/>
      <c r="NEP12" s="111"/>
      <c r="NEQ12" s="143"/>
      <c r="NER12" s="111"/>
      <c r="NES12" s="111"/>
      <c r="NET12" s="111"/>
      <c r="NEU12" s="111"/>
      <c r="NEV12" s="111"/>
      <c r="NEW12" s="149"/>
      <c r="NEX12" s="111"/>
      <c r="NEY12" s="111"/>
      <c r="NEZ12" s="142"/>
      <c r="NFA12" s="111"/>
      <c r="NFB12" s="111"/>
      <c r="NFC12" s="111"/>
      <c r="NFD12" s="111"/>
      <c r="NFE12" s="143"/>
      <c r="NFF12" s="111"/>
      <c r="NFG12" s="111"/>
      <c r="NFH12" s="111"/>
      <c r="NFI12" s="111"/>
      <c r="NFJ12" s="111"/>
      <c r="NFK12" s="149"/>
      <c r="NFL12" s="111"/>
      <c r="NFM12" s="111"/>
      <c r="NFN12" s="142"/>
      <c r="NFO12" s="111"/>
      <c r="NFP12" s="111"/>
      <c r="NFQ12" s="111"/>
      <c r="NFR12" s="111"/>
      <c r="NFS12" s="143"/>
      <c r="NFT12" s="111"/>
      <c r="NFU12" s="111"/>
      <c r="NFV12" s="111"/>
      <c r="NFW12" s="111"/>
      <c r="NFX12" s="111"/>
      <c r="NFY12" s="149"/>
      <c r="NFZ12" s="111"/>
      <c r="NGA12" s="111"/>
      <c r="NGB12" s="142"/>
      <c r="NGC12" s="111"/>
      <c r="NGD12" s="111"/>
      <c r="NGE12" s="111"/>
      <c r="NGF12" s="111"/>
      <c r="NGG12" s="143"/>
      <c r="NGH12" s="111"/>
      <c r="NGI12" s="111"/>
      <c r="NGJ12" s="111"/>
      <c r="NGK12" s="111"/>
      <c r="NGL12" s="111"/>
      <c r="NGM12" s="149"/>
      <c r="NGN12" s="111"/>
      <c r="NGO12" s="111"/>
      <c r="NGP12" s="142"/>
      <c r="NGQ12" s="111"/>
      <c r="NGR12" s="111"/>
      <c r="NGS12" s="111"/>
      <c r="NGT12" s="111"/>
      <c r="NGU12" s="143"/>
      <c r="NGV12" s="111"/>
      <c r="NGW12" s="111"/>
      <c r="NGX12" s="111"/>
      <c r="NGY12" s="111"/>
      <c r="NGZ12" s="111"/>
      <c r="NHA12" s="149"/>
      <c r="NHB12" s="111"/>
      <c r="NHC12" s="111"/>
      <c r="NHD12" s="142"/>
      <c r="NHE12" s="111"/>
      <c r="NHF12" s="111"/>
      <c r="NHG12" s="111"/>
      <c r="NHH12" s="111"/>
      <c r="NHI12" s="143"/>
      <c r="NHJ12" s="111"/>
      <c r="NHK12" s="111"/>
      <c r="NHL12" s="111"/>
      <c r="NHM12" s="111"/>
      <c r="NHN12" s="111"/>
      <c r="NHO12" s="149"/>
      <c r="NHP12" s="111"/>
      <c r="NHQ12" s="111"/>
      <c r="NHR12" s="142"/>
      <c r="NHS12" s="111"/>
      <c r="NHT12" s="111"/>
      <c r="NHU12" s="111"/>
      <c r="NHV12" s="111"/>
      <c r="NHW12" s="143"/>
      <c r="NHX12" s="111"/>
      <c r="NHY12" s="111"/>
      <c r="NHZ12" s="111"/>
      <c r="NIA12" s="111"/>
      <c r="NIB12" s="111"/>
      <c r="NIC12" s="149"/>
      <c r="NID12" s="111"/>
      <c r="NIE12" s="111"/>
      <c r="NIF12" s="142"/>
      <c r="NIG12" s="111"/>
      <c r="NIH12" s="111"/>
      <c r="NII12" s="111"/>
      <c r="NIJ12" s="111"/>
      <c r="NIK12" s="143"/>
      <c r="NIL12" s="111"/>
      <c r="NIM12" s="111"/>
      <c r="NIN12" s="111"/>
      <c r="NIO12" s="111"/>
      <c r="NIP12" s="111"/>
      <c r="NIQ12" s="149"/>
      <c r="NIR12" s="111"/>
      <c r="NIS12" s="111"/>
      <c r="NIT12" s="142"/>
      <c r="NIU12" s="111"/>
      <c r="NIV12" s="111"/>
      <c r="NIW12" s="111"/>
      <c r="NIX12" s="111"/>
      <c r="NIY12" s="143"/>
      <c r="NIZ12" s="111"/>
      <c r="NJA12" s="111"/>
      <c r="NJB12" s="111"/>
      <c r="NJC12" s="111"/>
      <c r="NJD12" s="111"/>
      <c r="NJE12" s="149"/>
      <c r="NJF12" s="111"/>
      <c r="NJG12" s="111"/>
      <c r="NJH12" s="142"/>
      <c r="NJI12" s="111"/>
      <c r="NJJ12" s="111"/>
      <c r="NJK12" s="111"/>
      <c r="NJL12" s="111"/>
      <c r="NJM12" s="143"/>
      <c r="NJN12" s="111"/>
      <c r="NJO12" s="111"/>
      <c r="NJP12" s="111"/>
      <c r="NJQ12" s="111"/>
      <c r="NJR12" s="111"/>
      <c r="NJS12" s="149"/>
      <c r="NJT12" s="111"/>
      <c r="NJU12" s="111"/>
      <c r="NJV12" s="142"/>
      <c r="NJW12" s="111"/>
      <c r="NJX12" s="111"/>
      <c r="NJY12" s="111"/>
      <c r="NJZ12" s="111"/>
      <c r="NKA12" s="143"/>
      <c r="NKB12" s="111"/>
      <c r="NKC12" s="111"/>
      <c r="NKD12" s="111"/>
      <c r="NKE12" s="111"/>
      <c r="NKF12" s="111"/>
      <c r="NKG12" s="149"/>
      <c r="NKH12" s="111"/>
      <c r="NKI12" s="111"/>
      <c r="NKJ12" s="142"/>
      <c r="NKK12" s="111"/>
      <c r="NKL12" s="111"/>
      <c r="NKM12" s="111"/>
      <c r="NKN12" s="111"/>
      <c r="NKO12" s="143"/>
      <c r="NKP12" s="111"/>
      <c r="NKQ12" s="111"/>
      <c r="NKR12" s="111"/>
      <c r="NKS12" s="111"/>
      <c r="NKT12" s="111"/>
      <c r="NKU12" s="149"/>
      <c r="NKV12" s="111"/>
      <c r="NKW12" s="111"/>
      <c r="NKX12" s="142"/>
      <c r="NKY12" s="111"/>
      <c r="NKZ12" s="111"/>
      <c r="NLA12" s="111"/>
      <c r="NLB12" s="111"/>
      <c r="NLC12" s="143"/>
      <c r="NLD12" s="111"/>
      <c r="NLE12" s="111"/>
      <c r="NLF12" s="111"/>
      <c r="NLG12" s="111"/>
      <c r="NLH12" s="111"/>
      <c r="NLI12" s="149"/>
      <c r="NLJ12" s="111"/>
      <c r="NLK12" s="111"/>
      <c r="NLL12" s="142"/>
      <c r="NLM12" s="111"/>
      <c r="NLN12" s="111"/>
      <c r="NLO12" s="111"/>
      <c r="NLP12" s="111"/>
      <c r="NLQ12" s="143"/>
      <c r="NLR12" s="111"/>
      <c r="NLS12" s="111"/>
      <c r="NLT12" s="111"/>
      <c r="NLU12" s="111"/>
      <c r="NLV12" s="111"/>
      <c r="NLW12" s="149"/>
      <c r="NLX12" s="111"/>
      <c r="NLY12" s="111"/>
      <c r="NLZ12" s="142"/>
      <c r="NMA12" s="111"/>
      <c r="NMB12" s="111"/>
      <c r="NMC12" s="111"/>
      <c r="NMD12" s="111"/>
      <c r="NME12" s="143"/>
      <c r="NMF12" s="111"/>
      <c r="NMG12" s="111"/>
      <c r="NMH12" s="111"/>
      <c r="NMI12" s="111"/>
      <c r="NMJ12" s="111"/>
      <c r="NMK12" s="149"/>
      <c r="NML12" s="111"/>
      <c r="NMM12" s="111"/>
      <c r="NMN12" s="142"/>
      <c r="NMO12" s="111"/>
      <c r="NMP12" s="111"/>
      <c r="NMQ12" s="111"/>
      <c r="NMR12" s="111"/>
      <c r="NMS12" s="143"/>
      <c r="NMT12" s="111"/>
      <c r="NMU12" s="111"/>
      <c r="NMV12" s="111"/>
      <c r="NMW12" s="111"/>
      <c r="NMX12" s="111"/>
      <c r="NMY12" s="149"/>
      <c r="NMZ12" s="111"/>
      <c r="NNA12" s="111"/>
      <c r="NNB12" s="142"/>
      <c r="NNC12" s="111"/>
      <c r="NND12" s="111"/>
      <c r="NNE12" s="111"/>
      <c r="NNF12" s="111"/>
      <c r="NNG12" s="143"/>
      <c r="NNH12" s="111"/>
      <c r="NNI12" s="111"/>
      <c r="NNJ12" s="111"/>
      <c r="NNK12" s="111"/>
      <c r="NNL12" s="111"/>
      <c r="NNM12" s="149"/>
      <c r="NNN12" s="111"/>
      <c r="NNO12" s="111"/>
      <c r="NNP12" s="142"/>
      <c r="NNQ12" s="111"/>
      <c r="NNR12" s="111"/>
      <c r="NNS12" s="111"/>
      <c r="NNT12" s="111"/>
      <c r="NNU12" s="143"/>
      <c r="NNV12" s="111"/>
      <c r="NNW12" s="111"/>
      <c r="NNX12" s="111"/>
      <c r="NNY12" s="111"/>
      <c r="NNZ12" s="111"/>
      <c r="NOA12" s="149"/>
      <c r="NOB12" s="111"/>
      <c r="NOC12" s="111"/>
      <c r="NOD12" s="142"/>
      <c r="NOE12" s="111"/>
      <c r="NOF12" s="111"/>
      <c r="NOG12" s="111"/>
      <c r="NOH12" s="111"/>
      <c r="NOI12" s="143"/>
      <c r="NOJ12" s="111"/>
      <c r="NOK12" s="111"/>
      <c r="NOL12" s="111"/>
      <c r="NOM12" s="111"/>
      <c r="NON12" s="111"/>
      <c r="NOO12" s="149"/>
      <c r="NOP12" s="111"/>
      <c r="NOQ12" s="111"/>
      <c r="NOR12" s="142"/>
      <c r="NOS12" s="111"/>
      <c r="NOT12" s="111"/>
      <c r="NOU12" s="111"/>
      <c r="NOV12" s="111"/>
      <c r="NOW12" s="143"/>
      <c r="NOX12" s="111"/>
      <c r="NOY12" s="111"/>
      <c r="NOZ12" s="111"/>
      <c r="NPA12" s="111"/>
      <c r="NPB12" s="111"/>
      <c r="NPC12" s="149"/>
      <c r="NPD12" s="111"/>
      <c r="NPE12" s="111"/>
      <c r="NPF12" s="142"/>
      <c r="NPG12" s="111"/>
      <c r="NPH12" s="111"/>
      <c r="NPI12" s="111"/>
      <c r="NPJ12" s="111"/>
      <c r="NPK12" s="143"/>
      <c r="NPL12" s="111"/>
      <c r="NPM12" s="111"/>
      <c r="NPN12" s="111"/>
      <c r="NPO12" s="111"/>
      <c r="NPP12" s="111"/>
      <c r="NPQ12" s="149"/>
      <c r="NPR12" s="111"/>
      <c r="NPS12" s="111"/>
      <c r="NPT12" s="142"/>
      <c r="NPU12" s="111"/>
      <c r="NPV12" s="111"/>
      <c r="NPW12" s="111"/>
      <c r="NPX12" s="111"/>
      <c r="NPY12" s="143"/>
      <c r="NPZ12" s="111"/>
      <c r="NQA12" s="111"/>
      <c r="NQB12" s="111"/>
      <c r="NQC12" s="111"/>
      <c r="NQD12" s="111"/>
      <c r="NQE12" s="149"/>
      <c r="NQF12" s="111"/>
      <c r="NQG12" s="111"/>
      <c r="NQH12" s="142"/>
      <c r="NQI12" s="111"/>
      <c r="NQJ12" s="111"/>
      <c r="NQK12" s="111"/>
      <c r="NQL12" s="111"/>
      <c r="NQM12" s="143"/>
      <c r="NQN12" s="111"/>
      <c r="NQO12" s="111"/>
      <c r="NQP12" s="111"/>
      <c r="NQQ12" s="111"/>
      <c r="NQR12" s="111"/>
      <c r="NQS12" s="149"/>
      <c r="NQT12" s="111"/>
      <c r="NQU12" s="111"/>
      <c r="NQV12" s="142"/>
      <c r="NQW12" s="111"/>
      <c r="NQX12" s="111"/>
      <c r="NQY12" s="111"/>
      <c r="NQZ12" s="111"/>
      <c r="NRA12" s="143"/>
      <c r="NRB12" s="111"/>
      <c r="NRC12" s="111"/>
      <c r="NRD12" s="111"/>
      <c r="NRE12" s="111"/>
      <c r="NRF12" s="111"/>
      <c r="NRG12" s="149"/>
      <c r="NRH12" s="111"/>
      <c r="NRI12" s="111"/>
      <c r="NRJ12" s="142"/>
      <c r="NRK12" s="111"/>
      <c r="NRL12" s="111"/>
      <c r="NRM12" s="111"/>
      <c r="NRN12" s="111"/>
      <c r="NRO12" s="143"/>
      <c r="NRP12" s="111"/>
      <c r="NRQ12" s="111"/>
      <c r="NRR12" s="111"/>
      <c r="NRS12" s="111"/>
      <c r="NRT12" s="111"/>
      <c r="NRU12" s="149"/>
      <c r="NRV12" s="111"/>
      <c r="NRW12" s="111"/>
      <c r="NRX12" s="142"/>
      <c r="NRY12" s="111"/>
      <c r="NRZ12" s="111"/>
      <c r="NSA12" s="111"/>
      <c r="NSB12" s="111"/>
      <c r="NSC12" s="143"/>
      <c r="NSD12" s="111"/>
      <c r="NSE12" s="111"/>
      <c r="NSF12" s="111"/>
      <c r="NSG12" s="111"/>
      <c r="NSH12" s="111"/>
      <c r="NSI12" s="149"/>
      <c r="NSJ12" s="111"/>
      <c r="NSK12" s="111"/>
      <c r="NSL12" s="142"/>
      <c r="NSM12" s="111"/>
      <c r="NSN12" s="111"/>
      <c r="NSO12" s="111"/>
      <c r="NSP12" s="111"/>
      <c r="NSQ12" s="143"/>
      <c r="NSR12" s="111"/>
      <c r="NSS12" s="111"/>
      <c r="NST12" s="111"/>
      <c r="NSU12" s="111"/>
      <c r="NSV12" s="111"/>
      <c r="NSW12" s="149"/>
      <c r="NSX12" s="111"/>
      <c r="NSY12" s="111"/>
      <c r="NSZ12" s="142"/>
      <c r="NTA12" s="111"/>
      <c r="NTB12" s="111"/>
      <c r="NTC12" s="111"/>
      <c r="NTD12" s="111"/>
      <c r="NTE12" s="143"/>
      <c r="NTF12" s="111"/>
      <c r="NTG12" s="111"/>
      <c r="NTH12" s="111"/>
      <c r="NTI12" s="111"/>
      <c r="NTJ12" s="111"/>
      <c r="NTK12" s="149"/>
      <c r="NTL12" s="111"/>
      <c r="NTM12" s="111"/>
      <c r="NTN12" s="142"/>
      <c r="NTO12" s="111"/>
      <c r="NTP12" s="111"/>
      <c r="NTQ12" s="111"/>
      <c r="NTR12" s="111"/>
      <c r="NTS12" s="143"/>
      <c r="NTT12" s="111"/>
      <c r="NTU12" s="111"/>
      <c r="NTV12" s="111"/>
      <c r="NTW12" s="111"/>
      <c r="NTX12" s="111"/>
      <c r="NTY12" s="149"/>
      <c r="NTZ12" s="111"/>
      <c r="NUA12" s="111"/>
      <c r="NUB12" s="142"/>
      <c r="NUC12" s="111"/>
      <c r="NUD12" s="111"/>
      <c r="NUE12" s="111"/>
      <c r="NUF12" s="111"/>
      <c r="NUG12" s="143"/>
      <c r="NUH12" s="111"/>
      <c r="NUI12" s="111"/>
      <c r="NUJ12" s="111"/>
      <c r="NUK12" s="111"/>
      <c r="NUL12" s="111"/>
      <c r="NUM12" s="149"/>
      <c r="NUN12" s="111"/>
      <c r="NUO12" s="111"/>
      <c r="NUP12" s="142"/>
      <c r="NUQ12" s="111"/>
      <c r="NUR12" s="111"/>
      <c r="NUS12" s="111"/>
      <c r="NUT12" s="111"/>
      <c r="NUU12" s="143"/>
      <c r="NUV12" s="111"/>
      <c r="NUW12" s="111"/>
      <c r="NUX12" s="111"/>
      <c r="NUY12" s="111"/>
      <c r="NUZ12" s="111"/>
      <c r="NVA12" s="149"/>
      <c r="NVB12" s="111"/>
      <c r="NVC12" s="111"/>
      <c r="NVD12" s="142"/>
      <c r="NVE12" s="111"/>
      <c r="NVF12" s="111"/>
      <c r="NVG12" s="111"/>
      <c r="NVH12" s="111"/>
      <c r="NVI12" s="143"/>
      <c r="NVJ12" s="111"/>
      <c r="NVK12" s="111"/>
      <c r="NVL12" s="111"/>
      <c r="NVM12" s="111"/>
      <c r="NVN12" s="111"/>
      <c r="NVO12" s="149"/>
      <c r="NVP12" s="111"/>
      <c r="NVQ12" s="111"/>
      <c r="NVR12" s="142"/>
      <c r="NVS12" s="111"/>
      <c r="NVT12" s="111"/>
      <c r="NVU12" s="111"/>
      <c r="NVV12" s="111"/>
      <c r="NVW12" s="143"/>
      <c r="NVX12" s="111"/>
      <c r="NVY12" s="111"/>
      <c r="NVZ12" s="111"/>
      <c r="NWA12" s="111"/>
      <c r="NWB12" s="111"/>
      <c r="NWC12" s="149"/>
      <c r="NWD12" s="111"/>
      <c r="NWE12" s="111"/>
      <c r="NWF12" s="142"/>
      <c r="NWG12" s="111"/>
      <c r="NWH12" s="111"/>
      <c r="NWI12" s="111"/>
      <c r="NWJ12" s="111"/>
      <c r="NWK12" s="143"/>
      <c r="NWL12" s="111"/>
      <c r="NWM12" s="111"/>
      <c r="NWN12" s="111"/>
      <c r="NWO12" s="111"/>
      <c r="NWP12" s="111"/>
      <c r="NWQ12" s="149"/>
      <c r="NWR12" s="111"/>
      <c r="NWS12" s="111"/>
      <c r="NWT12" s="142"/>
      <c r="NWU12" s="111"/>
      <c r="NWV12" s="111"/>
      <c r="NWW12" s="111"/>
      <c r="NWX12" s="111"/>
      <c r="NWY12" s="143"/>
      <c r="NWZ12" s="111"/>
      <c r="NXA12" s="111"/>
      <c r="NXB12" s="111"/>
      <c r="NXC12" s="111"/>
      <c r="NXD12" s="111"/>
      <c r="NXE12" s="149"/>
      <c r="NXF12" s="111"/>
      <c r="NXG12" s="111"/>
      <c r="NXH12" s="142"/>
      <c r="NXI12" s="111"/>
      <c r="NXJ12" s="111"/>
      <c r="NXK12" s="111"/>
      <c r="NXL12" s="111"/>
      <c r="NXM12" s="143"/>
      <c r="NXN12" s="111"/>
      <c r="NXO12" s="111"/>
      <c r="NXP12" s="111"/>
      <c r="NXQ12" s="111"/>
      <c r="NXR12" s="111"/>
      <c r="NXS12" s="149"/>
      <c r="NXT12" s="111"/>
      <c r="NXU12" s="111"/>
      <c r="NXV12" s="142"/>
      <c r="NXW12" s="111"/>
      <c r="NXX12" s="111"/>
      <c r="NXY12" s="111"/>
      <c r="NXZ12" s="111"/>
      <c r="NYA12" s="143"/>
      <c r="NYB12" s="111"/>
      <c r="NYC12" s="111"/>
      <c r="NYD12" s="111"/>
      <c r="NYE12" s="111"/>
      <c r="NYF12" s="111"/>
      <c r="NYG12" s="149"/>
      <c r="NYH12" s="111"/>
      <c r="NYI12" s="111"/>
      <c r="NYJ12" s="142"/>
      <c r="NYK12" s="111"/>
      <c r="NYL12" s="111"/>
      <c r="NYM12" s="111"/>
      <c r="NYN12" s="111"/>
      <c r="NYO12" s="143"/>
      <c r="NYP12" s="111"/>
      <c r="NYQ12" s="111"/>
      <c r="NYR12" s="111"/>
      <c r="NYS12" s="111"/>
      <c r="NYT12" s="111"/>
      <c r="NYU12" s="149"/>
      <c r="NYV12" s="111"/>
      <c r="NYW12" s="111"/>
      <c r="NYX12" s="142"/>
      <c r="NYY12" s="111"/>
      <c r="NYZ12" s="111"/>
      <c r="NZA12" s="111"/>
      <c r="NZB12" s="111"/>
      <c r="NZC12" s="143"/>
      <c r="NZD12" s="111"/>
      <c r="NZE12" s="111"/>
      <c r="NZF12" s="111"/>
      <c r="NZG12" s="111"/>
      <c r="NZH12" s="111"/>
      <c r="NZI12" s="149"/>
      <c r="NZJ12" s="111"/>
      <c r="NZK12" s="111"/>
      <c r="NZL12" s="142"/>
      <c r="NZM12" s="111"/>
      <c r="NZN12" s="111"/>
      <c r="NZO12" s="111"/>
      <c r="NZP12" s="111"/>
      <c r="NZQ12" s="143"/>
      <c r="NZR12" s="111"/>
      <c r="NZS12" s="111"/>
      <c r="NZT12" s="111"/>
      <c r="NZU12" s="111"/>
      <c r="NZV12" s="111"/>
      <c r="NZW12" s="149"/>
      <c r="NZX12" s="111"/>
      <c r="NZY12" s="111"/>
      <c r="NZZ12" s="142"/>
      <c r="OAA12" s="111"/>
      <c r="OAB12" s="111"/>
      <c r="OAC12" s="111"/>
      <c r="OAD12" s="111"/>
      <c r="OAE12" s="143"/>
      <c r="OAF12" s="111"/>
      <c r="OAG12" s="111"/>
      <c r="OAH12" s="111"/>
      <c r="OAI12" s="111"/>
      <c r="OAJ12" s="111"/>
      <c r="OAK12" s="149"/>
      <c r="OAL12" s="111"/>
      <c r="OAM12" s="111"/>
      <c r="OAN12" s="142"/>
      <c r="OAO12" s="111"/>
      <c r="OAP12" s="111"/>
      <c r="OAQ12" s="111"/>
      <c r="OAR12" s="111"/>
      <c r="OAS12" s="143"/>
      <c r="OAT12" s="111"/>
      <c r="OAU12" s="111"/>
      <c r="OAV12" s="111"/>
      <c r="OAW12" s="111"/>
      <c r="OAX12" s="111"/>
      <c r="OAY12" s="149"/>
      <c r="OAZ12" s="111"/>
      <c r="OBA12" s="111"/>
      <c r="OBB12" s="142"/>
      <c r="OBC12" s="111"/>
      <c r="OBD12" s="111"/>
      <c r="OBE12" s="111"/>
      <c r="OBF12" s="111"/>
      <c r="OBG12" s="143"/>
      <c r="OBH12" s="111"/>
      <c r="OBI12" s="111"/>
      <c r="OBJ12" s="111"/>
      <c r="OBK12" s="111"/>
      <c r="OBL12" s="111"/>
      <c r="OBM12" s="149"/>
      <c r="OBN12" s="111"/>
      <c r="OBO12" s="111"/>
      <c r="OBP12" s="142"/>
      <c r="OBQ12" s="111"/>
      <c r="OBR12" s="111"/>
      <c r="OBS12" s="111"/>
      <c r="OBT12" s="111"/>
      <c r="OBU12" s="143"/>
      <c r="OBV12" s="111"/>
      <c r="OBW12" s="111"/>
      <c r="OBX12" s="111"/>
      <c r="OBY12" s="111"/>
      <c r="OBZ12" s="111"/>
      <c r="OCA12" s="149"/>
      <c r="OCB12" s="111"/>
      <c r="OCC12" s="111"/>
      <c r="OCD12" s="142"/>
      <c r="OCE12" s="111"/>
      <c r="OCF12" s="111"/>
      <c r="OCG12" s="111"/>
      <c r="OCH12" s="111"/>
      <c r="OCI12" s="143"/>
      <c r="OCJ12" s="111"/>
      <c r="OCK12" s="111"/>
      <c r="OCL12" s="111"/>
      <c r="OCM12" s="111"/>
      <c r="OCN12" s="111"/>
      <c r="OCO12" s="149"/>
      <c r="OCP12" s="111"/>
      <c r="OCQ12" s="111"/>
      <c r="OCR12" s="142"/>
      <c r="OCS12" s="111"/>
      <c r="OCT12" s="111"/>
      <c r="OCU12" s="111"/>
      <c r="OCV12" s="111"/>
      <c r="OCW12" s="143"/>
      <c r="OCX12" s="111"/>
      <c r="OCY12" s="111"/>
      <c r="OCZ12" s="111"/>
      <c r="ODA12" s="111"/>
      <c r="ODB12" s="111"/>
      <c r="ODC12" s="149"/>
      <c r="ODD12" s="111"/>
      <c r="ODE12" s="111"/>
      <c r="ODF12" s="142"/>
      <c r="ODG12" s="111"/>
      <c r="ODH12" s="111"/>
      <c r="ODI12" s="111"/>
      <c r="ODJ12" s="111"/>
      <c r="ODK12" s="143"/>
      <c r="ODL12" s="111"/>
      <c r="ODM12" s="111"/>
      <c r="ODN12" s="111"/>
      <c r="ODO12" s="111"/>
      <c r="ODP12" s="111"/>
      <c r="ODQ12" s="149"/>
      <c r="ODR12" s="111"/>
      <c r="ODS12" s="111"/>
      <c r="ODT12" s="142"/>
      <c r="ODU12" s="111"/>
      <c r="ODV12" s="111"/>
      <c r="ODW12" s="111"/>
      <c r="ODX12" s="111"/>
      <c r="ODY12" s="143"/>
      <c r="ODZ12" s="111"/>
      <c r="OEA12" s="111"/>
      <c r="OEB12" s="111"/>
      <c r="OEC12" s="111"/>
      <c r="OED12" s="111"/>
      <c r="OEE12" s="149"/>
      <c r="OEF12" s="111"/>
      <c r="OEG12" s="111"/>
      <c r="OEH12" s="142"/>
      <c r="OEI12" s="111"/>
      <c r="OEJ12" s="111"/>
      <c r="OEK12" s="111"/>
      <c r="OEL12" s="111"/>
      <c r="OEM12" s="143"/>
      <c r="OEN12" s="111"/>
      <c r="OEO12" s="111"/>
      <c r="OEP12" s="111"/>
      <c r="OEQ12" s="111"/>
      <c r="OER12" s="111"/>
      <c r="OES12" s="149"/>
      <c r="OET12" s="111"/>
      <c r="OEU12" s="111"/>
      <c r="OEV12" s="142"/>
      <c r="OEW12" s="111"/>
      <c r="OEX12" s="111"/>
      <c r="OEY12" s="111"/>
      <c r="OEZ12" s="111"/>
      <c r="OFA12" s="143"/>
      <c r="OFB12" s="111"/>
      <c r="OFC12" s="111"/>
      <c r="OFD12" s="111"/>
      <c r="OFE12" s="111"/>
      <c r="OFF12" s="111"/>
      <c r="OFG12" s="149"/>
      <c r="OFH12" s="111"/>
      <c r="OFI12" s="111"/>
      <c r="OFJ12" s="142"/>
      <c r="OFK12" s="111"/>
      <c r="OFL12" s="111"/>
      <c r="OFM12" s="111"/>
      <c r="OFN12" s="111"/>
      <c r="OFO12" s="143"/>
      <c r="OFP12" s="111"/>
      <c r="OFQ12" s="111"/>
      <c r="OFR12" s="111"/>
      <c r="OFS12" s="111"/>
      <c r="OFT12" s="111"/>
      <c r="OFU12" s="149"/>
      <c r="OFV12" s="111"/>
      <c r="OFW12" s="111"/>
      <c r="OFX12" s="142"/>
      <c r="OFY12" s="111"/>
      <c r="OFZ12" s="111"/>
      <c r="OGA12" s="111"/>
      <c r="OGB12" s="111"/>
      <c r="OGC12" s="143"/>
      <c r="OGD12" s="111"/>
      <c r="OGE12" s="111"/>
      <c r="OGF12" s="111"/>
      <c r="OGG12" s="111"/>
      <c r="OGH12" s="111"/>
      <c r="OGI12" s="149"/>
      <c r="OGJ12" s="111"/>
      <c r="OGK12" s="111"/>
      <c r="OGL12" s="142"/>
      <c r="OGM12" s="111"/>
      <c r="OGN12" s="111"/>
      <c r="OGO12" s="111"/>
      <c r="OGP12" s="111"/>
      <c r="OGQ12" s="143"/>
      <c r="OGR12" s="111"/>
      <c r="OGS12" s="111"/>
      <c r="OGT12" s="111"/>
      <c r="OGU12" s="111"/>
      <c r="OGV12" s="111"/>
      <c r="OGW12" s="149"/>
      <c r="OGX12" s="111"/>
      <c r="OGY12" s="111"/>
      <c r="OGZ12" s="142"/>
      <c r="OHA12" s="111"/>
      <c r="OHB12" s="111"/>
      <c r="OHC12" s="111"/>
      <c r="OHD12" s="111"/>
      <c r="OHE12" s="143"/>
      <c r="OHF12" s="111"/>
      <c r="OHG12" s="111"/>
      <c r="OHH12" s="111"/>
      <c r="OHI12" s="111"/>
      <c r="OHJ12" s="111"/>
      <c r="OHK12" s="149"/>
      <c r="OHL12" s="111"/>
      <c r="OHM12" s="111"/>
      <c r="OHN12" s="142"/>
      <c r="OHO12" s="111"/>
      <c r="OHP12" s="111"/>
      <c r="OHQ12" s="111"/>
      <c r="OHR12" s="111"/>
      <c r="OHS12" s="143"/>
      <c r="OHT12" s="111"/>
      <c r="OHU12" s="111"/>
      <c r="OHV12" s="111"/>
      <c r="OHW12" s="111"/>
      <c r="OHX12" s="111"/>
      <c r="OHY12" s="149"/>
      <c r="OHZ12" s="111"/>
      <c r="OIA12" s="111"/>
      <c r="OIB12" s="142"/>
      <c r="OIC12" s="111"/>
      <c r="OID12" s="111"/>
      <c r="OIE12" s="111"/>
      <c r="OIF12" s="111"/>
      <c r="OIG12" s="143"/>
      <c r="OIH12" s="111"/>
      <c r="OII12" s="111"/>
      <c r="OIJ12" s="111"/>
      <c r="OIK12" s="111"/>
      <c r="OIL12" s="111"/>
      <c r="OIM12" s="149"/>
      <c r="OIN12" s="111"/>
      <c r="OIO12" s="111"/>
      <c r="OIP12" s="142"/>
      <c r="OIQ12" s="111"/>
      <c r="OIR12" s="111"/>
      <c r="OIS12" s="111"/>
      <c r="OIT12" s="111"/>
      <c r="OIU12" s="143"/>
      <c r="OIV12" s="111"/>
      <c r="OIW12" s="111"/>
      <c r="OIX12" s="111"/>
      <c r="OIY12" s="111"/>
      <c r="OIZ12" s="111"/>
      <c r="OJA12" s="149"/>
      <c r="OJB12" s="111"/>
      <c r="OJC12" s="111"/>
      <c r="OJD12" s="142"/>
      <c r="OJE12" s="111"/>
      <c r="OJF12" s="111"/>
      <c r="OJG12" s="111"/>
      <c r="OJH12" s="111"/>
      <c r="OJI12" s="143"/>
      <c r="OJJ12" s="111"/>
      <c r="OJK12" s="111"/>
      <c r="OJL12" s="111"/>
      <c r="OJM12" s="111"/>
      <c r="OJN12" s="111"/>
      <c r="OJO12" s="149"/>
      <c r="OJP12" s="111"/>
      <c r="OJQ12" s="111"/>
      <c r="OJR12" s="142"/>
      <c r="OJS12" s="111"/>
      <c r="OJT12" s="111"/>
      <c r="OJU12" s="111"/>
      <c r="OJV12" s="111"/>
      <c r="OJW12" s="143"/>
      <c r="OJX12" s="111"/>
      <c r="OJY12" s="111"/>
      <c r="OJZ12" s="111"/>
      <c r="OKA12" s="111"/>
      <c r="OKB12" s="111"/>
      <c r="OKC12" s="149"/>
      <c r="OKD12" s="111"/>
      <c r="OKE12" s="111"/>
      <c r="OKF12" s="142"/>
      <c r="OKG12" s="111"/>
      <c r="OKH12" s="111"/>
      <c r="OKI12" s="111"/>
      <c r="OKJ12" s="111"/>
      <c r="OKK12" s="143"/>
      <c r="OKL12" s="111"/>
      <c r="OKM12" s="111"/>
      <c r="OKN12" s="111"/>
      <c r="OKO12" s="111"/>
      <c r="OKP12" s="111"/>
      <c r="OKQ12" s="149"/>
      <c r="OKR12" s="111"/>
      <c r="OKS12" s="111"/>
      <c r="OKT12" s="142"/>
      <c r="OKU12" s="111"/>
      <c r="OKV12" s="111"/>
      <c r="OKW12" s="111"/>
      <c r="OKX12" s="111"/>
      <c r="OKY12" s="143"/>
      <c r="OKZ12" s="111"/>
      <c r="OLA12" s="111"/>
      <c r="OLB12" s="111"/>
      <c r="OLC12" s="111"/>
      <c r="OLD12" s="111"/>
      <c r="OLE12" s="149"/>
      <c r="OLF12" s="111"/>
      <c r="OLG12" s="111"/>
      <c r="OLH12" s="142"/>
      <c r="OLI12" s="111"/>
      <c r="OLJ12" s="111"/>
      <c r="OLK12" s="111"/>
      <c r="OLL12" s="111"/>
      <c r="OLM12" s="143"/>
      <c r="OLN12" s="111"/>
      <c r="OLO12" s="111"/>
      <c r="OLP12" s="111"/>
      <c r="OLQ12" s="111"/>
      <c r="OLR12" s="111"/>
      <c r="OLS12" s="149"/>
      <c r="OLT12" s="111"/>
      <c r="OLU12" s="111"/>
      <c r="OLV12" s="142"/>
      <c r="OLW12" s="111"/>
      <c r="OLX12" s="111"/>
      <c r="OLY12" s="111"/>
      <c r="OLZ12" s="111"/>
      <c r="OMA12" s="143"/>
      <c r="OMB12" s="111"/>
      <c r="OMC12" s="111"/>
      <c r="OMD12" s="111"/>
      <c r="OME12" s="111"/>
      <c r="OMF12" s="111"/>
      <c r="OMG12" s="149"/>
      <c r="OMH12" s="111"/>
      <c r="OMI12" s="111"/>
      <c r="OMJ12" s="142"/>
      <c r="OMK12" s="111"/>
      <c r="OML12" s="111"/>
      <c r="OMM12" s="111"/>
      <c r="OMN12" s="111"/>
      <c r="OMO12" s="143"/>
      <c r="OMP12" s="111"/>
      <c r="OMQ12" s="111"/>
      <c r="OMR12" s="111"/>
      <c r="OMS12" s="111"/>
      <c r="OMT12" s="111"/>
      <c r="OMU12" s="149"/>
      <c r="OMV12" s="111"/>
      <c r="OMW12" s="111"/>
      <c r="OMX12" s="142"/>
      <c r="OMY12" s="111"/>
      <c r="OMZ12" s="111"/>
      <c r="ONA12" s="111"/>
      <c r="ONB12" s="111"/>
      <c r="ONC12" s="143"/>
      <c r="OND12" s="111"/>
      <c r="ONE12" s="111"/>
      <c r="ONF12" s="111"/>
      <c r="ONG12" s="111"/>
      <c r="ONH12" s="111"/>
      <c r="ONI12" s="149"/>
      <c r="ONJ12" s="111"/>
      <c r="ONK12" s="111"/>
      <c r="ONL12" s="142"/>
      <c r="ONM12" s="111"/>
      <c r="ONN12" s="111"/>
      <c r="ONO12" s="111"/>
      <c r="ONP12" s="111"/>
      <c r="ONQ12" s="143"/>
      <c r="ONR12" s="111"/>
      <c r="ONS12" s="111"/>
      <c r="ONT12" s="111"/>
      <c r="ONU12" s="111"/>
      <c r="ONV12" s="111"/>
      <c r="ONW12" s="149"/>
      <c r="ONX12" s="111"/>
      <c r="ONY12" s="111"/>
      <c r="ONZ12" s="142"/>
      <c r="OOA12" s="111"/>
      <c r="OOB12" s="111"/>
      <c r="OOC12" s="111"/>
      <c r="OOD12" s="111"/>
      <c r="OOE12" s="143"/>
      <c r="OOF12" s="111"/>
      <c r="OOG12" s="111"/>
      <c r="OOH12" s="111"/>
      <c r="OOI12" s="111"/>
      <c r="OOJ12" s="111"/>
      <c r="OOK12" s="149"/>
      <c r="OOL12" s="111"/>
      <c r="OOM12" s="111"/>
      <c r="OON12" s="142"/>
      <c r="OOO12" s="111"/>
      <c r="OOP12" s="111"/>
      <c r="OOQ12" s="111"/>
      <c r="OOR12" s="111"/>
      <c r="OOS12" s="143"/>
      <c r="OOT12" s="111"/>
      <c r="OOU12" s="111"/>
      <c r="OOV12" s="111"/>
      <c r="OOW12" s="111"/>
      <c r="OOX12" s="111"/>
      <c r="OOY12" s="149"/>
      <c r="OOZ12" s="111"/>
      <c r="OPA12" s="111"/>
      <c r="OPB12" s="142"/>
      <c r="OPC12" s="111"/>
      <c r="OPD12" s="111"/>
      <c r="OPE12" s="111"/>
      <c r="OPF12" s="111"/>
      <c r="OPG12" s="143"/>
      <c r="OPH12" s="111"/>
      <c r="OPI12" s="111"/>
      <c r="OPJ12" s="111"/>
      <c r="OPK12" s="111"/>
      <c r="OPL12" s="111"/>
      <c r="OPM12" s="149"/>
      <c r="OPN12" s="111"/>
      <c r="OPO12" s="111"/>
      <c r="OPP12" s="142"/>
      <c r="OPQ12" s="111"/>
      <c r="OPR12" s="111"/>
      <c r="OPS12" s="111"/>
      <c r="OPT12" s="111"/>
      <c r="OPU12" s="143"/>
      <c r="OPV12" s="111"/>
      <c r="OPW12" s="111"/>
      <c r="OPX12" s="111"/>
      <c r="OPY12" s="111"/>
      <c r="OPZ12" s="111"/>
      <c r="OQA12" s="149"/>
      <c r="OQB12" s="111"/>
      <c r="OQC12" s="111"/>
      <c r="OQD12" s="142"/>
      <c r="OQE12" s="111"/>
      <c r="OQF12" s="111"/>
      <c r="OQG12" s="111"/>
      <c r="OQH12" s="111"/>
      <c r="OQI12" s="143"/>
      <c r="OQJ12" s="111"/>
      <c r="OQK12" s="111"/>
      <c r="OQL12" s="111"/>
      <c r="OQM12" s="111"/>
      <c r="OQN12" s="111"/>
      <c r="OQO12" s="149"/>
      <c r="OQP12" s="111"/>
      <c r="OQQ12" s="111"/>
      <c r="OQR12" s="142"/>
      <c r="OQS12" s="111"/>
      <c r="OQT12" s="111"/>
      <c r="OQU12" s="111"/>
      <c r="OQV12" s="111"/>
      <c r="OQW12" s="143"/>
      <c r="OQX12" s="111"/>
      <c r="OQY12" s="111"/>
      <c r="OQZ12" s="111"/>
      <c r="ORA12" s="111"/>
      <c r="ORB12" s="111"/>
      <c r="ORC12" s="149"/>
      <c r="ORD12" s="111"/>
      <c r="ORE12" s="111"/>
      <c r="ORF12" s="142"/>
      <c r="ORG12" s="111"/>
      <c r="ORH12" s="111"/>
      <c r="ORI12" s="111"/>
      <c r="ORJ12" s="111"/>
      <c r="ORK12" s="143"/>
      <c r="ORL12" s="111"/>
      <c r="ORM12" s="111"/>
      <c r="ORN12" s="111"/>
      <c r="ORO12" s="111"/>
      <c r="ORP12" s="111"/>
      <c r="ORQ12" s="149"/>
      <c r="ORR12" s="111"/>
      <c r="ORS12" s="111"/>
      <c r="ORT12" s="142"/>
      <c r="ORU12" s="111"/>
      <c r="ORV12" s="111"/>
      <c r="ORW12" s="111"/>
      <c r="ORX12" s="111"/>
      <c r="ORY12" s="143"/>
      <c r="ORZ12" s="111"/>
      <c r="OSA12" s="111"/>
      <c r="OSB12" s="111"/>
      <c r="OSC12" s="111"/>
      <c r="OSD12" s="111"/>
      <c r="OSE12" s="149"/>
      <c r="OSF12" s="111"/>
      <c r="OSG12" s="111"/>
      <c r="OSH12" s="142"/>
      <c r="OSI12" s="111"/>
      <c r="OSJ12" s="111"/>
      <c r="OSK12" s="111"/>
      <c r="OSL12" s="111"/>
      <c r="OSM12" s="143"/>
      <c r="OSN12" s="111"/>
      <c r="OSO12" s="111"/>
      <c r="OSP12" s="111"/>
      <c r="OSQ12" s="111"/>
      <c r="OSR12" s="111"/>
      <c r="OSS12" s="149"/>
      <c r="OST12" s="111"/>
      <c r="OSU12" s="111"/>
      <c r="OSV12" s="142"/>
      <c r="OSW12" s="111"/>
      <c r="OSX12" s="111"/>
      <c r="OSY12" s="111"/>
      <c r="OSZ12" s="111"/>
      <c r="OTA12" s="143"/>
      <c r="OTB12" s="111"/>
      <c r="OTC12" s="111"/>
      <c r="OTD12" s="111"/>
      <c r="OTE12" s="111"/>
      <c r="OTF12" s="111"/>
      <c r="OTG12" s="149"/>
      <c r="OTH12" s="111"/>
      <c r="OTI12" s="111"/>
      <c r="OTJ12" s="142"/>
      <c r="OTK12" s="111"/>
      <c r="OTL12" s="111"/>
      <c r="OTM12" s="111"/>
      <c r="OTN12" s="111"/>
      <c r="OTO12" s="143"/>
      <c r="OTP12" s="111"/>
      <c r="OTQ12" s="111"/>
      <c r="OTR12" s="111"/>
      <c r="OTS12" s="111"/>
      <c r="OTT12" s="111"/>
      <c r="OTU12" s="149"/>
      <c r="OTV12" s="111"/>
      <c r="OTW12" s="111"/>
      <c r="OTX12" s="142"/>
      <c r="OTY12" s="111"/>
      <c r="OTZ12" s="111"/>
      <c r="OUA12" s="111"/>
      <c r="OUB12" s="111"/>
      <c r="OUC12" s="143"/>
      <c r="OUD12" s="111"/>
      <c r="OUE12" s="111"/>
      <c r="OUF12" s="111"/>
      <c r="OUG12" s="111"/>
      <c r="OUH12" s="111"/>
      <c r="OUI12" s="149"/>
      <c r="OUJ12" s="111"/>
      <c r="OUK12" s="111"/>
      <c r="OUL12" s="142"/>
      <c r="OUM12" s="111"/>
      <c r="OUN12" s="111"/>
      <c r="OUO12" s="111"/>
      <c r="OUP12" s="111"/>
      <c r="OUQ12" s="143"/>
      <c r="OUR12" s="111"/>
      <c r="OUS12" s="111"/>
      <c r="OUT12" s="111"/>
      <c r="OUU12" s="111"/>
      <c r="OUV12" s="111"/>
      <c r="OUW12" s="149"/>
      <c r="OUX12" s="111"/>
      <c r="OUY12" s="111"/>
      <c r="OUZ12" s="142"/>
      <c r="OVA12" s="111"/>
      <c r="OVB12" s="111"/>
      <c r="OVC12" s="111"/>
      <c r="OVD12" s="111"/>
      <c r="OVE12" s="143"/>
      <c r="OVF12" s="111"/>
      <c r="OVG12" s="111"/>
      <c r="OVH12" s="111"/>
      <c r="OVI12" s="111"/>
      <c r="OVJ12" s="111"/>
      <c r="OVK12" s="149"/>
      <c r="OVL12" s="111"/>
      <c r="OVM12" s="111"/>
      <c r="OVN12" s="142"/>
      <c r="OVO12" s="111"/>
      <c r="OVP12" s="111"/>
      <c r="OVQ12" s="111"/>
      <c r="OVR12" s="111"/>
      <c r="OVS12" s="143"/>
      <c r="OVT12" s="111"/>
      <c r="OVU12" s="111"/>
      <c r="OVV12" s="111"/>
      <c r="OVW12" s="111"/>
      <c r="OVX12" s="111"/>
      <c r="OVY12" s="149"/>
      <c r="OVZ12" s="111"/>
      <c r="OWA12" s="111"/>
      <c r="OWB12" s="142"/>
      <c r="OWC12" s="111"/>
      <c r="OWD12" s="111"/>
      <c r="OWE12" s="111"/>
      <c r="OWF12" s="111"/>
      <c r="OWG12" s="143"/>
      <c r="OWH12" s="111"/>
      <c r="OWI12" s="111"/>
      <c r="OWJ12" s="111"/>
      <c r="OWK12" s="111"/>
      <c r="OWL12" s="111"/>
      <c r="OWM12" s="149"/>
      <c r="OWN12" s="111"/>
      <c r="OWO12" s="111"/>
      <c r="OWP12" s="142"/>
      <c r="OWQ12" s="111"/>
      <c r="OWR12" s="111"/>
      <c r="OWS12" s="111"/>
      <c r="OWT12" s="111"/>
      <c r="OWU12" s="143"/>
      <c r="OWV12" s="111"/>
      <c r="OWW12" s="111"/>
      <c r="OWX12" s="111"/>
      <c r="OWY12" s="111"/>
      <c r="OWZ12" s="111"/>
      <c r="OXA12" s="149"/>
      <c r="OXB12" s="111"/>
      <c r="OXC12" s="111"/>
      <c r="OXD12" s="142"/>
      <c r="OXE12" s="111"/>
      <c r="OXF12" s="111"/>
      <c r="OXG12" s="111"/>
      <c r="OXH12" s="111"/>
      <c r="OXI12" s="143"/>
      <c r="OXJ12" s="111"/>
      <c r="OXK12" s="111"/>
      <c r="OXL12" s="111"/>
      <c r="OXM12" s="111"/>
      <c r="OXN12" s="111"/>
      <c r="OXO12" s="149"/>
      <c r="OXP12" s="111"/>
      <c r="OXQ12" s="111"/>
      <c r="OXR12" s="142"/>
      <c r="OXS12" s="111"/>
      <c r="OXT12" s="111"/>
      <c r="OXU12" s="111"/>
      <c r="OXV12" s="111"/>
      <c r="OXW12" s="143"/>
      <c r="OXX12" s="111"/>
      <c r="OXY12" s="111"/>
      <c r="OXZ12" s="111"/>
      <c r="OYA12" s="111"/>
      <c r="OYB12" s="111"/>
      <c r="OYC12" s="149"/>
      <c r="OYD12" s="111"/>
      <c r="OYE12" s="111"/>
      <c r="OYF12" s="142"/>
      <c r="OYG12" s="111"/>
      <c r="OYH12" s="111"/>
      <c r="OYI12" s="111"/>
      <c r="OYJ12" s="111"/>
      <c r="OYK12" s="143"/>
      <c r="OYL12" s="111"/>
      <c r="OYM12" s="111"/>
      <c r="OYN12" s="111"/>
      <c r="OYO12" s="111"/>
      <c r="OYP12" s="111"/>
      <c r="OYQ12" s="149"/>
      <c r="OYR12" s="111"/>
      <c r="OYS12" s="111"/>
      <c r="OYT12" s="142"/>
      <c r="OYU12" s="111"/>
      <c r="OYV12" s="111"/>
      <c r="OYW12" s="111"/>
      <c r="OYX12" s="111"/>
      <c r="OYY12" s="143"/>
      <c r="OYZ12" s="111"/>
      <c r="OZA12" s="111"/>
      <c r="OZB12" s="111"/>
      <c r="OZC12" s="111"/>
      <c r="OZD12" s="111"/>
      <c r="OZE12" s="149"/>
      <c r="OZF12" s="111"/>
      <c r="OZG12" s="111"/>
      <c r="OZH12" s="142"/>
      <c r="OZI12" s="111"/>
      <c r="OZJ12" s="111"/>
      <c r="OZK12" s="111"/>
      <c r="OZL12" s="111"/>
      <c r="OZM12" s="143"/>
      <c r="OZN12" s="111"/>
      <c r="OZO12" s="111"/>
      <c r="OZP12" s="111"/>
      <c r="OZQ12" s="111"/>
      <c r="OZR12" s="111"/>
      <c r="OZS12" s="149"/>
      <c r="OZT12" s="111"/>
      <c r="OZU12" s="111"/>
      <c r="OZV12" s="142"/>
      <c r="OZW12" s="111"/>
      <c r="OZX12" s="111"/>
      <c r="OZY12" s="111"/>
      <c r="OZZ12" s="111"/>
      <c r="PAA12" s="143"/>
      <c r="PAB12" s="111"/>
      <c r="PAC12" s="111"/>
      <c r="PAD12" s="111"/>
      <c r="PAE12" s="111"/>
      <c r="PAF12" s="111"/>
      <c r="PAG12" s="149"/>
      <c r="PAH12" s="111"/>
      <c r="PAI12" s="111"/>
      <c r="PAJ12" s="142"/>
      <c r="PAK12" s="111"/>
      <c r="PAL12" s="111"/>
      <c r="PAM12" s="111"/>
      <c r="PAN12" s="111"/>
      <c r="PAO12" s="143"/>
      <c r="PAP12" s="111"/>
      <c r="PAQ12" s="111"/>
      <c r="PAR12" s="111"/>
      <c r="PAS12" s="111"/>
      <c r="PAT12" s="111"/>
      <c r="PAU12" s="149"/>
      <c r="PAV12" s="111"/>
      <c r="PAW12" s="111"/>
      <c r="PAX12" s="142"/>
      <c r="PAY12" s="111"/>
      <c r="PAZ12" s="111"/>
      <c r="PBA12" s="111"/>
      <c r="PBB12" s="111"/>
      <c r="PBC12" s="143"/>
      <c r="PBD12" s="111"/>
      <c r="PBE12" s="111"/>
      <c r="PBF12" s="111"/>
      <c r="PBG12" s="111"/>
      <c r="PBH12" s="111"/>
      <c r="PBI12" s="149"/>
      <c r="PBJ12" s="111"/>
      <c r="PBK12" s="111"/>
      <c r="PBL12" s="142"/>
      <c r="PBM12" s="111"/>
      <c r="PBN12" s="111"/>
      <c r="PBO12" s="111"/>
      <c r="PBP12" s="111"/>
      <c r="PBQ12" s="143"/>
      <c r="PBR12" s="111"/>
      <c r="PBS12" s="111"/>
      <c r="PBT12" s="111"/>
      <c r="PBU12" s="111"/>
      <c r="PBV12" s="111"/>
      <c r="PBW12" s="149"/>
      <c r="PBX12" s="111"/>
      <c r="PBY12" s="111"/>
      <c r="PBZ12" s="142"/>
      <c r="PCA12" s="111"/>
      <c r="PCB12" s="111"/>
      <c r="PCC12" s="111"/>
      <c r="PCD12" s="111"/>
      <c r="PCE12" s="143"/>
      <c r="PCF12" s="111"/>
      <c r="PCG12" s="111"/>
      <c r="PCH12" s="111"/>
      <c r="PCI12" s="111"/>
      <c r="PCJ12" s="111"/>
      <c r="PCK12" s="149"/>
      <c r="PCL12" s="111"/>
      <c r="PCM12" s="111"/>
      <c r="PCN12" s="142"/>
      <c r="PCO12" s="111"/>
      <c r="PCP12" s="111"/>
      <c r="PCQ12" s="111"/>
      <c r="PCR12" s="111"/>
      <c r="PCS12" s="143"/>
      <c r="PCT12" s="111"/>
      <c r="PCU12" s="111"/>
      <c r="PCV12" s="111"/>
      <c r="PCW12" s="111"/>
      <c r="PCX12" s="111"/>
      <c r="PCY12" s="149"/>
      <c r="PCZ12" s="111"/>
      <c r="PDA12" s="111"/>
      <c r="PDB12" s="142"/>
      <c r="PDC12" s="111"/>
      <c r="PDD12" s="111"/>
      <c r="PDE12" s="111"/>
      <c r="PDF12" s="111"/>
      <c r="PDG12" s="143"/>
      <c r="PDH12" s="111"/>
      <c r="PDI12" s="111"/>
      <c r="PDJ12" s="111"/>
      <c r="PDK12" s="111"/>
      <c r="PDL12" s="111"/>
      <c r="PDM12" s="149"/>
      <c r="PDN12" s="111"/>
      <c r="PDO12" s="111"/>
      <c r="PDP12" s="142"/>
      <c r="PDQ12" s="111"/>
      <c r="PDR12" s="111"/>
      <c r="PDS12" s="111"/>
      <c r="PDT12" s="111"/>
      <c r="PDU12" s="143"/>
      <c r="PDV12" s="111"/>
      <c r="PDW12" s="111"/>
      <c r="PDX12" s="111"/>
      <c r="PDY12" s="111"/>
      <c r="PDZ12" s="111"/>
      <c r="PEA12" s="149"/>
      <c r="PEB12" s="111"/>
      <c r="PEC12" s="111"/>
      <c r="PED12" s="142"/>
      <c r="PEE12" s="111"/>
      <c r="PEF12" s="111"/>
      <c r="PEG12" s="111"/>
      <c r="PEH12" s="111"/>
      <c r="PEI12" s="143"/>
      <c r="PEJ12" s="111"/>
      <c r="PEK12" s="111"/>
      <c r="PEL12" s="111"/>
      <c r="PEM12" s="111"/>
      <c r="PEN12" s="111"/>
      <c r="PEO12" s="149"/>
      <c r="PEP12" s="111"/>
      <c r="PEQ12" s="111"/>
      <c r="PER12" s="142"/>
      <c r="PES12" s="111"/>
      <c r="PET12" s="111"/>
      <c r="PEU12" s="111"/>
      <c r="PEV12" s="111"/>
      <c r="PEW12" s="143"/>
      <c r="PEX12" s="111"/>
      <c r="PEY12" s="111"/>
      <c r="PEZ12" s="111"/>
      <c r="PFA12" s="111"/>
      <c r="PFB12" s="111"/>
      <c r="PFC12" s="149"/>
      <c r="PFD12" s="111"/>
      <c r="PFE12" s="111"/>
      <c r="PFF12" s="142"/>
      <c r="PFG12" s="111"/>
      <c r="PFH12" s="111"/>
      <c r="PFI12" s="111"/>
      <c r="PFJ12" s="111"/>
      <c r="PFK12" s="143"/>
      <c r="PFL12" s="111"/>
      <c r="PFM12" s="111"/>
      <c r="PFN12" s="111"/>
      <c r="PFO12" s="111"/>
      <c r="PFP12" s="111"/>
      <c r="PFQ12" s="149"/>
      <c r="PFR12" s="111"/>
      <c r="PFS12" s="111"/>
      <c r="PFT12" s="142"/>
      <c r="PFU12" s="111"/>
      <c r="PFV12" s="111"/>
      <c r="PFW12" s="111"/>
      <c r="PFX12" s="111"/>
      <c r="PFY12" s="143"/>
      <c r="PFZ12" s="111"/>
      <c r="PGA12" s="111"/>
      <c r="PGB12" s="111"/>
      <c r="PGC12" s="111"/>
      <c r="PGD12" s="111"/>
      <c r="PGE12" s="149"/>
      <c r="PGF12" s="111"/>
      <c r="PGG12" s="111"/>
      <c r="PGH12" s="142"/>
      <c r="PGI12" s="111"/>
      <c r="PGJ12" s="111"/>
      <c r="PGK12" s="111"/>
      <c r="PGL12" s="111"/>
      <c r="PGM12" s="143"/>
      <c r="PGN12" s="111"/>
      <c r="PGO12" s="111"/>
      <c r="PGP12" s="111"/>
      <c r="PGQ12" s="111"/>
      <c r="PGR12" s="111"/>
      <c r="PGS12" s="149"/>
      <c r="PGT12" s="111"/>
      <c r="PGU12" s="111"/>
      <c r="PGV12" s="142"/>
      <c r="PGW12" s="111"/>
      <c r="PGX12" s="111"/>
      <c r="PGY12" s="111"/>
      <c r="PGZ12" s="111"/>
      <c r="PHA12" s="143"/>
      <c r="PHB12" s="111"/>
      <c r="PHC12" s="111"/>
      <c r="PHD12" s="111"/>
      <c r="PHE12" s="111"/>
      <c r="PHF12" s="111"/>
      <c r="PHG12" s="149"/>
      <c r="PHH12" s="111"/>
      <c r="PHI12" s="111"/>
      <c r="PHJ12" s="142"/>
      <c r="PHK12" s="111"/>
      <c r="PHL12" s="111"/>
      <c r="PHM12" s="111"/>
      <c r="PHN12" s="111"/>
      <c r="PHO12" s="143"/>
      <c r="PHP12" s="111"/>
      <c r="PHQ12" s="111"/>
      <c r="PHR12" s="111"/>
      <c r="PHS12" s="111"/>
      <c r="PHT12" s="111"/>
      <c r="PHU12" s="149"/>
      <c r="PHV12" s="111"/>
      <c r="PHW12" s="111"/>
      <c r="PHX12" s="142"/>
      <c r="PHY12" s="111"/>
      <c r="PHZ12" s="111"/>
      <c r="PIA12" s="111"/>
      <c r="PIB12" s="111"/>
      <c r="PIC12" s="143"/>
      <c r="PID12" s="111"/>
      <c r="PIE12" s="111"/>
      <c r="PIF12" s="111"/>
      <c r="PIG12" s="111"/>
      <c r="PIH12" s="111"/>
      <c r="PII12" s="149"/>
      <c r="PIJ12" s="111"/>
      <c r="PIK12" s="111"/>
      <c r="PIL12" s="142"/>
      <c r="PIM12" s="111"/>
      <c r="PIN12" s="111"/>
      <c r="PIO12" s="111"/>
      <c r="PIP12" s="111"/>
      <c r="PIQ12" s="143"/>
      <c r="PIR12" s="111"/>
      <c r="PIS12" s="111"/>
      <c r="PIT12" s="111"/>
      <c r="PIU12" s="111"/>
      <c r="PIV12" s="111"/>
      <c r="PIW12" s="149"/>
      <c r="PIX12" s="111"/>
      <c r="PIY12" s="111"/>
      <c r="PIZ12" s="142"/>
      <c r="PJA12" s="111"/>
      <c r="PJB12" s="111"/>
      <c r="PJC12" s="111"/>
      <c r="PJD12" s="111"/>
      <c r="PJE12" s="143"/>
      <c r="PJF12" s="111"/>
      <c r="PJG12" s="111"/>
      <c r="PJH12" s="111"/>
      <c r="PJI12" s="111"/>
      <c r="PJJ12" s="111"/>
      <c r="PJK12" s="149"/>
      <c r="PJL12" s="111"/>
      <c r="PJM12" s="111"/>
      <c r="PJN12" s="142"/>
      <c r="PJO12" s="111"/>
      <c r="PJP12" s="111"/>
      <c r="PJQ12" s="111"/>
      <c r="PJR12" s="111"/>
      <c r="PJS12" s="143"/>
      <c r="PJT12" s="111"/>
      <c r="PJU12" s="111"/>
      <c r="PJV12" s="111"/>
      <c r="PJW12" s="111"/>
      <c r="PJX12" s="111"/>
      <c r="PJY12" s="149"/>
      <c r="PJZ12" s="111"/>
      <c r="PKA12" s="111"/>
      <c r="PKB12" s="142"/>
      <c r="PKC12" s="111"/>
      <c r="PKD12" s="111"/>
      <c r="PKE12" s="111"/>
      <c r="PKF12" s="111"/>
      <c r="PKG12" s="143"/>
      <c r="PKH12" s="111"/>
      <c r="PKI12" s="111"/>
      <c r="PKJ12" s="111"/>
      <c r="PKK12" s="111"/>
      <c r="PKL12" s="111"/>
      <c r="PKM12" s="149"/>
      <c r="PKN12" s="111"/>
      <c r="PKO12" s="111"/>
      <c r="PKP12" s="142"/>
      <c r="PKQ12" s="111"/>
      <c r="PKR12" s="111"/>
      <c r="PKS12" s="111"/>
      <c r="PKT12" s="111"/>
      <c r="PKU12" s="143"/>
      <c r="PKV12" s="111"/>
      <c r="PKW12" s="111"/>
      <c r="PKX12" s="111"/>
      <c r="PKY12" s="111"/>
      <c r="PKZ12" s="111"/>
      <c r="PLA12" s="149"/>
      <c r="PLB12" s="111"/>
      <c r="PLC12" s="111"/>
      <c r="PLD12" s="142"/>
      <c r="PLE12" s="111"/>
      <c r="PLF12" s="111"/>
      <c r="PLG12" s="111"/>
      <c r="PLH12" s="111"/>
      <c r="PLI12" s="143"/>
      <c r="PLJ12" s="111"/>
      <c r="PLK12" s="111"/>
      <c r="PLL12" s="111"/>
      <c r="PLM12" s="111"/>
      <c r="PLN12" s="111"/>
      <c r="PLO12" s="149"/>
      <c r="PLP12" s="111"/>
      <c r="PLQ12" s="111"/>
      <c r="PLR12" s="142"/>
      <c r="PLS12" s="111"/>
      <c r="PLT12" s="111"/>
      <c r="PLU12" s="111"/>
      <c r="PLV12" s="111"/>
      <c r="PLW12" s="143"/>
      <c r="PLX12" s="111"/>
      <c r="PLY12" s="111"/>
      <c r="PLZ12" s="111"/>
      <c r="PMA12" s="111"/>
      <c r="PMB12" s="111"/>
      <c r="PMC12" s="149"/>
      <c r="PMD12" s="111"/>
      <c r="PME12" s="111"/>
      <c r="PMF12" s="142"/>
      <c r="PMG12" s="111"/>
      <c r="PMH12" s="111"/>
      <c r="PMI12" s="111"/>
      <c r="PMJ12" s="111"/>
      <c r="PMK12" s="143"/>
      <c r="PML12" s="111"/>
      <c r="PMM12" s="111"/>
      <c r="PMN12" s="111"/>
      <c r="PMO12" s="111"/>
      <c r="PMP12" s="111"/>
      <c r="PMQ12" s="149"/>
      <c r="PMR12" s="111"/>
      <c r="PMS12" s="111"/>
      <c r="PMT12" s="142"/>
      <c r="PMU12" s="111"/>
      <c r="PMV12" s="111"/>
      <c r="PMW12" s="111"/>
      <c r="PMX12" s="111"/>
      <c r="PMY12" s="143"/>
      <c r="PMZ12" s="111"/>
      <c r="PNA12" s="111"/>
      <c r="PNB12" s="111"/>
      <c r="PNC12" s="111"/>
      <c r="PND12" s="111"/>
      <c r="PNE12" s="149"/>
      <c r="PNF12" s="111"/>
      <c r="PNG12" s="111"/>
      <c r="PNH12" s="142"/>
      <c r="PNI12" s="111"/>
      <c r="PNJ12" s="111"/>
      <c r="PNK12" s="111"/>
      <c r="PNL12" s="111"/>
      <c r="PNM12" s="143"/>
      <c r="PNN12" s="111"/>
      <c r="PNO12" s="111"/>
      <c r="PNP12" s="111"/>
      <c r="PNQ12" s="111"/>
      <c r="PNR12" s="111"/>
      <c r="PNS12" s="149"/>
      <c r="PNT12" s="111"/>
      <c r="PNU12" s="111"/>
      <c r="PNV12" s="142"/>
      <c r="PNW12" s="111"/>
      <c r="PNX12" s="111"/>
      <c r="PNY12" s="111"/>
      <c r="PNZ12" s="111"/>
      <c r="POA12" s="143"/>
      <c r="POB12" s="111"/>
      <c r="POC12" s="111"/>
      <c r="POD12" s="111"/>
      <c r="POE12" s="111"/>
      <c r="POF12" s="111"/>
      <c r="POG12" s="149"/>
      <c r="POH12" s="111"/>
      <c r="POI12" s="111"/>
      <c r="POJ12" s="142"/>
      <c r="POK12" s="111"/>
      <c r="POL12" s="111"/>
      <c r="POM12" s="111"/>
      <c r="PON12" s="111"/>
      <c r="POO12" s="143"/>
      <c r="POP12" s="111"/>
      <c r="POQ12" s="111"/>
      <c r="POR12" s="111"/>
      <c r="POS12" s="111"/>
      <c r="POT12" s="111"/>
      <c r="POU12" s="149"/>
      <c r="POV12" s="111"/>
      <c r="POW12" s="111"/>
      <c r="POX12" s="142"/>
      <c r="POY12" s="111"/>
      <c r="POZ12" s="111"/>
      <c r="PPA12" s="111"/>
      <c r="PPB12" s="111"/>
      <c r="PPC12" s="143"/>
      <c r="PPD12" s="111"/>
      <c r="PPE12" s="111"/>
      <c r="PPF12" s="111"/>
      <c r="PPG12" s="111"/>
      <c r="PPH12" s="111"/>
      <c r="PPI12" s="149"/>
      <c r="PPJ12" s="111"/>
      <c r="PPK12" s="111"/>
      <c r="PPL12" s="142"/>
      <c r="PPM12" s="111"/>
      <c r="PPN12" s="111"/>
      <c r="PPO12" s="111"/>
      <c r="PPP12" s="111"/>
      <c r="PPQ12" s="143"/>
      <c r="PPR12" s="111"/>
      <c r="PPS12" s="111"/>
      <c r="PPT12" s="111"/>
      <c r="PPU12" s="111"/>
      <c r="PPV12" s="111"/>
      <c r="PPW12" s="149"/>
      <c r="PPX12" s="111"/>
      <c r="PPY12" s="111"/>
      <c r="PPZ12" s="142"/>
      <c r="PQA12" s="111"/>
      <c r="PQB12" s="111"/>
      <c r="PQC12" s="111"/>
      <c r="PQD12" s="111"/>
      <c r="PQE12" s="143"/>
      <c r="PQF12" s="111"/>
      <c r="PQG12" s="111"/>
      <c r="PQH12" s="111"/>
      <c r="PQI12" s="111"/>
      <c r="PQJ12" s="111"/>
      <c r="PQK12" s="149"/>
      <c r="PQL12" s="111"/>
      <c r="PQM12" s="111"/>
      <c r="PQN12" s="142"/>
      <c r="PQO12" s="111"/>
      <c r="PQP12" s="111"/>
      <c r="PQQ12" s="111"/>
      <c r="PQR12" s="111"/>
      <c r="PQS12" s="143"/>
      <c r="PQT12" s="111"/>
      <c r="PQU12" s="111"/>
      <c r="PQV12" s="111"/>
      <c r="PQW12" s="111"/>
      <c r="PQX12" s="111"/>
      <c r="PQY12" s="149"/>
      <c r="PQZ12" s="111"/>
      <c r="PRA12" s="111"/>
      <c r="PRB12" s="142"/>
      <c r="PRC12" s="111"/>
      <c r="PRD12" s="111"/>
      <c r="PRE12" s="111"/>
      <c r="PRF12" s="111"/>
      <c r="PRG12" s="143"/>
      <c r="PRH12" s="111"/>
      <c r="PRI12" s="111"/>
      <c r="PRJ12" s="111"/>
      <c r="PRK12" s="111"/>
      <c r="PRL12" s="111"/>
      <c r="PRM12" s="149"/>
      <c r="PRN12" s="111"/>
      <c r="PRO12" s="111"/>
      <c r="PRP12" s="142"/>
      <c r="PRQ12" s="111"/>
      <c r="PRR12" s="111"/>
      <c r="PRS12" s="111"/>
      <c r="PRT12" s="111"/>
      <c r="PRU12" s="143"/>
      <c r="PRV12" s="111"/>
      <c r="PRW12" s="111"/>
      <c r="PRX12" s="111"/>
      <c r="PRY12" s="111"/>
      <c r="PRZ12" s="111"/>
      <c r="PSA12" s="149"/>
      <c r="PSB12" s="111"/>
      <c r="PSC12" s="111"/>
      <c r="PSD12" s="142"/>
      <c r="PSE12" s="111"/>
      <c r="PSF12" s="111"/>
      <c r="PSG12" s="111"/>
      <c r="PSH12" s="111"/>
      <c r="PSI12" s="143"/>
      <c r="PSJ12" s="111"/>
      <c r="PSK12" s="111"/>
      <c r="PSL12" s="111"/>
      <c r="PSM12" s="111"/>
      <c r="PSN12" s="111"/>
      <c r="PSO12" s="149"/>
      <c r="PSP12" s="111"/>
      <c r="PSQ12" s="111"/>
      <c r="PSR12" s="142"/>
      <c r="PSS12" s="111"/>
      <c r="PST12" s="111"/>
      <c r="PSU12" s="111"/>
      <c r="PSV12" s="111"/>
      <c r="PSW12" s="143"/>
      <c r="PSX12" s="111"/>
      <c r="PSY12" s="111"/>
      <c r="PSZ12" s="111"/>
      <c r="PTA12" s="111"/>
      <c r="PTB12" s="111"/>
      <c r="PTC12" s="149"/>
      <c r="PTD12" s="111"/>
      <c r="PTE12" s="111"/>
      <c r="PTF12" s="142"/>
      <c r="PTG12" s="111"/>
      <c r="PTH12" s="111"/>
      <c r="PTI12" s="111"/>
      <c r="PTJ12" s="111"/>
      <c r="PTK12" s="143"/>
      <c r="PTL12" s="111"/>
      <c r="PTM12" s="111"/>
      <c r="PTN12" s="111"/>
      <c r="PTO12" s="111"/>
      <c r="PTP12" s="111"/>
      <c r="PTQ12" s="149"/>
      <c r="PTR12" s="111"/>
      <c r="PTS12" s="111"/>
      <c r="PTT12" s="142"/>
      <c r="PTU12" s="111"/>
      <c r="PTV12" s="111"/>
      <c r="PTW12" s="111"/>
      <c r="PTX12" s="111"/>
      <c r="PTY12" s="143"/>
      <c r="PTZ12" s="111"/>
      <c r="PUA12" s="111"/>
      <c r="PUB12" s="111"/>
      <c r="PUC12" s="111"/>
      <c r="PUD12" s="111"/>
      <c r="PUE12" s="149"/>
      <c r="PUF12" s="111"/>
      <c r="PUG12" s="111"/>
      <c r="PUH12" s="142"/>
      <c r="PUI12" s="111"/>
      <c r="PUJ12" s="111"/>
      <c r="PUK12" s="111"/>
      <c r="PUL12" s="111"/>
      <c r="PUM12" s="143"/>
      <c r="PUN12" s="111"/>
      <c r="PUO12" s="111"/>
      <c r="PUP12" s="111"/>
      <c r="PUQ12" s="111"/>
      <c r="PUR12" s="111"/>
      <c r="PUS12" s="149"/>
      <c r="PUT12" s="111"/>
      <c r="PUU12" s="111"/>
      <c r="PUV12" s="142"/>
      <c r="PUW12" s="111"/>
      <c r="PUX12" s="111"/>
      <c r="PUY12" s="111"/>
      <c r="PUZ12" s="111"/>
      <c r="PVA12" s="143"/>
      <c r="PVB12" s="111"/>
      <c r="PVC12" s="111"/>
      <c r="PVD12" s="111"/>
      <c r="PVE12" s="111"/>
      <c r="PVF12" s="111"/>
      <c r="PVG12" s="149"/>
      <c r="PVH12" s="111"/>
      <c r="PVI12" s="111"/>
      <c r="PVJ12" s="142"/>
      <c r="PVK12" s="111"/>
      <c r="PVL12" s="111"/>
      <c r="PVM12" s="111"/>
      <c r="PVN12" s="111"/>
      <c r="PVO12" s="143"/>
      <c r="PVP12" s="111"/>
      <c r="PVQ12" s="111"/>
      <c r="PVR12" s="111"/>
      <c r="PVS12" s="111"/>
      <c r="PVT12" s="111"/>
      <c r="PVU12" s="149"/>
      <c r="PVV12" s="111"/>
      <c r="PVW12" s="111"/>
      <c r="PVX12" s="142"/>
      <c r="PVY12" s="111"/>
      <c r="PVZ12" s="111"/>
      <c r="PWA12" s="111"/>
      <c r="PWB12" s="111"/>
      <c r="PWC12" s="143"/>
      <c r="PWD12" s="111"/>
      <c r="PWE12" s="111"/>
      <c r="PWF12" s="111"/>
      <c r="PWG12" s="111"/>
      <c r="PWH12" s="111"/>
      <c r="PWI12" s="149"/>
      <c r="PWJ12" s="111"/>
      <c r="PWK12" s="111"/>
      <c r="PWL12" s="142"/>
      <c r="PWM12" s="111"/>
      <c r="PWN12" s="111"/>
      <c r="PWO12" s="111"/>
      <c r="PWP12" s="111"/>
      <c r="PWQ12" s="143"/>
      <c r="PWR12" s="111"/>
      <c r="PWS12" s="111"/>
      <c r="PWT12" s="111"/>
      <c r="PWU12" s="111"/>
      <c r="PWV12" s="111"/>
      <c r="PWW12" s="149"/>
      <c r="PWX12" s="111"/>
      <c r="PWY12" s="111"/>
      <c r="PWZ12" s="142"/>
      <c r="PXA12" s="111"/>
      <c r="PXB12" s="111"/>
      <c r="PXC12" s="111"/>
      <c r="PXD12" s="111"/>
      <c r="PXE12" s="143"/>
      <c r="PXF12" s="111"/>
      <c r="PXG12" s="111"/>
      <c r="PXH12" s="111"/>
      <c r="PXI12" s="111"/>
      <c r="PXJ12" s="111"/>
      <c r="PXK12" s="149"/>
      <c r="PXL12" s="111"/>
      <c r="PXM12" s="111"/>
      <c r="PXN12" s="142"/>
      <c r="PXO12" s="111"/>
      <c r="PXP12" s="111"/>
      <c r="PXQ12" s="111"/>
      <c r="PXR12" s="111"/>
      <c r="PXS12" s="143"/>
      <c r="PXT12" s="111"/>
      <c r="PXU12" s="111"/>
      <c r="PXV12" s="111"/>
      <c r="PXW12" s="111"/>
      <c r="PXX12" s="111"/>
      <c r="PXY12" s="149"/>
      <c r="PXZ12" s="111"/>
      <c r="PYA12" s="111"/>
      <c r="PYB12" s="142"/>
      <c r="PYC12" s="111"/>
      <c r="PYD12" s="111"/>
      <c r="PYE12" s="111"/>
      <c r="PYF12" s="111"/>
      <c r="PYG12" s="143"/>
      <c r="PYH12" s="111"/>
      <c r="PYI12" s="111"/>
      <c r="PYJ12" s="111"/>
      <c r="PYK12" s="111"/>
      <c r="PYL12" s="111"/>
      <c r="PYM12" s="149"/>
      <c r="PYN12" s="111"/>
      <c r="PYO12" s="111"/>
      <c r="PYP12" s="142"/>
      <c r="PYQ12" s="111"/>
      <c r="PYR12" s="111"/>
      <c r="PYS12" s="111"/>
      <c r="PYT12" s="111"/>
      <c r="PYU12" s="143"/>
      <c r="PYV12" s="111"/>
      <c r="PYW12" s="111"/>
      <c r="PYX12" s="111"/>
      <c r="PYY12" s="111"/>
      <c r="PYZ12" s="111"/>
      <c r="PZA12" s="149"/>
      <c r="PZB12" s="111"/>
      <c r="PZC12" s="111"/>
      <c r="PZD12" s="142"/>
      <c r="PZE12" s="111"/>
      <c r="PZF12" s="111"/>
      <c r="PZG12" s="111"/>
      <c r="PZH12" s="111"/>
      <c r="PZI12" s="143"/>
      <c r="PZJ12" s="111"/>
      <c r="PZK12" s="111"/>
      <c r="PZL12" s="111"/>
      <c r="PZM12" s="111"/>
      <c r="PZN12" s="111"/>
      <c r="PZO12" s="149"/>
      <c r="PZP12" s="111"/>
      <c r="PZQ12" s="111"/>
      <c r="PZR12" s="142"/>
      <c r="PZS12" s="111"/>
      <c r="PZT12" s="111"/>
      <c r="PZU12" s="111"/>
      <c r="PZV12" s="111"/>
      <c r="PZW12" s="143"/>
      <c r="PZX12" s="111"/>
      <c r="PZY12" s="111"/>
      <c r="PZZ12" s="111"/>
      <c r="QAA12" s="111"/>
      <c r="QAB12" s="111"/>
      <c r="QAC12" s="149"/>
      <c r="QAD12" s="111"/>
      <c r="QAE12" s="111"/>
      <c r="QAF12" s="142"/>
      <c r="QAG12" s="111"/>
      <c r="QAH12" s="111"/>
      <c r="QAI12" s="111"/>
      <c r="QAJ12" s="111"/>
      <c r="QAK12" s="143"/>
      <c r="QAL12" s="111"/>
      <c r="QAM12" s="111"/>
      <c r="QAN12" s="111"/>
      <c r="QAO12" s="111"/>
      <c r="QAP12" s="111"/>
      <c r="QAQ12" s="149"/>
      <c r="QAR12" s="111"/>
      <c r="QAS12" s="111"/>
      <c r="QAT12" s="142"/>
      <c r="QAU12" s="111"/>
      <c r="QAV12" s="111"/>
      <c r="QAW12" s="111"/>
      <c r="QAX12" s="111"/>
      <c r="QAY12" s="143"/>
      <c r="QAZ12" s="111"/>
      <c r="QBA12" s="111"/>
      <c r="QBB12" s="111"/>
      <c r="QBC12" s="111"/>
      <c r="QBD12" s="111"/>
      <c r="QBE12" s="149"/>
      <c r="QBF12" s="111"/>
      <c r="QBG12" s="111"/>
      <c r="QBH12" s="142"/>
      <c r="QBI12" s="111"/>
      <c r="QBJ12" s="111"/>
      <c r="QBK12" s="111"/>
      <c r="QBL12" s="111"/>
      <c r="QBM12" s="143"/>
      <c r="QBN12" s="111"/>
      <c r="QBO12" s="111"/>
      <c r="QBP12" s="111"/>
      <c r="QBQ12" s="111"/>
      <c r="QBR12" s="111"/>
      <c r="QBS12" s="149"/>
      <c r="QBT12" s="111"/>
      <c r="QBU12" s="111"/>
      <c r="QBV12" s="142"/>
      <c r="QBW12" s="111"/>
      <c r="QBX12" s="111"/>
      <c r="QBY12" s="111"/>
      <c r="QBZ12" s="111"/>
      <c r="QCA12" s="143"/>
      <c r="QCB12" s="111"/>
      <c r="QCC12" s="111"/>
      <c r="QCD12" s="111"/>
      <c r="QCE12" s="111"/>
      <c r="QCF12" s="111"/>
      <c r="QCG12" s="149"/>
      <c r="QCH12" s="111"/>
      <c r="QCI12" s="111"/>
      <c r="QCJ12" s="142"/>
      <c r="QCK12" s="111"/>
      <c r="QCL12" s="111"/>
      <c r="QCM12" s="111"/>
      <c r="QCN12" s="111"/>
      <c r="QCO12" s="143"/>
      <c r="QCP12" s="111"/>
      <c r="QCQ12" s="111"/>
      <c r="QCR12" s="111"/>
      <c r="QCS12" s="111"/>
      <c r="QCT12" s="111"/>
      <c r="QCU12" s="149"/>
      <c r="QCV12" s="111"/>
      <c r="QCW12" s="111"/>
      <c r="QCX12" s="142"/>
      <c r="QCY12" s="111"/>
      <c r="QCZ12" s="111"/>
      <c r="QDA12" s="111"/>
      <c r="QDB12" s="111"/>
      <c r="QDC12" s="143"/>
      <c r="QDD12" s="111"/>
      <c r="QDE12" s="111"/>
      <c r="QDF12" s="111"/>
      <c r="QDG12" s="111"/>
      <c r="QDH12" s="111"/>
      <c r="QDI12" s="149"/>
      <c r="QDJ12" s="111"/>
      <c r="QDK12" s="111"/>
      <c r="QDL12" s="142"/>
      <c r="QDM12" s="111"/>
      <c r="QDN12" s="111"/>
      <c r="QDO12" s="111"/>
      <c r="QDP12" s="111"/>
      <c r="QDQ12" s="143"/>
      <c r="QDR12" s="111"/>
      <c r="QDS12" s="111"/>
      <c r="QDT12" s="111"/>
      <c r="QDU12" s="111"/>
      <c r="QDV12" s="111"/>
      <c r="QDW12" s="149"/>
      <c r="QDX12" s="111"/>
      <c r="QDY12" s="111"/>
      <c r="QDZ12" s="142"/>
      <c r="QEA12" s="111"/>
      <c r="QEB12" s="111"/>
      <c r="QEC12" s="111"/>
      <c r="QED12" s="111"/>
      <c r="QEE12" s="143"/>
      <c r="QEF12" s="111"/>
      <c r="QEG12" s="111"/>
      <c r="QEH12" s="111"/>
      <c r="QEI12" s="111"/>
      <c r="QEJ12" s="111"/>
      <c r="QEK12" s="149"/>
      <c r="QEL12" s="111"/>
      <c r="QEM12" s="111"/>
      <c r="QEN12" s="142"/>
      <c r="QEO12" s="111"/>
      <c r="QEP12" s="111"/>
      <c r="QEQ12" s="111"/>
      <c r="QER12" s="111"/>
      <c r="QES12" s="143"/>
      <c r="QET12" s="111"/>
      <c r="QEU12" s="111"/>
      <c r="QEV12" s="111"/>
      <c r="QEW12" s="111"/>
      <c r="QEX12" s="111"/>
      <c r="QEY12" s="149"/>
      <c r="QEZ12" s="111"/>
      <c r="QFA12" s="111"/>
      <c r="QFB12" s="142"/>
      <c r="QFC12" s="111"/>
      <c r="QFD12" s="111"/>
      <c r="QFE12" s="111"/>
      <c r="QFF12" s="111"/>
      <c r="QFG12" s="143"/>
      <c r="QFH12" s="111"/>
      <c r="QFI12" s="111"/>
      <c r="QFJ12" s="111"/>
      <c r="QFK12" s="111"/>
      <c r="QFL12" s="111"/>
      <c r="QFM12" s="149"/>
      <c r="QFN12" s="111"/>
      <c r="QFO12" s="111"/>
      <c r="QFP12" s="142"/>
      <c r="QFQ12" s="111"/>
      <c r="QFR12" s="111"/>
      <c r="QFS12" s="111"/>
      <c r="QFT12" s="111"/>
      <c r="QFU12" s="143"/>
      <c r="QFV12" s="111"/>
      <c r="QFW12" s="111"/>
      <c r="QFX12" s="111"/>
      <c r="QFY12" s="111"/>
      <c r="QFZ12" s="111"/>
      <c r="QGA12" s="149"/>
      <c r="QGB12" s="111"/>
      <c r="QGC12" s="111"/>
      <c r="QGD12" s="142"/>
      <c r="QGE12" s="111"/>
      <c r="QGF12" s="111"/>
      <c r="QGG12" s="111"/>
      <c r="QGH12" s="111"/>
      <c r="QGI12" s="143"/>
      <c r="QGJ12" s="111"/>
      <c r="QGK12" s="111"/>
      <c r="QGL12" s="111"/>
      <c r="QGM12" s="111"/>
      <c r="QGN12" s="111"/>
      <c r="QGO12" s="149"/>
      <c r="QGP12" s="111"/>
      <c r="QGQ12" s="111"/>
      <c r="QGR12" s="142"/>
      <c r="QGS12" s="111"/>
      <c r="QGT12" s="111"/>
      <c r="QGU12" s="111"/>
      <c r="QGV12" s="111"/>
      <c r="QGW12" s="143"/>
      <c r="QGX12" s="111"/>
      <c r="QGY12" s="111"/>
      <c r="QGZ12" s="111"/>
      <c r="QHA12" s="111"/>
      <c r="QHB12" s="111"/>
      <c r="QHC12" s="149"/>
      <c r="QHD12" s="111"/>
      <c r="QHE12" s="111"/>
      <c r="QHF12" s="142"/>
      <c r="QHG12" s="111"/>
      <c r="QHH12" s="111"/>
      <c r="QHI12" s="111"/>
      <c r="QHJ12" s="111"/>
      <c r="QHK12" s="143"/>
      <c r="QHL12" s="111"/>
      <c r="QHM12" s="111"/>
      <c r="QHN12" s="111"/>
      <c r="QHO12" s="111"/>
      <c r="QHP12" s="111"/>
      <c r="QHQ12" s="149"/>
      <c r="QHR12" s="111"/>
      <c r="QHS12" s="111"/>
      <c r="QHT12" s="142"/>
      <c r="QHU12" s="111"/>
      <c r="QHV12" s="111"/>
      <c r="QHW12" s="111"/>
      <c r="QHX12" s="111"/>
      <c r="QHY12" s="143"/>
      <c r="QHZ12" s="111"/>
      <c r="QIA12" s="111"/>
      <c r="QIB12" s="111"/>
      <c r="QIC12" s="111"/>
      <c r="QID12" s="111"/>
      <c r="QIE12" s="149"/>
      <c r="QIF12" s="111"/>
      <c r="QIG12" s="111"/>
      <c r="QIH12" s="142"/>
      <c r="QII12" s="111"/>
      <c r="QIJ12" s="111"/>
      <c r="QIK12" s="111"/>
      <c r="QIL12" s="111"/>
      <c r="QIM12" s="143"/>
      <c r="QIN12" s="111"/>
      <c r="QIO12" s="111"/>
      <c r="QIP12" s="111"/>
      <c r="QIQ12" s="111"/>
      <c r="QIR12" s="111"/>
      <c r="QIS12" s="149"/>
      <c r="QIT12" s="111"/>
      <c r="QIU12" s="111"/>
      <c r="QIV12" s="142"/>
      <c r="QIW12" s="111"/>
      <c r="QIX12" s="111"/>
      <c r="QIY12" s="111"/>
      <c r="QIZ12" s="111"/>
      <c r="QJA12" s="143"/>
      <c r="QJB12" s="111"/>
      <c r="QJC12" s="111"/>
      <c r="QJD12" s="111"/>
      <c r="QJE12" s="111"/>
      <c r="QJF12" s="111"/>
      <c r="QJG12" s="149"/>
      <c r="QJH12" s="111"/>
      <c r="QJI12" s="111"/>
      <c r="QJJ12" s="142"/>
      <c r="QJK12" s="111"/>
      <c r="QJL12" s="111"/>
      <c r="QJM12" s="111"/>
      <c r="QJN12" s="111"/>
      <c r="QJO12" s="143"/>
      <c r="QJP12" s="111"/>
      <c r="QJQ12" s="111"/>
      <c r="QJR12" s="111"/>
      <c r="QJS12" s="111"/>
      <c r="QJT12" s="111"/>
      <c r="QJU12" s="149"/>
      <c r="QJV12" s="111"/>
      <c r="QJW12" s="111"/>
      <c r="QJX12" s="142"/>
      <c r="QJY12" s="111"/>
      <c r="QJZ12" s="111"/>
      <c r="QKA12" s="111"/>
      <c r="QKB12" s="111"/>
      <c r="QKC12" s="143"/>
      <c r="QKD12" s="111"/>
      <c r="QKE12" s="111"/>
      <c r="QKF12" s="111"/>
      <c r="QKG12" s="111"/>
      <c r="QKH12" s="111"/>
      <c r="QKI12" s="149"/>
      <c r="QKJ12" s="111"/>
      <c r="QKK12" s="111"/>
      <c r="QKL12" s="142"/>
      <c r="QKM12" s="111"/>
      <c r="QKN12" s="111"/>
      <c r="QKO12" s="111"/>
      <c r="QKP12" s="111"/>
      <c r="QKQ12" s="143"/>
      <c r="QKR12" s="111"/>
      <c r="QKS12" s="111"/>
      <c r="QKT12" s="111"/>
      <c r="QKU12" s="111"/>
      <c r="QKV12" s="111"/>
      <c r="QKW12" s="149"/>
      <c r="QKX12" s="111"/>
      <c r="QKY12" s="111"/>
      <c r="QKZ12" s="142"/>
      <c r="QLA12" s="111"/>
      <c r="QLB12" s="111"/>
      <c r="QLC12" s="111"/>
      <c r="QLD12" s="111"/>
      <c r="QLE12" s="143"/>
      <c r="QLF12" s="111"/>
      <c r="QLG12" s="111"/>
      <c r="QLH12" s="111"/>
      <c r="QLI12" s="111"/>
      <c r="QLJ12" s="111"/>
      <c r="QLK12" s="149"/>
      <c r="QLL12" s="111"/>
      <c r="QLM12" s="111"/>
      <c r="QLN12" s="142"/>
      <c r="QLO12" s="111"/>
      <c r="QLP12" s="111"/>
      <c r="QLQ12" s="111"/>
      <c r="QLR12" s="111"/>
      <c r="QLS12" s="143"/>
      <c r="QLT12" s="111"/>
      <c r="QLU12" s="111"/>
      <c r="QLV12" s="111"/>
      <c r="QLW12" s="111"/>
      <c r="QLX12" s="111"/>
      <c r="QLY12" s="149"/>
      <c r="QLZ12" s="111"/>
      <c r="QMA12" s="111"/>
      <c r="QMB12" s="142"/>
      <c r="QMC12" s="111"/>
      <c r="QMD12" s="111"/>
      <c r="QME12" s="111"/>
      <c r="QMF12" s="111"/>
      <c r="QMG12" s="143"/>
      <c r="QMH12" s="111"/>
      <c r="QMI12" s="111"/>
      <c r="QMJ12" s="111"/>
      <c r="QMK12" s="111"/>
      <c r="QML12" s="111"/>
      <c r="QMM12" s="149"/>
      <c r="QMN12" s="111"/>
      <c r="QMO12" s="111"/>
      <c r="QMP12" s="142"/>
      <c r="QMQ12" s="111"/>
      <c r="QMR12" s="111"/>
      <c r="QMS12" s="111"/>
      <c r="QMT12" s="111"/>
      <c r="QMU12" s="143"/>
      <c r="QMV12" s="111"/>
      <c r="QMW12" s="111"/>
      <c r="QMX12" s="111"/>
      <c r="QMY12" s="111"/>
      <c r="QMZ12" s="111"/>
      <c r="QNA12" s="149"/>
      <c r="QNB12" s="111"/>
      <c r="QNC12" s="111"/>
      <c r="QND12" s="142"/>
      <c r="QNE12" s="111"/>
      <c r="QNF12" s="111"/>
      <c r="QNG12" s="111"/>
      <c r="QNH12" s="111"/>
      <c r="QNI12" s="143"/>
      <c r="QNJ12" s="111"/>
      <c r="QNK12" s="111"/>
      <c r="QNL12" s="111"/>
      <c r="QNM12" s="111"/>
      <c r="QNN12" s="111"/>
      <c r="QNO12" s="149"/>
      <c r="QNP12" s="111"/>
      <c r="QNQ12" s="111"/>
      <c r="QNR12" s="142"/>
      <c r="QNS12" s="111"/>
      <c r="QNT12" s="111"/>
      <c r="QNU12" s="111"/>
      <c r="QNV12" s="111"/>
      <c r="QNW12" s="143"/>
      <c r="QNX12" s="111"/>
      <c r="QNY12" s="111"/>
      <c r="QNZ12" s="111"/>
      <c r="QOA12" s="111"/>
      <c r="QOB12" s="111"/>
      <c r="QOC12" s="149"/>
      <c r="QOD12" s="111"/>
      <c r="QOE12" s="111"/>
      <c r="QOF12" s="142"/>
      <c r="QOG12" s="111"/>
      <c r="QOH12" s="111"/>
      <c r="QOI12" s="111"/>
      <c r="QOJ12" s="111"/>
      <c r="QOK12" s="143"/>
      <c r="QOL12" s="111"/>
      <c r="QOM12" s="111"/>
      <c r="QON12" s="111"/>
      <c r="QOO12" s="111"/>
      <c r="QOP12" s="111"/>
      <c r="QOQ12" s="149"/>
      <c r="QOR12" s="111"/>
      <c r="QOS12" s="111"/>
      <c r="QOT12" s="142"/>
      <c r="QOU12" s="111"/>
      <c r="QOV12" s="111"/>
      <c r="QOW12" s="111"/>
      <c r="QOX12" s="111"/>
      <c r="QOY12" s="143"/>
      <c r="QOZ12" s="111"/>
      <c r="QPA12" s="111"/>
      <c r="QPB12" s="111"/>
      <c r="QPC12" s="111"/>
      <c r="QPD12" s="111"/>
      <c r="QPE12" s="149"/>
      <c r="QPF12" s="111"/>
      <c r="QPG12" s="111"/>
      <c r="QPH12" s="142"/>
      <c r="QPI12" s="111"/>
      <c r="QPJ12" s="111"/>
      <c r="QPK12" s="111"/>
      <c r="QPL12" s="111"/>
      <c r="QPM12" s="143"/>
      <c r="QPN12" s="111"/>
      <c r="QPO12" s="111"/>
      <c r="QPP12" s="111"/>
      <c r="QPQ12" s="111"/>
      <c r="QPR12" s="111"/>
      <c r="QPS12" s="149"/>
      <c r="QPT12" s="111"/>
      <c r="QPU12" s="111"/>
      <c r="QPV12" s="142"/>
      <c r="QPW12" s="111"/>
      <c r="QPX12" s="111"/>
      <c r="QPY12" s="111"/>
      <c r="QPZ12" s="111"/>
      <c r="QQA12" s="143"/>
      <c r="QQB12" s="111"/>
      <c r="QQC12" s="111"/>
      <c r="QQD12" s="111"/>
      <c r="QQE12" s="111"/>
      <c r="QQF12" s="111"/>
      <c r="QQG12" s="149"/>
      <c r="QQH12" s="111"/>
      <c r="QQI12" s="111"/>
      <c r="QQJ12" s="142"/>
      <c r="QQK12" s="111"/>
      <c r="QQL12" s="111"/>
      <c r="QQM12" s="111"/>
      <c r="QQN12" s="111"/>
      <c r="QQO12" s="143"/>
      <c r="QQP12" s="111"/>
      <c r="QQQ12" s="111"/>
      <c r="QQR12" s="111"/>
      <c r="QQS12" s="111"/>
      <c r="QQT12" s="111"/>
      <c r="QQU12" s="149"/>
      <c r="QQV12" s="111"/>
      <c r="QQW12" s="111"/>
      <c r="QQX12" s="142"/>
      <c r="QQY12" s="111"/>
      <c r="QQZ12" s="111"/>
      <c r="QRA12" s="111"/>
      <c r="QRB12" s="111"/>
      <c r="QRC12" s="143"/>
      <c r="QRD12" s="111"/>
      <c r="QRE12" s="111"/>
      <c r="QRF12" s="111"/>
      <c r="QRG12" s="111"/>
      <c r="QRH12" s="111"/>
      <c r="QRI12" s="149"/>
      <c r="QRJ12" s="111"/>
      <c r="QRK12" s="111"/>
      <c r="QRL12" s="142"/>
      <c r="QRM12" s="111"/>
      <c r="QRN12" s="111"/>
      <c r="QRO12" s="111"/>
      <c r="QRP12" s="111"/>
      <c r="QRQ12" s="143"/>
      <c r="QRR12" s="111"/>
      <c r="QRS12" s="111"/>
      <c r="QRT12" s="111"/>
      <c r="QRU12" s="111"/>
      <c r="QRV12" s="111"/>
      <c r="QRW12" s="149"/>
      <c r="QRX12" s="111"/>
      <c r="QRY12" s="111"/>
      <c r="QRZ12" s="142"/>
      <c r="QSA12" s="111"/>
      <c r="QSB12" s="111"/>
      <c r="QSC12" s="111"/>
      <c r="QSD12" s="111"/>
      <c r="QSE12" s="143"/>
      <c r="QSF12" s="111"/>
      <c r="QSG12" s="111"/>
      <c r="QSH12" s="111"/>
      <c r="QSI12" s="111"/>
      <c r="QSJ12" s="111"/>
      <c r="QSK12" s="149"/>
      <c r="QSL12" s="111"/>
      <c r="QSM12" s="111"/>
      <c r="QSN12" s="142"/>
      <c r="QSO12" s="111"/>
      <c r="QSP12" s="111"/>
      <c r="QSQ12" s="111"/>
      <c r="QSR12" s="111"/>
      <c r="QSS12" s="143"/>
      <c r="QST12" s="111"/>
      <c r="QSU12" s="111"/>
      <c r="QSV12" s="111"/>
      <c r="QSW12" s="111"/>
      <c r="QSX12" s="111"/>
      <c r="QSY12" s="149"/>
      <c r="QSZ12" s="111"/>
      <c r="QTA12" s="111"/>
      <c r="QTB12" s="142"/>
      <c r="QTC12" s="111"/>
      <c r="QTD12" s="111"/>
      <c r="QTE12" s="111"/>
      <c r="QTF12" s="111"/>
      <c r="QTG12" s="143"/>
      <c r="QTH12" s="111"/>
      <c r="QTI12" s="111"/>
      <c r="QTJ12" s="111"/>
      <c r="QTK12" s="111"/>
      <c r="QTL12" s="111"/>
      <c r="QTM12" s="149"/>
      <c r="QTN12" s="111"/>
      <c r="QTO12" s="111"/>
      <c r="QTP12" s="142"/>
      <c r="QTQ12" s="111"/>
      <c r="QTR12" s="111"/>
      <c r="QTS12" s="111"/>
      <c r="QTT12" s="111"/>
      <c r="QTU12" s="143"/>
      <c r="QTV12" s="111"/>
      <c r="QTW12" s="111"/>
      <c r="QTX12" s="111"/>
      <c r="QTY12" s="111"/>
      <c r="QTZ12" s="111"/>
      <c r="QUA12" s="149"/>
      <c r="QUB12" s="111"/>
      <c r="QUC12" s="111"/>
      <c r="QUD12" s="142"/>
      <c r="QUE12" s="111"/>
      <c r="QUF12" s="111"/>
      <c r="QUG12" s="111"/>
      <c r="QUH12" s="111"/>
      <c r="QUI12" s="143"/>
      <c r="QUJ12" s="111"/>
      <c r="QUK12" s="111"/>
      <c r="QUL12" s="111"/>
      <c r="QUM12" s="111"/>
      <c r="QUN12" s="111"/>
      <c r="QUO12" s="149"/>
      <c r="QUP12" s="111"/>
      <c r="QUQ12" s="111"/>
      <c r="QUR12" s="142"/>
      <c r="QUS12" s="111"/>
      <c r="QUT12" s="111"/>
      <c r="QUU12" s="111"/>
      <c r="QUV12" s="111"/>
      <c r="QUW12" s="143"/>
      <c r="QUX12" s="111"/>
      <c r="QUY12" s="111"/>
      <c r="QUZ12" s="111"/>
      <c r="QVA12" s="111"/>
      <c r="QVB12" s="111"/>
      <c r="QVC12" s="149"/>
      <c r="QVD12" s="111"/>
      <c r="QVE12" s="111"/>
      <c r="QVF12" s="142"/>
      <c r="QVG12" s="111"/>
      <c r="QVH12" s="111"/>
      <c r="QVI12" s="111"/>
      <c r="QVJ12" s="111"/>
      <c r="QVK12" s="143"/>
      <c r="QVL12" s="111"/>
      <c r="QVM12" s="111"/>
      <c r="QVN12" s="111"/>
      <c r="QVO12" s="111"/>
      <c r="QVP12" s="111"/>
      <c r="QVQ12" s="149"/>
      <c r="QVR12" s="111"/>
      <c r="QVS12" s="111"/>
      <c r="QVT12" s="142"/>
      <c r="QVU12" s="111"/>
      <c r="QVV12" s="111"/>
      <c r="QVW12" s="111"/>
      <c r="QVX12" s="111"/>
      <c r="QVY12" s="143"/>
      <c r="QVZ12" s="111"/>
      <c r="QWA12" s="111"/>
      <c r="QWB12" s="111"/>
      <c r="QWC12" s="111"/>
      <c r="QWD12" s="111"/>
      <c r="QWE12" s="149"/>
      <c r="QWF12" s="111"/>
      <c r="QWG12" s="111"/>
      <c r="QWH12" s="142"/>
      <c r="QWI12" s="111"/>
      <c r="QWJ12" s="111"/>
      <c r="QWK12" s="111"/>
      <c r="QWL12" s="111"/>
      <c r="QWM12" s="143"/>
      <c r="QWN12" s="111"/>
      <c r="QWO12" s="111"/>
      <c r="QWP12" s="111"/>
      <c r="QWQ12" s="111"/>
      <c r="QWR12" s="111"/>
      <c r="QWS12" s="149"/>
      <c r="QWT12" s="111"/>
      <c r="QWU12" s="111"/>
      <c r="QWV12" s="142"/>
      <c r="QWW12" s="111"/>
      <c r="QWX12" s="111"/>
      <c r="QWY12" s="111"/>
      <c r="QWZ12" s="111"/>
      <c r="QXA12" s="143"/>
      <c r="QXB12" s="111"/>
      <c r="QXC12" s="111"/>
      <c r="QXD12" s="111"/>
      <c r="QXE12" s="111"/>
      <c r="QXF12" s="111"/>
      <c r="QXG12" s="149"/>
      <c r="QXH12" s="111"/>
      <c r="QXI12" s="111"/>
      <c r="QXJ12" s="142"/>
      <c r="QXK12" s="111"/>
      <c r="QXL12" s="111"/>
      <c r="QXM12" s="111"/>
      <c r="QXN12" s="111"/>
      <c r="QXO12" s="143"/>
      <c r="QXP12" s="111"/>
      <c r="QXQ12" s="111"/>
      <c r="QXR12" s="111"/>
      <c r="QXS12" s="111"/>
      <c r="QXT12" s="111"/>
      <c r="QXU12" s="149"/>
      <c r="QXV12" s="111"/>
      <c r="QXW12" s="111"/>
      <c r="QXX12" s="142"/>
      <c r="QXY12" s="111"/>
      <c r="QXZ12" s="111"/>
      <c r="QYA12" s="111"/>
      <c r="QYB12" s="111"/>
      <c r="QYC12" s="143"/>
      <c r="QYD12" s="111"/>
      <c r="QYE12" s="111"/>
      <c r="QYF12" s="111"/>
      <c r="QYG12" s="111"/>
      <c r="QYH12" s="111"/>
      <c r="QYI12" s="149"/>
      <c r="QYJ12" s="111"/>
      <c r="QYK12" s="111"/>
      <c r="QYL12" s="142"/>
      <c r="QYM12" s="111"/>
      <c r="QYN12" s="111"/>
      <c r="QYO12" s="111"/>
      <c r="QYP12" s="111"/>
      <c r="QYQ12" s="143"/>
      <c r="QYR12" s="111"/>
      <c r="QYS12" s="111"/>
      <c r="QYT12" s="111"/>
      <c r="QYU12" s="111"/>
      <c r="QYV12" s="111"/>
      <c r="QYW12" s="149"/>
      <c r="QYX12" s="111"/>
      <c r="QYY12" s="111"/>
      <c r="QYZ12" s="142"/>
      <c r="QZA12" s="111"/>
      <c r="QZB12" s="111"/>
      <c r="QZC12" s="111"/>
      <c r="QZD12" s="111"/>
      <c r="QZE12" s="143"/>
      <c r="QZF12" s="111"/>
      <c r="QZG12" s="111"/>
      <c r="QZH12" s="111"/>
      <c r="QZI12" s="111"/>
      <c r="QZJ12" s="111"/>
      <c r="QZK12" s="149"/>
      <c r="QZL12" s="111"/>
      <c r="QZM12" s="111"/>
      <c r="QZN12" s="142"/>
      <c r="QZO12" s="111"/>
      <c r="QZP12" s="111"/>
      <c r="QZQ12" s="111"/>
      <c r="QZR12" s="111"/>
      <c r="QZS12" s="143"/>
      <c r="QZT12" s="111"/>
      <c r="QZU12" s="111"/>
      <c r="QZV12" s="111"/>
      <c r="QZW12" s="111"/>
      <c r="QZX12" s="111"/>
      <c r="QZY12" s="149"/>
      <c r="QZZ12" s="111"/>
      <c r="RAA12" s="111"/>
      <c r="RAB12" s="142"/>
      <c r="RAC12" s="111"/>
      <c r="RAD12" s="111"/>
      <c r="RAE12" s="111"/>
      <c r="RAF12" s="111"/>
      <c r="RAG12" s="143"/>
      <c r="RAH12" s="111"/>
      <c r="RAI12" s="111"/>
      <c r="RAJ12" s="111"/>
      <c r="RAK12" s="111"/>
      <c r="RAL12" s="111"/>
      <c r="RAM12" s="149"/>
      <c r="RAN12" s="111"/>
      <c r="RAO12" s="111"/>
      <c r="RAP12" s="142"/>
      <c r="RAQ12" s="111"/>
      <c r="RAR12" s="111"/>
      <c r="RAS12" s="111"/>
      <c r="RAT12" s="111"/>
      <c r="RAU12" s="143"/>
      <c r="RAV12" s="111"/>
      <c r="RAW12" s="111"/>
      <c r="RAX12" s="111"/>
      <c r="RAY12" s="111"/>
      <c r="RAZ12" s="111"/>
      <c r="RBA12" s="149"/>
      <c r="RBB12" s="111"/>
      <c r="RBC12" s="111"/>
      <c r="RBD12" s="142"/>
      <c r="RBE12" s="111"/>
      <c r="RBF12" s="111"/>
      <c r="RBG12" s="111"/>
      <c r="RBH12" s="111"/>
      <c r="RBI12" s="143"/>
      <c r="RBJ12" s="111"/>
      <c r="RBK12" s="111"/>
      <c r="RBL12" s="111"/>
      <c r="RBM12" s="111"/>
      <c r="RBN12" s="111"/>
      <c r="RBO12" s="149"/>
      <c r="RBP12" s="111"/>
      <c r="RBQ12" s="111"/>
      <c r="RBR12" s="142"/>
      <c r="RBS12" s="111"/>
      <c r="RBT12" s="111"/>
      <c r="RBU12" s="111"/>
      <c r="RBV12" s="111"/>
      <c r="RBW12" s="143"/>
      <c r="RBX12" s="111"/>
      <c r="RBY12" s="111"/>
      <c r="RBZ12" s="111"/>
      <c r="RCA12" s="111"/>
      <c r="RCB12" s="111"/>
      <c r="RCC12" s="149"/>
      <c r="RCD12" s="111"/>
      <c r="RCE12" s="111"/>
      <c r="RCF12" s="142"/>
      <c r="RCG12" s="111"/>
      <c r="RCH12" s="111"/>
      <c r="RCI12" s="111"/>
      <c r="RCJ12" s="111"/>
      <c r="RCK12" s="143"/>
      <c r="RCL12" s="111"/>
      <c r="RCM12" s="111"/>
      <c r="RCN12" s="111"/>
      <c r="RCO12" s="111"/>
      <c r="RCP12" s="111"/>
      <c r="RCQ12" s="149"/>
      <c r="RCR12" s="111"/>
      <c r="RCS12" s="111"/>
      <c r="RCT12" s="142"/>
      <c r="RCU12" s="111"/>
      <c r="RCV12" s="111"/>
      <c r="RCW12" s="111"/>
      <c r="RCX12" s="111"/>
      <c r="RCY12" s="143"/>
      <c r="RCZ12" s="111"/>
      <c r="RDA12" s="111"/>
      <c r="RDB12" s="111"/>
      <c r="RDC12" s="111"/>
      <c r="RDD12" s="111"/>
      <c r="RDE12" s="149"/>
      <c r="RDF12" s="111"/>
      <c r="RDG12" s="111"/>
      <c r="RDH12" s="142"/>
      <c r="RDI12" s="111"/>
      <c r="RDJ12" s="111"/>
      <c r="RDK12" s="111"/>
      <c r="RDL12" s="111"/>
      <c r="RDM12" s="143"/>
      <c r="RDN12" s="111"/>
      <c r="RDO12" s="111"/>
      <c r="RDP12" s="111"/>
      <c r="RDQ12" s="111"/>
      <c r="RDR12" s="111"/>
      <c r="RDS12" s="149"/>
      <c r="RDT12" s="111"/>
      <c r="RDU12" s="111"/>
      <c r="RDV12" s="142"/>
      <c r="RDW12" s="111"/>
      <c r="RDX12" s="111"/>
      <c r="RDY12" s="111"/>
      <c r="RDZ12" s="111"/>
      <c r="REA12" s="143"/>
      <c r="REB12" s="111"/>
      <c r="REC12" s="111"/>
      <c r="RED12" s="111"/>
      <c r="REE12" s="111"/>
      <c r="REF12" s="111"/>
      <c r="REG12" s="149"/>
      <c r="REH12" s="111"/>
      <c r="REI12" s="111"/>
      <c r="REJ12" s="142"/>
      <c r="REK12" s="111"/>
      <c r="REL12" s="111"/>
      <c r="REM12" s="111"/>
      <c r="REN12" s="111"/>
      <c r="REO12" s="143"/>
      <c r="REP12" s="111"/>
      <c r="REQ12" s="111"/>
      <c r="RER12" s="111"/>
      <c r="RES12" s="111"/>
      <c r="RET12" s="111"/>
      <c r="REU12" s="149"/>
      <c r="REV12" s="111"/>
      <c r="REW12" s="111"/>
      <c r="REX12" s="142"/>
      <c r="REY12" s="111"/>
      <c r="REZ12" s="111"/>
      <c r="RFA12" s="111"/>
      <c r="RFB12" s="111"/>
      <c r="RFC12" s="143"/>
      <c r="RFD12" s="111"/>
      <c r="RFE12" s="111"/>
      <c r="RFF12" s="111"/>
      <c r="RFG12" s="111"/>
      <c r="RFH12" s="111"/>
      <c r="RFI12" s="149"/>
      <c r="RFJ12" s="111"/>
      <c r="RFK12" s="111"/>
      <c r="RFL12" s="142"/>
      <c r="RFM12" s="111"/>
      <c r="RFN12" s="111"/>
      <c r="RFO12" s="111"/>
      <c r="RFP12" s="111"/>
      <c r="RFQ12" s="143"/>
      <c r="RFR12" s="111"/>
      <c r="RFS12" s="111"/>
      <c r="RFT12" s="111"/>
      <c r="RFU12" s="111"/>
      <c r="RFV12" s="111"/>
      <c r="RFW12" s="149"/>
      <c r="RFX12" s="111"/>
      <c r="RFY12" s="111"/>
      <c r="RFZ12" s="142"/>
      <c r="RGA12" s="111"/>
      <c r="RGB12" s="111"/>
      <c r="RGC12" s="111"/>
      <c r="RGD12" s="111"/>
      <c r="RGE12" s="143"/>
      <c r="RGF12" s="111"/>
      <c r="RGG12" s="111"/>
      <c r="RGH12" s="111"/>
      <c r="RGI12" s="111"/>
      <c r="RGJ12" s="111"/>
      <c r="RGK12" s="149"/>
      <c r="RGL12" s="111"/>
      <c r="RGM12" s="111"/>
      <c r="RGN12" s="142"/>
      <c r="RGO12" s="111"/>
      <c r="RGP12" s="111"/>
      <c r="RGQ12" s="111"/>
      <c r="RGR12" s="111"/>
      <c r="RGS12" s="143"/>
      <c r="RGT12" s="111"/>
      <c r="RGU12" s="111"/>
      <c r="RGV12" s="111"/>
      <c r="RGW12" s="111"/>
      <c r="RGX12" s="111"/>
      <c r="RGY12" s="149"/>
      <c r="RGZ12" s="111"/>
      <c r="RHA12" s="111"/>
      <c r="RHB12" s="142"/>
      <c r="RHC12" s="111"/>
      <c r="RHD12" s="111"/>
      <c r="RHE12" s="111"/>
      <c r="RHF12" s="111"/>
      <c r="RHG12" s="143"/>
      <c r="RHH12" s="111"/>
      <c r="RHI12" s="111"/>
      <c r="RHJ12" s="111"/>
      <c r="RHK12" s="111"/>
      <c r="RHL12" s="111"/>
      <c r="RHM12" s="149"/>
      <c r="RHN12" s="111"/>
      <c r="RHO12" s="111"/>
      <c r="RHP12" s="142"/>
      <c r="RHQ12" s="111"/>
      <c r="RHR12" s="111"/>
      <c r="RHS12" s="111"/>
      <c r="RHT12" s="111"/>
      <c r="RHU12" s="143"/>
      <c r="RHV12" s="111"/>
      <c r="RHW12" s="111"/>
      <c r="RHX12" s="111"/>
      <c r="RHY12" s="111"/>
      <c r="RHZ12" s="111"/>
      <c r="RIA12" s="149"/>
      <c r="RIB12" s="111"/>
      <c r="RIC12" s="111"/>
      <c r="RID12" s="142"/>
      <c r="RIE12" s="111"/>
      <c r="RIF12" s="111"/>
      <c r="RIG12" s="111"/>
      <c r="RIH12" s="111"/>
      <c r="RII12" s="143"/>
      <c r="RIJ12" s="111"/>
      <c r="RIK12" s="111"/>
      <c r="RIL12" s="111"/>
      <c r="RIM12" s="111"/>
      <c r="RIN12" s="111"/>
      <c r="RIO12" s="149"/>
      <c r="RIP12" s="111"/>
      <c r="RIQ12" s="111"/>
      <c r="RIR12" s="142"/>
      <c r="RIS12" s="111"/>
      <c r="RIT12" s="111"/>
      <c r="RIU12" s="111"/>
      <c r="RIV12" s="111"/>
      <c r="RIW12" s="143"/>
      <c r="RIX12" s="111"/>
      <c r="RIY12" s="111"/>
      <c r="RIZ12" s="111"/>
      <c r="RJA12" s="111"/>
      <c r="RJB12" s="111"/>
      <c r="RJC12" s="149"/>
      <c r="RJD12" s="111"/>
      <c r="RJE12" s="111"/>
      <c r="RJF12" s="142"/>
      <c r="RJG12" s="111"/>
      <c r="RJH12" s="111"/>
      <c r="RJI12" s="111"/>
      <c r="RJJ12" s="111"/>
      <c r="RJK12" s="143"/>
      <c r="RJL12" s="111"/>
      <c r="RJM12" s="111"/>
      <c r="RJN12" s="111"/>
      <c r="RJO12" s="111"/>
      <c r="RJP12" s="111"/>
      <c r="RJQ12" s="149"/>
      <c r="RJR12" s="111"/>
      <c r="RJS12" s="111"/>
      <c r="RJT12" s="142"/>
      <c r="RJU12" s="111"/>
      <c r="RJV12" s="111"/>
      <c r="RJW12" s="111"/>
      <c r="RJX12" s="111"/>
      <c r="RJY12" s="143"/>
      <c r="RJZ12" s="111"/>
      <c r="RKA12" s="111"/>
      <c r="RKB12" s="111"/>
      <c r="RKC12" s="111"/>
      <c r="RKD12" s="111"/>
      <c r="RKE12" s="149"/>
      <c r="RKF12" s="111"/>
      <c r="RKG12" s="111"/>
      <c r="RKH12" s="142"/>
      <c r="RKI12" s="111"/>
      <c r="RKJ12" s="111"/>
      <c r="RKK12" s="111"/>
      <c r="RKL12" s="111"/>
      <c r="RKM12" s="143"/>
      <c r="RKN12" s="111"/>
      <c r="RKO12" s="111"/>
      <c r="RKP12" s="111"/>
      <c r="RKQ12" s="111"/>
      <c r="RKR12" s="111"/>
      <c r="RKS12" s="149"/>
      <c r="RKT12" s="111"/>
      <c r="RKU12" s="111"/>
      <c r="RKV12" s="142"/>
      <c r="RKW12" s="111"/>
      <c r="RKX12" s="111"/>
      <c r="RKY12" s="111"/>
      <c r="RKZ12" s="111"/>
      <c r="RLA12" s="143"/>
      <c r="RLB12" s="111"/>
      <c r="RLC12" s="111"/>
      <c r="RLD12" s="111"/>
      <c r="RLE12" s="111"/>
      <c r="RLF12" s="111"/>
      <c r="RLG12" s="149"/>
      <c r="RLH12" s="111"/>
      <c r="RLI12" s="111"/>
      <c r="RLJ12" s="142"/>
      <c r="RLK12" s="111"/>
      <c r="RLL12" s="111"/>
      <c r="RLM12" s="111"/>
      <c r="RLN12" s="111"/>
      <c r="RLO12" s="143"/>
      <c r="RLP12" s="111"/>
      <c r="RLQ12" s="111"/>
      <c r="RLR12" s="111"/>
      <c r="RLS12" s="111"/>
      <c r="RLT12" s="111"/>
      <c r="RLU12" s="149"/>
      <c r="RLV12" s="111"/>
      <c r="RLW12" s="111"/>
      <c r="RLX12" s="142"/>
      <c r="RLY12" s="111"/>
      <c r="RLZ12" s="111"/>
      <c r="RMA12" s="111"/>
      <c r="RMB12" s="111"/>
      <c r="RMC12" s="143"/>
      <c r="RMD12" s="111"/>
      <c r="RME12" s="111"/>
      <c r="RMF12" s="111"/>
      <c r="RMG12" s="111"/>
      <c r="RMH12" s="111"/>
      <c r="RMI12" s="149"/>
      <c r="RMJ12" s="111"/>
      <c r="RMK12" s="111"/>
      <c r="RML12" s="142"/>
      <c r="RMM12" s="111"/>
      <c r="RMN12" s="111"/>
      <c r="RMO12" s="111"/>
      <c r="RMP12" s="111"/>
      <c r="RMQ12" s="143"/>
      <c r="RMR12" s="111"/>
      <c r="RMS12" s="111"/>
      <c r="RMT12" s="111"/>
      <c r="RMU12" s="111"/>
      <c r="RMV12" s="111"/>
      <c r="RMW12" s="149"/>
      <c r="RMX12" s="111"/>
      <c r="RMY12" s="111"/>
      <c r="RMZ12" s="142"/>
      <c r="RNA12" s="111"/>
      <c r="RNB12" s="111"/>
      <c r="RNC12" s="111"/>
      <c r="RND12" s="111"/>
      <c r="RNE12" s="143"/>
      <c r="RNF12" s="111"/>
      <c r="RNG12" s="111"/>
      <c r="RNH12" s="111"/>
      <c r="RNI12" s="111"/>
      <c r="RNJ12" s="111"/>
      <c r="RNK12" s="149"/>
      <c r="RNL12" s="111"/>
      <c r="RNM12" s="111"/>
      <c r="RNN12" s="142"/>
      <c r="RNO12" s="111"/>
      <c r="RNP12" s="111"/>
      <c r="RNQ12" s="111"/>
      <c r="RNR12" s="111"/>
      <c r="RNS12" s="143"/>
      <c r="RNT12" s="111"/>
      <c r="RNU12" s="111"/>
      <c r="RNV12" s="111"/>
      <c r="RNW12" s="111"/>
      <c r="RNX12" s="111"/>
      <c r="RNY12" s="149"/>
      <c r="RNZ12" s="111"/>
      <c r="ROA12" s="111"/>
      <c r="ROB12" s="142"/>
      <c r="ROC12" s="111"/>
      <c r="ROD12" s="111"/>
      <c r="ROE12" s="111"/>
      <c r="ROF12" s="111"/>
      <c r="ROG12" s="143"/>
      <c r="ROH12" s="111"/>
      <c r="ROI12" s="111"/>
      <c r="ROJ12" s="111"/>
      <c r="ROK12" s="111"/>
      <c r="ROL12" s="111"/>
      <c r="ROM12" s="149"/>
      <c r="RON12" s="111"/>
      <c r="ROO12" s="111"/>
      <c r="ROP12" s="142"/>
      <c r="ROQ12" s="111"/>
      <c r="ROR12" s="111"/>
      <c r="ROS12" s="111"/>
      <c r="ROT12" s="111"/>
      <c r="ROU12" s="143"/>
      <c r="ROV12" s="111"/>
      <c r="ROW12" s="111"/>
      <c r="ROX12" s="111"/>
      <c r="ROY12" s="111"/>
      <c r="ROZ12" s="111"/>
      <c r="RPA12" s="149"/>
      <c r="RPB12" s="111"/>
      <c r="RPC12" s="111"/>
      <c r="RPD12" s="142"/>
      <c r="RPE12" s="111"/>
      <c r="RPF12" s="111"/>
      <c r="RPG12" s="111"/>
      <c r="RPH12" s="111"/>
      <c r="RPI12" s="143"/>
      <c r="RPJ12" s="111"/>
      <c r="RPK12" s="111"/>
      <c r="RPL12" s="111"/>
      <c r="RPM12" s="111"/>
      <c r="RPN12" s="111"/>
      <c r="RPO12" s="149"/>
      <c r="RPP12" s="111"/>
      <c r="RPQ12" s="111"/>
      <c r="RPR12" s="142"/>
      <c r="RPS12" s="111"/>
      <c r="RPT12" s="111"/>
      <c r="RPU12" s="111"/>
      <c r="RPV12" s="111"/>
      <c r="RPW12" s="143"/>
      <c r="RPX12" s="111"/>
      <c r="RPY12" s="111"/>
      <c r="RPZ12" s="111"/>
      <c r="RQA12" s="111"/>
      <c r="RQB12" s="111"/>
      <c r="RQC12" s="149"/>
      <c r="RQD12" s="111"/>
      <c r="RQE12" s="111"/>
      <c r="RQF12" s="142"/>
      <c r="RQG12" s="111"/>
      <c r="RQH12" s="111"/>
      <c r="RQI12" s="111"/>
      <c r="RQJ12" s="111"/>
      <c r="RQK12" s="143"/>
      <c r="RQL12" s="111"/>
      <c r="RQM12" s="111"/>
      <c r="RQN12" s="111"/>
      <c r="RQO12" s="111"/>
      <c r="RQP12" s="111"/>
      <c r="RQQ12" s="149"/>
      <c r="RQR12" s="111"/>
      <c r="RQS12" s="111"/>
      <c r="RQT12" s="142"/>
      <c r="RQU12" s="111"/>
      <c r="RQV12" s="111"/>
      <c r="RQW12" s="111"/>
      <c r="RQX12" s="111"/>
      <c r="RQY12" s="143"/>
      <c r="RQZ12" s="111"/>
      <c r="RRA12" s="111"/>
      <c r="RRB12" s="111"/>
      <c r="RRC12" s="111"/>
      <c r="RRD12" s="111"/>
      <c r="RRE12" s="149"/>
      <c r="RRF12" s="111"/>
      <c r="RRG12" s="111"/>
      <c r="RRH12" s="142"/>
      <c r="RRI12" s="111"/>
      <c r="RRJ12" s="111"/>
      <c r="RRK12" s="111"/>
      <c r="RRL12" s="111"/>
      <c r="RRM12" s="143"/>
      <c r="RRN12" s="111"/>
      <c r="RRO12" s="111"/>
      <c r="RRP12" s="111"/>
      <c r="RRQ12" s="111"/>
      <c r="RRR12" s="111"/>
      <c r="RRS12" s="149"/>
      <c r="RRT12" s="111"/>
      <c r="RRU12" s="111"/>
      <c r="RRV12" s="142"/>
      <c r="RRW12" s="111"/>
      <c r="RRX12" s="111"/>
      <c r="RRY12" s="111"/>
      <c r="RRZ12" s="111"/>
      <c r="RSA12" s="143"/>
      <c r="RSB12" s="111"/>
      <c r="RSC12" s="111"/>
      <c r="RSD12" s="111"/>
      <c r="RSE12" s="111"/>
      <c r="RSF12" s="111"/>
      <c r="RSG12" s="149"/>
      <c r="RSH12" s="111"/>
      <c r="RSI12" s="111"/>
      <c r="RSJ12" s="142"/>
      <c r="RSK12" s="111"/>
      <c r="RSL12" s="111"/>
      <c r="RSM12" s="111"/>
      <c r="RSN12" s="111"/>
      <c r="RSO12" s="143"/>
      <c r="RSP12" s="111"/>
      <c r="RSQ12" s="111"/>
      <c r="RSR12" s="111"/>
      <c r="RSS12" s="111"/>
      <c r="RST12" s="111"/>
      <c r="RSU12" s="149"/>
      <c r="RSV12" s="111"/>
      <c r="RSW12" s="111"/>
      <c r="RSX12" s="142"/>
      <c r="RSY12" s="111"/>
      <c r="RSZ12" s="111"/>
      <c r="RTA12" s="111"/>
      <c r="RTB12" s="111"/>
      <c r="RTC12" s="143"/>
      <c r="RTD12" s="111"/>
      <c r="RTE12" s="111"/>
      <c r="RTF12" s="111"/>
      <c r="RTG12" s="111"/>
      <c r="RTH12" s="111"/>
      <c r="RTI12" s="149"/>
      <c r="RTJ12" s="111"/>
      <c r="RTK12" s="111"/>
      <c r="RTL12" s="142"/>
      <c r="RTM12" s="111"/>
      <c r="RTN12" s="111"/>
      <c r="RTO12" s="111"/>
      <c r="RTP12" s="111"/>
      <c r="RTQ12" s="143"/>
      <c r="RTR12" s="111"/>
      <c r="RTS12" s="111"/>
      <c r="RTT12" s="111"/>
      <c r="RTU12" s="111"/>
      <c r="RTV12" s="111"/>
      <c r="RTW12" s="149"/>
      <c r="RTX12" s="111"/>
      <c r="RTY12" s="111"/>
      <c r="RTZ12" s="142"/>
      <c r="RUA12" s="111"/>
      <c r="RUB12" s="111"/>
      <c r="RUC12" s="111"/>
      <c r="RUD12" s="111"/>
      <c r="RUE12" s="143"/>
      <c r="RUF12" s="111"/>
      <c r="RUG12" s="111"/>
      <c r="RUH12" s="111"/>
      <c r="RUI12" s="111"/>
      <c r="RUJ12" s="111"/>
      <c r="RUK12" s="149"/>
      <c r="RUL12" s="111"/>
      <c r="RUM12" s="111"/>
      <c r="RUN12" s="142"/>
      <c r="RUO12" s="111"/>
      <c r="RUP12" s="111"/>
      <c r="RUQ12" s="111"/>
      <c r="RUR12" s="111"/>
      <c r="RUS12" s="143"/>
      <c r="RUT12" s="111"/>
      <c r="RUU12" s="111"/>
      <c r="RUV12" s="111"/>
      <c r="RUW12" s="111"/>
      <c r="RUX12" s="111"/>
      <c r="RUY12" s="149"/>
      <c r="RUZ12" s="111"/>
      <c r="RVA12" s="111"/>
      <c r="RVB12" s="142"/>
      <c r="RVC12" s="111"/>
      <c r="RVD12" s="111"/>
      <c r="RVE12" s="111"/>
      <c r="RVF12" s="111"/>
      <c r="RVG12" s="143"/>
      <c r="RVH12" s="111"/>
      <c r="RVI12" s="111"/>
      <c r="RVJ12" s="111"/>
      <c r="RVK12" s="111"/>
      <c r="RVL12" s="111"/>
      <c r="RVM12" s="149"/>
      <c r="RVN12" s="111"/>
      <c r="RVO12" s="111"/>
      <c r="RVP12" s="142"/>
      <c r="RVQ12" s="111"/>
      <c r="RVR12" s="111"/>
      <c r="RVS12" s="111"/>
      <c r="RVT12" s="111"/>
      <c r="RVU12" s="143"/>
      <c r="RVV12" s="111"/>
      <c r="RVW12" s="111"/>
      <c r="RVX12" s="111"/>
      <c r="RVY12" s="111"/>
      <c r="RVZ12" s="111"/>
      <c r="RWA12" s="149"/>
      <c r="RWB12" s="111"/>
      <c r="RWC12" s="111"/>
      <c r="RWD12" s="142"/>
      <c r="RWE12" s="111"/>
      <c r="RWF12" s="111"/>
      <c r="RWG12" s="111"/>
      <c r="RWH12" s="111"/>
      <c r="RWI12" s="143"/>
      <c r="RWJ12" s="111"/>
      <c r="RWK12" s="111"/>
      <c r="RWL12" s="111"/>
      <c r="RWM12" s="111"/>
      <c r="RWN12" s="111"/>
      <c r="RWO12" s="149"/>
      <c r="RWP12" s="111"/>
      <c r="RWQ12" s="111"/>
      <c r="RWR12" s="142"/>
      <c r="RWS12" s="111"/>
      <c r="RWT12" s="111"/>
      <c r="RWU12" s="111"/>
      <c r="RWV12" s="111"/>
      <c r="RWW12" s="143"/>
      <c r="RWX12" s="111"/>
      <c r="RWY12" s="111"/>
      <c r="RWZ12" s="111"/>
      <c r="RXA12" s="111"/>
      <c r="RXB12" s="111"/>
      <c r="RXC12" s="149"/>
      <c r="RXD12" s="111"/>
      <c r="RXE12" s="111"/>
      <c r="RXF12" s="142"/>
      <c r="RXG12" s="111"/>
      <c r="RXH12" s="111"/>
      <c r="RXI12" s="111"/>
      <c r="RXJ12" s="111"/>
      <c r="RXK12" s="143"/>
      <c r="RXL12" s="111"/>
      <c r="RXM12" s="111"/>
      <c r="RXN12" s="111"/>
      <c r="RXO12" s="111"/>
      <c r="RXP12" s="111"/>
      <c r="RXQ12" s="149"/>
      <c r="RXR12" s="111"/>
      <c r="RXS12" s="111"/>
      <c r="RXT12" s="142"/>
      <c r="RXU12" s="111"/>
      <c r="RXV12" s="111"/>
      <c r="RXW12" s="111"/>
      <c r="RXX12" s="111"/>
      <c r="RXY12" s="143"/>
      <c r="RXZ12" s="111"/>
      <c r="RYA12" s="111"/>
      <c r="RYB12" s="111"/>
      <c r="RYC12" s="111"/>
      <c r="RYD12" s="111"/>
      <c r="RYE12" s="149"/>
      <c r="RYF12" s="111"/>
      <c r="RYG12" s="111"/>
      <c r="RYH12" s="142"/>
      <c r="RYI12" s="111"/>
      <c r="RYJ12" s="111"/>
      <c r="RYK12" s="111"/>
      <c r="RYL12" s="111"/>
      <c r="RYM12" s="143"/>
      <c r="RYN12" s="111"/>
      <c r="RYO12" s="111"/>
      <c r="RYP12" s="111"/>
      <c r="RYQ12" s="111"/>
      <c r="RYR12" s="111"/>
      <c r="RYS12" s="149"/>
      <c r="RYT12" s="111"/>
      <c r="RYU12" s="111"/>
      <c r="RYV12" s="142"/>
      <c r="RYW12" s="111"/>
      <c r="RYX12" s="111"/>
      <c r="RYY12" s="111"/>
      <c r="RYZ12" s="111"/>
      <c r="RZA12" s="143"/>
      <c r="RZB12" s="111"/>
      <c r="RZC12" s="111"/>
      <c r="RZD12" s="111"/>
      <c r="RZE12" s="111"/>
      <c r="RZF12" s="111"/>
      <c r="RZG12" s="149"/>
      <c r="RZH12" s="111"/>
      <c r="RZI12" s="111"/>
      <c r="RZJ12" s="142"/>
      <c r="RZK12" s="111"/>
      <c r="RZL12" s="111"/>
      <c r="RZM12" s="111"/>
      <c r="RZN12" s="111"/>
      <c r="RZO12" s="143"/>
      <c r="RZP12" s="111"/>
      <c r="RZQ12" s="111"/>
      <c r="RZR12" s="111"/>
      <c r="RZS12" s="111"/>
      <c r="RZT12" s="111"/>
      <c r="RZU12" s="149"/>
      <c r="RZV12" s="111"/>
      <c r="RZW12" s="111"/>
      <c r="RZX12" s="142"/>
      <c r="RZY12" s="111"/>
      <c r="RZZ12" s="111"/>
      <c r="SAA12" s="111"/>
      <c r="SAB12" s="111"/>
      <c r="SAC12" s="143"/>
      <c r="SAD12" s="111"/>
      <c r="SAE12" s="111"/>
      <c r="SAF12" s="111"/>
      <c r="SAG12" s="111"/>
      <c r="SAH12" s="111"/>
      <c r="SAI12" s="149"/>
      <c r="SAJ12" s="111"/>
      <c r="SAK12" s="111"/>
      <c r="SAL12" s="142"/>
      <c r="SAM12" s="111"/>
      <c r="SAN12" s="111"/>
      <c r="SAO12" s="111"/>
      <c r="SAP12" s="111"/>
      <c r="SAQ12" s="143"/>
      <c r="SAR12" s="111"/>
      <c r="SAS12" s="111"/>
      <c r="SAT12" s="111"/>
      <c r="SAU12" s="111"/>
      <c r="SAV12" s="111"/>
      <c r="SAW12" s="149"/>
      <c r="SAX12" s="111"/>
      <c r="SAY12" s="111"/>
      <c r="SAZ12" s="142"/>
      <c r="SBA12" s="111"/>
      <c r="SBB12" s="111"/>
      <c r="SBC12" s="111"/>
      <c r="SBD12" s="111"/>
      <c r="SBE12" s="143"/>
      <c r="SBF12" s="111"/>
      <c r="SBG12" s="111"/>
      <c r="SBH12" s="111"/>
      <c r="SBI12" s="111"/>
      <c r="SBJ12" s="111"/>
      <c r="SBK12" s="149"/>
      <c r="SBL12" s="111"/>
      <c r="SBM12" s="111"/>
      <c r="SBN12" s="142"/>
      <c r="SBO12" s="111"/>
      <c r="SBP12" s="111"/>
      <c r="SBQ12" s="111"/>
      <c r="SBR12" s="111"/>
      <c r="SBS12" s="143"/>
      <c r="SBT12" s="111"/>
      <c r="SBU12" s="111"/>
      <c r="SBV12" s="111"/>
      <c r="SBW12" s="111"/>
      <c r="SBX12" s="111"/>
      <c r="SBY12" s="149"/>
      <c r="SBZ12" s="111"/>
      <c r="SCA12" s="111"/>
      <c r="SCB12" s="142"/>
      <c r="SCC12" s="111"/>
      <c r="SCD12" s="111"/>
      <c r="SCE12" s="111"/>
      <c r="SCF12" s="111"/>
      <c r="SCG12" s="143"/>
      <c r="SCH12" s="111"/>
      <c r="SCI12" s="111"/>
      <c r="SCJ12" s="111"/>
      <c r="SCK12" s="111"/>
      <c r="SCL12" s="111"/>
      <c r="SCM12" s="149"/>
      <c r="SCN12" s="111"/>
      <c r="SCO12" s="111"/>
      <c r="SCP12" s="142"/>
      <c r="SCQ12" s="111"/>
      <c r="SCR12" s="111"/>
      <c r="SCS12" s="111"/>
      <c r="SCT12" s="111"/>
      <c r="SCU12" s="143"/>
      <c r="SCV12" s="111"/>
      <c r="SCW12" s="111"/>
      <c r="SCX12" s="111"/>
      <c r="SCY12" s="111"/>
      <c r="SCZ12" s="111"/>
      <c r="SDA12" s="149"/>
      <c r="SDB12" s="111"/>
      <c r="SDC12" s="111"/>
      <c r="SDD12" s="142"/>
      <c r="SDE12" s="111"/>
      <c r="SDF12" s="111"/>
      <c r="SDG12" s="111"/>
      <c r="SDH12" s="111"/>
      <c r="SDI12" s="143"/>
      <c r="SDJ12" s="111"/>
      <c r="SDK12" s="111"/>
      <c r="SDL12" s="111"/>
      <c r="SDM12" s="111"/>
      <c r="SDN12" s="111"/>
      <c r="SDO12" s="149"/>
      <c r="SDP12" s="111"/>
      <c r="SDQ12" s="111"/>
      <c r="SDR12" s="142"/>
      <c r="SDS12" s="111"/>
      <c r="SDT12" s="111"/>
      <c r="SDU12" s="111"/>
      <c r="SDV12" s="111"/>
      <c r="SDW12" s="143"/>
      <c r="SDX12" s="111"/>
      <c r="SDY12" s="111"/>
      <c r="SDZ12" s="111"/>
      <c r="SEA12" s="111"/>
      <c r="SEB12" s="111"/>
      <c r="SEC12" s="149"/>
      <c r="SED12" s="111"/>
      <c r="SEE12" s="111"/>
      <c r="SEF12" s="142"/>
      <c r="SEG12" s="111"/>
      <c r="SEH12" s="111"/>
      <c r="SEI12" s="111"/>
      <c r="SEJ12" s="111"/>
      <c r="SEK12" s="143"/>
      <c r="SEL12" s="111"/>
      <c r="SEM12" s="111"/>
      <c r="SEN12" s="111"/>
      <c r="SEO12" s="111"/>
      <c r="SEP12" s="111"/>
      <c r="SEQ12" s="149"/>
      <c r="SER12" s="111"/>
      <c r="SES12" s="111"/>
      <c r="SET12" s="142"/>
      <c r="SEU12" s="111"/>
      <c r="SEV12" s="111"/>
      <c r="SEW12" s="111"/>
      <c r="SEX12" s="111"/>
      <c r="SEY12" s="143"/>
      <c r="SEZ12" s="111"/>
      <c r="SFA12" s="111"/>
      <c r="SFB12" s="111"/>
      <c r="SFC12" s="111"/>
      <c r="SFD12" s="111"/>
      <c r="SFE12" s="149"/>
      <c r="SFF12" s="111"/>
      <c r="SFG12" s="111"/>
      <c r="SFH12" s="142"/>
      <c r="SFI12" s="111"/>
      <c r="SFJ12" s="111"/>
      <c r="SFK12" s="111"/>
      <c r="SFL12" s="111"/>
      <c r="SFM12" s="143"/>
      <c r="SFN12" s="111"/>
      <c r="SFO12" s="111"/>
      <c r="SFP12" s="111"/>
      <c r="SFQ12" s="111"/>
      <c r="SFR12" s="111"/>
      <c r="SFS12" s="149"/>
      <c r="SFT12" s="111"/>
      <c r="SFU12" s="111"/>
      <c r="SFV12" s="142"/>
      <c r="SFW12" s="111"/>
      <c r="SFX12" s="111"/>
      <c r="SFY12" s="111"/>
      <c r="SFZ12" s="111"/>
      <c r="SGA12" s="143"/>
      <c r="SGB12" s="111"/>
      <c r="SGC12" s="111"/>
      <c r="SGD12" s="111"/>
      <c r="SGE12" s="111"/>
      <c r="SGF12" s="111"/>
      <c r="SGG12" s="149"/>
      <c r="SGH12" s="111"/>
      <c r="SGI12" s="111"/>
      <c r="SGJ12" s="142"/>
      <c r="SGK12" s="111"/>
      <c r="SGL12" s="111"/>
      <c r="SGM12" s="111"/>
      <c r="SGN12" s="111"/>
      <c r="SGO12" s="143"/>
      <c r="SGP12" s="111"/>
      <c r="SGQ12" s="111"/>
      <c r="SGR12" s="111"/>
      <c r="SGS12" s="111"/>
      <c r="SGT12" s="111"/>
      <c r="SGU12" s="149"/>
      <c r="SGV12" s="111"/>
      <c r="SGW12" s="111"/>
      <c r="SGX12" s="142"/>
      <c r="SGY12" s="111"/>
      <c r="SGZ12" s="111"/>
      <c r="SHA12" s="111"/>
      <c r="SHB12" s="111"/>
      <c r="SHC12" s="143"/>
      <c r="SHD12" s="111"/>
      <c r="SHE12" s="111"/>
      <c r="SHF12" s="111"/>
      <c r="SHG12" s="111"/>
      <c r="SHH12" s="111"/>
      <c r="SHI12" s="149"/>
      <c r="SHJ12" s="111"/>
      <c r="SHK12" s="111"/>
      <c r="SHL12" s="142"/>
      <c r="SHM12" s="111"/>
      <c r="SHN12" s="111"/>
      <c r="SHO12" s="111"/>
      <c r="SHP12" s="111"/>
      <c r="SHQ12" s="143"/>
      <c r="SHR12" s="111"/>
      <c r="SHS12" s="111"/>
      <c r="SHT12" s="111"/>
      <c r="SHU12" s="111"/>
      <c r="SHV12" s="111"/>
      <c r="SHW12" s="149"/>
      <c r="SHX12" s="111"/>
      <c r="SHY12" s="111"/>
      <c r="SHZ12" s="142"/>
      <c r="SIA12" s="111"/>
      <c r="SIB12" s="111"/>
      <c r="SIC12" s="111"/>
      <c r="SID12" s="111"/>
      <c r="SIE12" s="143"/>
      <c r="SIF12" s="111"/>
      <c r="SIG12" s="111"/>
      <c r="SIH12" s="111"/>
      <c r="SII12" s="111"/>
      <c r="SIJ12" s="111"/>
      <c r="SIK12" s="149"/>
      <c r="SIL12" s="111"/>
      <c r="SIM12" s="111"/>
      <c r="SIN12" s="142"/>
      <c r="SIO12" s="111"/>
      <c r="SIP12" s="111"/>
      <c r="SIQ12" s="111"/>
      <c r="SIR12" s="111"/>
      <c r="SIS12" s="143"/>
      <c r="SIT12" s="111"/>
      <c r="SIU12" s="111"/>
      <c r="SIV12" s="111"/>
      <c r="SIW12" s="111"/>
      <c r="SIX12" s="111"/>
      <c r="SIY12" s="149"/>
      <c r="SIZ12" s="111"/>
      <c r="SJA12" s="111"/>
      <c r="SJB12" s="142"/>
      <c r="SJC12" s="111"/>
      <c r="SJD12" s="111"/>
      <c r="SJE12" s="111"/>
      <c r="SJF12" s="111"/>
      <c r="SJG12" s="143"/>
      <c r="SJH12" s="111"/>
      <c r="SJI12" s="111"/>
      <c r="SJJ12" s="111"/>
      <c r="SJK12" s="111"/>
      <c r="SJL12" s="111"/>
      <c r="SJM12" s="149"/>
      <c r="SJN12" s="111"/>
      <c r="SJO12" s="111"/>
      <c r="SJP12" s="142"/>
      <c r="SJQ12" s="111"/>
      <c r="SJR12" s="111"/>
      <c r="SJS12" s="111"/>
      <c r="SJT12" s="111"/>
      <c r="SJU12" s="143"/>
      <c r="SJV12" s="111"/>
      <c r="SJW12" s="111"/>
      <c r="SJX12" s="111"/>
      <c r="SJY12" s="111"/>
      <c r="SJZ12" s="111"/>
      <c r="SKA12" s="149"/>
      <c r="SKB12" s="111"/>
      <c r="SKC12" s="111"/>
      <c r="SKD12" s="142"/>
      <c r="SKE12" s="111"/>
      <c r="SKF12" s="111"/>
      <c r="SKG12" s="111"/>
      <c r="SKH12" s="111"/>
      <c r="SKI12" s="143"/>
      <c r="SKJ12" s="111"/>
      <c r="SKK12" s="111"/>
      <c r="SKL12" s="111"/>
      <c r="SKM12" s="111"/>
      <c r="SKN12" s="111"/>
      <c r="SKO12" s="149"/>
      <c r="SKP12" s="111"/>
      <c r="SKQ12" s="111"/>
      <c r="SKR12" s="142"/>
      <c r="SKS12" s="111"/>
      <c r="SKT12" s="111"/>
      <c r="SKU12" s="111"/>
      <c r="SKV12" s="111"/>
      <c r="SKW12" s="143"/>
      <c r="SKX12" s="111"/>
      <c r="SKY12" s="111"/>
      <c r="SKZ12" s="111"/>
      <c r="SLA12" s="111"/>
      <c r="SLB12" s="111"/>
      <c r="SLC12" s="149"/>
      <c r="SLD12" s="111"/>
      <c r="SLE12" s="111"/>
      <c r="SLF12" s="142"/>
      <c r="SLG12" s="111"/>
      <c r="SLH12" s="111"/>
      <c r="SLI12" s="111"/>
      <c r="SLJ12" s="111"/>
      <c r="SLK12" s="143"/>
      <c r="SLL12" s="111"/>
      <c r="SLM12" s="111"/>
      <c r="SLN12" s="111"/>
      <c r="SLO12" s="111"/>
      <c r="SLP12" s="111"/>
      <c r="SLQ12" s="149"/>
      <c r="SLR12" s="111"/>
      <c r="SLS12" s="111"/>
      <c r="SLT12" s="142"/>
      <c r="SLU12" s="111"/>
      <c r="SLV12" s="111"/>
      <c r="SLW12" s="111"/>
      <c r="SLX12" s="111"/>
      <c r="SLY12" s="143"/>
      <c r="SLZ12" s="111"/>
      <c r="SMA12" s="111"/>
      <c r="SMB12" s="111"/>
      <c r="SMC12" s="111"/>
      <c r="SMD12" s="111"/>
      <c r="SME12" s="149"/>
      <c r="SMF12" s="111"/>
      <c r="SMG12" s="111"/>
      <c r="SMH12" s="142"/>
      <c r="SMI12" s="111"/>
      <c r="SMJ12" s="111"/>
      <c r="SMK12" s="111"/>
      <c r="SML12" s="111"/>
      <c r="SMM12" s="143"/>
      <c r="SMN12" s="111"/>
      <c r="SMO12" s="111"/>
      <c r="SMP12" s="111"/>
      <c r="SMQ12" s="111"/>
      <c r="SMR12" s="111"/>
      <c r="SMS12" s="149"/>
      <c r="SMT12" s="111"/>
      <c r="SMU12" s="111"/>
      <c r="SMV12" s="142"/>
      <c r="SMW12" s="111"/>
      <c r="SMX12" s="111"/>
      <c r="SMY12" s="111"/>
      <c r="SMZ12" s="111"/>
      <c r="SNA12" s="143"/>
      <c r="SNB12" s="111"/>
      <c r="SNC12" s="111"/>
      <c r="SND12" s="111"/>
      <c r="SNE12" s="111"/>
      <c r="SNF12" s="111"/>
      <c r="SNG12" s="149"/>
      <c r="SNH12" s="111"/>
      <c r="SNI12" s="111"/>
      <c r="SNJ12" s="142"/>
      <c r="SNK12" s="111"/>
      <c r="SNL12" s="111"/>
      <c r="SNM12" s="111"/>
      <c r="SNN12" s="111"/>
      <c r="SNO12" s="143"/>
      <c r="SNP12" s="111"/>
      <c r="SNQ12" s="111"/>
      <c r="SNR12" s="111"/>
      <c r="SNS12" s="111"/>
      <c r="SNT12" s="111"/>
      <c r="SNU12" s="149"/>
      <c r="SNV12" s="111"/>
      <c r="SNW12" s="111"/>
      <c r="SNX12" s="142"/>
      <c r="SNY12" s="111"/>
      <c r="SNZ12" s="111"/>
      <c r="SOA12" s="111"/>
      <c r="SOB12" s="111"/>
      <c r="SOC12" s="143"/>
      <c r="SOD12" s="111"/>
      <c r="SOE12" s="111"/>
      <c r="SOF12" s="111"/>
      <c r="SOG12" s="111"/>
      <c r="SOH12" s="111"/>
      <c r="SOI12" s="149"/>
      <c r="SOJ12" s="111"/>
      <c r="SOK12" s="111"/>
      <c r="SOL12" s="142"/>
      <c r="SOM12" s="111"/>
      <c r="SON12" s="111"/>
      <c r="SOO12" s="111"/>
      <c r="SOP12" s="111"/>
      <c r="SOQ12" s="143"/>
      <c r="SOR12" s="111"/>
      <c r="SOS12" s="111"/>
      <c r="SOT12" s="111"/>
      <c r="SOU12" s="111"/>
      <c r="SOV12" s="111"/>
      <c r="SOW12" s="149"/>
      <c r="SOX12" s="111"/>
      <c r="SOY12" s="111"/>
      <c r="SOZ12" s="142"/>
      <c r="SPA12" s="111"/>
      <c r="SPB12" s="111"/>
      <c r="SPC12" s="111"/>
      <c r="SPD12" s="111"/>
      <c r="SPE12" s="143"/>
      <c r="SPF12" s="111"/>
      <c r="SPG12" s="111"/>
      <c r="SPH12" s="111"/>
      <c r="SPI12" s="111"/>
      <c r="SPJ12" s="111"/>
      <c r="SPK12" s="149"/>
      <c r="SPL12" s="111"/>
      <c r="SPM12" s="111"/>
      <c r="SPN12" s="142"/>
      <c r="SPO12" s="111"/>
      <c r="SPP12" s="111"/>
      <c r="SPQ12" s="111"/>
      <c r="SPR12" s="111"/>
      <c r="SPS12" s="143"/>
      <c r="SPT12" s="111"/>
      <c r="SPU12" s="111"/>
      <c r="SPV12" s="111"/>
      <c r="SPW12" s="111"/>
      <c r="SPX12" s="111"/>
      <c r="SPY12" s="149"/>
      <c r="SPZ12" s="111"/>
      <c r="SQA12" s="111"/>
      <c r="SQB12" s="142"/>
      <c r="SQC12" s="111"/>
      <c r="SQD12" s="111"/>
      <c r="SQE12" s="111"/>
      <c r="SQF12" s="111"/>
      <c r="SQG12" s="143"/>
      <c r="SQH12" s="111"/>
      <c r="SQI12" s="111"/>
      <c r="SQJ12" s="111"/>
      <c r="SQK12" s="111"/>
      <c r="SQL12" s="111"/>
      <c r="SQM12" s="149"/>
      <c r="SQN12" s="111"/>
      <c r="SQO12" s="111"/>
      <c r="SQP12" s="142"/>
      <c r="SQQ12" s="111"/>
      <c r="SQR12" s="111"/>
      <c r="SQS12" s="111"/>
      <c r="SQT12" s="111"/>
      <c r="SQU12" s="143"/>
      <c r="SQV12" s="111"/>
      <c r="SQW12" s="111"/>
      <c r="SQX12" s="111"/>
      <c r="SQY12" s="111"/>
      <c r="SQZ12" s="111"/>
      <c r="SRA12" s="149"/>
      <c r="SRB12" s="111"/>
      <c r="SRC12" s="111"/>
      <c r="SRD12" s="142"/>
      <c r="SRE12" s="111"/>
      <c r="SRF12" s="111"/>
      <c r="SRG12" s="111"/>
      <c r="SRH12" s="111"/>
      <c r="SRI12" s="143"/>
      <c r="SRJ12" s="111"/>
      <c r="SRK12" s="111"/>
      <c r="SRL12" s="111"/>
      <c r="SRM12" s="111"/>
      <c r="SRN12" s="111"/>
      <c r="SRO12" s="149"/>
      <c r="SRP12" s="111"/>
      <c r="SRQ12" s="111"/>
      <c r="SRR12" s="142"/>
      <c r="SRS12" s="111"/>
      <c r="SRT12" s="111"/>
      <c r="SRU12" s="111"/>
      <c r="SRV12" s="111"/>
      <c r="SRW12" s="143"/>
      <c r="SRX12" s="111"/>
      <c r="SRY12" s="111"/>
      <c r="SRZ12" s="111"/>
      <c r="SSA12" s="111"/>
      <c r="SSB12" s="111"/>
      <c r="SSC12" s="149"/>
      <c r="SSD12" s="111"/>
      <c r="SSE12" s="111"/>
      <c r="SSF12" s="142"/>
      <c r="SSG12" s="111"/>
      <c r="SSH12" s="111"/>
      <c r="SSI12" s="111"/>
      <c r="SSJ12" s="111"/>
      <c r="SSK12" s="143"/>
      <c r="SSL12" s="111"/>
      <c r="SSM12" s="111"/>
      <c r="SSN12" s="111"/>
      <c r="SSO12" s="111"/>
      <c r="SSP12" s="111"/>
      <c r="SSQ12" s="149"/>
      <c r="SSR12" s="111"/>
      <c r="SSS12" s="111"/>
      <c r="SST12" s="142"/>
      <c r="SSU12" s="111"/>
      <c r="SSV12" s="111"/>
      <c r="SSW12" s="111"/>
      <c r="SSX12" s="111"/>
      <c r="SSY12" s="143"/>
      <c r="SSZ12" s="111"/>
      <c r="STA12" s="111"/>
      <c r="STB12" s="111"/>
      <c r="STC12" s="111"/>
      <c r="STD12" s="111"/>
      <c r="STE12" s="149"/>
      <c r="STF12" s="111"/>
      <c r="STG12" s="111"/>
      <c r="STH12" s="142"/>
      <c r="STI12" s="111"/>
      <c r="STJ12" s="111"/>
      <c r="STK12" s="111"/>
      <c r="STL12" s="111"/>
      <c r="STM12" s="143"/>
      <c r="STN12" s="111"/>
      <c r="STO12" s="111"/>
      <c r="STP12" s="111"/>
      <c r="STQ12" s="111"/>
      <c r="STR12" s="111"/>
      <c r="STS12" s="149"/>
      <c r="STT12" s="111"/>
      <c r="STU12" s="111"/>
      <c r="STV12" s="142"/>
      <c r="STW12" s="111"/>
      <c r="STX12" s="111"/>
      <c r="STY12" s="111"/>
      <c r="STZ12" s="111"/>
      <c r="SUA12" s="143"/>
      <c r="SUB12" s="111"/>
      <c r="SUC12" s="111"/>
      <c r="SUD12" s="111"/>
      <c r="SUE12" s="111"/>
      <c r="SUF12" s="111"/>
      <c r="SUG12" s="149"/>
      <c r="SUH12" s="111"/>
      <c r="SUI12" s="111"/>
      <c r="SUJ12" s="142"/>
      <c r="SUK12" s="111"/>
      <c r="SUL12" s="111"/>
      <c r="SUM12" s="111"/>
      <c r="SUN12" s="111"/>
      <c r="SUO12" s="143"/>
      <c r="SUP12" s="111"/>
      <c r="SUQ12" s="111"/>
      <c r="SUR12" s="111"/>
      <c r="SUS12" s="111"/>
      <c r="SUT12" s="111"/>
      <c r="SUU12" s="149"/>
      <c r="SUV12" s="111"/>
      <c r="SUW12" s="111"/>
      <c r="SUX12" s="142"/>
      <c r="SUY12" s="111"/>
      <c r="SUZ12" s="111"/>
      <c r="SVA12" s="111"/>
      <c r="SVB12" s="111"/>
      <c r="SVC12" s="143"/>
      <c r="SVD12" s="111"/>
      <c r="SVE12" s="111"/>
      <c r="SVF12" s="111"/>
      <c r="SVG12" s="111"/>
      <c r="SVH12" s="111"/>
      <c r="SVI12" s="149"/>
      <c r="SVJ12" s="111"/>
      <c r="SVK12" s="111"/>
      <c r="SVL12" s="142"/>
      <c r="SVM12" s="111"/>
      <c r="SVN12" s="111"/>
      <c r="SVO12" s="111"/>
      <c r="SVP12" s="111"/>
      <c r="SVQ12" s="143"/>
      <c r="SVR12" s="111"/>
      <c r="SVS12" s="111"/>
      <c r="SVT12" s="111"/>
      <c r="SVU12" s="111"/>
      <c r="SVV12" s="111"/>
      <c r="SVW12" s="149"/>
      <c r="SVX12" s="111"/>
      <c r="SVY12" s="111"/>
      <c r="SVZ12" s="142"/>
      <c r="SWA12" s="111"/>
      <c r="SWB12" s="111"/>
      <c r="SWC12" s="111"/>
      <c r="SWD12" s="111"/>
      <c r="SWE12" s="143"/>
      <c r="SWF12" s="111"/>
      <c r="SWG12" s="111"/>
      <c r="SWH12" s="111"/>
      <c r="SWI12" s="111"/>
      <c r="SWJ12" s="111"/>
      <c r="SWK12" s="149"/>
      <c r="SWL12" s="111"/>
      <c r="SWM12" s="111"/>
      <c r="SWN12" s="142"/>
      <c r="SWO12" s="111"/>
      <c r="SWP12" s="111"/>
      <c r="SWQ12" s="111"/>
      <c r="SWR12" s="111"/>
      <c r="SWS12" s="143"/>
      <c r="SWT12" s="111"/>
      <c r="SWU12" s="111"/>
      <c r="SWV12" s="111"/>
      <c r="SWW12" s="111"/>
      <c r="SWX12" s="111"/>
      <c r="SWY12" s="149"/>
      <c r="SWZ12" s="111"/>
      <c r="SXA12" s="111"/>
      <c r="SXB12" s="142"/>
      <c r="SXC12" s="111"/>
      <c r="SXD12" s="111"/>
      <c r="SXE12" s="111"/>
      <c r="SXF12" s="111"/>
      <c r="SXG12" s="143"/>
      <c r="SXH12" s="111"/>
      <c r="SXI12" s="111"/>
      <c r="SXJ12" s="111"/>
      <c r="SXK12" s="111"/>
      <c r="SXL12" s="111"/>
      <c r="SXM12" s="149"/>
      <c r="SXN12" s="111"/>
      <c r="SXO12" s="111"/>
      <c r="SXP12" s="142"/>
      <c r="SXQ12" s="111"/>
      <c r="SXR12" s="111"/>
      <c r="SXS12" s="111"/>
      <c r="SXT12" s="111"/>
      <c r="SXU12" s="143"/>
      <c r="SXV12" s="111"/>
      <c r="SXW12" s="111"/>
      <c r="SXX12" s="111"/>
      <c r="SXY12" s="111"/>
      <c r="SXZ12" s="111"/>
      <c r="SYA12" s="149"/>
      <c r="SYB12" s="111"/>
      <c r="SYC12" s="111"/>
      <c r="SYD12" s="142"/>
      <c r="SYE12" s="111"/>
      <c r="SYF12" s="111"/>
      <c r="SYG12" s="111"/>
      <c r="SYH12" s="111"/>
      <c r="SYI12" s="143"/>
      <c r="SYJ12" s="111"/>
      <c r="SYK12" s="111"/>
      <c r="SYL12" s="111"/>
      <c r="SYM12" s="111"/>
      <c r="SYN12" s="111"/>
      <c r="SYO12" s="149"/>
      <c r="SYP12" s="111"/>
      <c r="SYQ12" s="111"/>
      <c r="SYR12" s="142"/>
      <c r="SYS12" s="111"/>
      <c r="SYT12" s="111"/>
      <c r="SYU12" s="111"/>
      <c r="SYV12" s="111"/>
      <c r="SYW12" s="143"/>
      <c r="SYX12" s="111"/>
      <c r="SYY12" s="111"/>
      <c r="SYZ12" s="111"/>
      <c r="SZA12" s="111"/>
      <c r="SZB12" s="111"/>
      <c r="SZC12" s="149"/>
      <c r="SZD12" s="111"/>
      <c r="SZE12" s="111"/>
      <c r="SZF12" s="142"/>
      <c r="SZG12" s="111"/>
      <c r="SZH12" s="111"/>
      <c r="SZI12" s="111"/>
      <c r="SZJ12" s="111"/>
      <c r="SZK12" s="143"/>
      <c r="SZL12" s="111"/>
      <c r="SZM12" s="111"/>
      <c r="SZN12" s="111"/>
      <c r="SZO12" s="111"/>
      <c r="SZP12" s="111"/>
      <c r="SZQ12" s="149"/>
      <c r="SZR12" s="111"/>
      <c r="SZS12" s="111"/>
      <c r="SZT12" s="142"/>
      <c r="SZU12" s="111"/>
      <c r="SZV12" s="111"/>
      <c r="SZW12" s="111"/>
      <c r="SZX12" s="111"/>
      <c r="SZY12" s="143"/>
      <c r="SZZ12" s="111"/>
      <c r="TAA12" s="111"/>
      <c r="TAB12" s="111"/>
      <c r="TAC12" s="111"/>
      <c r="TAD12" s="111"/>
      <c r="TAE12" s="149"/>
      <c r="TAF12" s="111"/>
      <c r="TAG12" s="111"/>
      <c r="TAH12" s="142"/>
      <c r="TAI12" s="111"/>
      <c r="TAJ12" s="111"/>
      <c r="TAK12" s="111"/>
      <c r="TAL12" s="111"/>
      <c r="TAM12" s="143"/>
      <c r="TAN12" s="111"/>
      <c r="TAO12" s="111"/>
      <c r="TAP12" s="111"/>
      <c r="TAQ12" s="111"/>
      <c r="TAR12" s="111"/>
      <c r="TAS12" s="149"/>
      <c r="TAT12" s="111"/>
      <c r="TAU12" s="111"/>
      <c r="TAV12" s="142"/>
      <c r="TAW12" s="111"/>
      <c r="TAX12" s="111"/>
      <c r="TAY12" s="111"/>
      <c r="TAZ12" s="111"/>
      <c r="TBA12" s="143"/>
      <c r="TBB12" s="111"/>
      <c r="TBC12" s="111"/>
      <c r="TBD12" s="111"/>
      <c r="TBE12" s="111"/>
      <c r="TBF12" s="111"/>
      <c r="TBG12" s="149"/>
      <c r="TBH12" s="111"/>
      <c r="TBI12" s="111"/>
      <c r="TBJ12" s="142"/>
      <c r="TBK12" s="111"/>
      <c r="TBL12" s="111"/>
      <c r="TBM12" s="111"/>
      <c r="TBN12" s="111"/>
      <c r="TBO12" s="143"/>
      <c r="TBP12" s="111"/>
      <c r="TBQ12" s="111"/>
      <c r="TBR12" s="111"/>
      <c r="TBS12" s="111"/>
      <c r="TBT12" s="111"/>
      <c r="TBU12" s="149"/>
      <c r="TBV12" s="111"/>
      <c r="TBW12" s="111"/>
      <c r="TBX12" s="142"/>
      <c r="TBY12" s="111"/>
      <c r="TBZ12" s="111"/>
      <c r="TCA12" s="111"/>
      <c r="TCB12" s="111"/>
      <c r="TCC12" s="143"/>
      <c r="TCD12" s="111"/>
      <c r="TCE12" s="111"/>
      <c r="TCF12" s="111"/>
      <c r="TCG12" s="111"/>
      <c r="TCH12" s="111"/>
      <c r="TCI12" s="149"/>
      <c r="TCJ12" s="111"/>
      <c r="TCK12" s="111"/>
      <c r="TCL12" s="142"/>
      <c r="TCM12" s="111"/>
      <c r="TCN12" s="111"/>
      <c r="TCO12" s="111"/>
      <c r="TCP12" s="111"/>
      <c r="TCQ12" s="143"/>
      <c r="TCR12" s="111"/>
      <c r="TCS12" s="111"/>
      <c r="TCT12" s="111"/>
      <c r="TCU12" s="111"/>
      <c r="TCV12" s="111"/>
      <c r="TCW12" s="149"/>
      <c r="TCX12" s="111"/>
      <c r="TCY12" s="111"/>
      <c r="TCZ12" s="142"/>
      <c r="TDA12" s="111"/>
      <c r="TDB12" s="111"/>
      <c r="TDC12" s="111"/>
      <c r="TDD12" s="111"/>
      <c r="TDE12" s="143"/>
      <c r="TDF12" s="111"/>
      <c r="TDG12" s="111"/>
      <c r="TDH12" s="111"/>
      <c r="TDI12" s="111"/>
      <c r="TDJ12" s="111"/>
      <c r="TDK12" s="149"/>
      <c r="TDL12" s="111"/>
      <c r="TDM12" s="111"/>
      <c r="TDN12" s="142"/>
      <c r="TDO12" s="111"/>
      <c r="TDP12" s="111"/>
      <c r="TDQ12" s="111"/>
      <c r="TDR12" s="111"/>
      <c r="TDS12" s="143"/>
      <c r="TDT12" s="111"/>
      <c r="TDU12" s="111"/>
      <c r="TDV12" s="111"/>
      <c r="TDW12" s="111"/>
      <c r="TDX12" s="111"/>
      <c r="TDY12" s="149"/>
      <c r="TDZ12" s="111"/>
      <c r="TEA12" s="111"/>
      <c r="TEB12" s="142"/>
      <c r="TEC12" s="111"/>
      <c r="TED12" s="111"/>
      <c r="TEE12" s="111"/>
      <c r="TEF12" s="111"/>
      <c r="TEG12" s="143"/>
      <c r="TEH12" s="111"/>
      <c r="TEI12" s="111"/>
      <c r="TEJ12" s="111"/>
      <c r="TEK12" s="111"/>
      <c r="TEL12" s="111"/>
      <c r="TEM12" s="149"/>
      <c r="TEN12" s="111"/>
      <c r="TEO12" s="111"/>
      <c r="TEP12" s="142"/>
      <c r="TEQ12" s="111"/>
      <c r="TER12" s="111"/>
      <c r="TES12" s="111"/>
      <c r="TET12" s="111"/>
      <c r="TEU12" s="143"/>
      <c r="TEV12" s="111"/>
      <c r="TEW12" s="111"/>
      <c r="TEX12" s="111"/>
      <c r="TEY12" s="111"/>
      <c r="TEZ12" s="111"/>
      <c r="TFA12" s="149"/>
      <c r="TFB12" s="111"/>
      <c r="TFC12" s="111"/>
      <c r="TFD12" s="142"/>
      <c r="TFE12" s="111"/>
      <c r="TFF12" s="111"/>
      <c r="TFG12" s="111"/>
      <c r="TFH12" s="111"/>
      <c r="TFI12" s="143"/>
      <c r="TFJ12" s="111"/>
      <c r="TFK12" s="111"/>
      <c r="TFL12" s="111"/>
      <c r="TFM12" s="111"/>
      <c r="TFN12" s="111"/>
      <c r="TFO12" s="149"/>
      <c r="TFP12" s="111"/>
      <c r="TFQ12" s="111"/>
      <c r="TFR12" s="142"/>
      <c r="TFS12" s="111"/>
      <c r="TFT12" s="111"/>
      <c r="TFU12" s="111"/>
      <c r="TFV12" s="111"/>
      <c r="TFW12" s="143"/>
      <c r="TFX12" s="111"/>
      <c r="TFY12" s="111"/>
      <c r="TFZ12" s="111"/>
      <c r="TGA12" s="111"/>
      <c r="TGB12" s="111"/>
      <c r="TGC12" s="149"/>
      <c r="TGD12" s="111"/>
      <c r="TGE12" s="111"/>
      <c r="TGF12" s="142"/>
      <c r="TGG12" s="111"/>
      <c r="TGH12" s="111"/>
      <c r="TGI12" s="111"/>
      <c r="TGJ12" s="111"/>
      <c r="TGK12" s="143"/>
      <c r="TGL12" s="111"/>
      <c r="TGM12" s="111"/>
      <c r="TGN12" s="111"/>
      <c r="TGO12" s="111"/>
      <c r="TGP12" s="111"/>
      <c r="TGQ12" s="149"/>
      <c r="TGR12" s="111"/>
      <c r="TGS12" s="111"/>
      <c r="TGT12" s="142"/>
      <c r="TGU12" s="111"/>
      <c r="TGV12" s="111"/>
      <c r="TGW12" s="111"/>
      <c r="TGX12" s="111"/>
      <c r="TGY12" s="143"/>
      <c r="TGZ12" s="111"/>
      <c r="THA12" s="111"/>
      <c r="THB12" s="111"/>
      <c r="THC12" s="111"/>
      <c r="THD12" s="111"/>
      <c r="THE12" s="149"/>
      <c r="THF12" s="111"/>
      <c r="THG12" s="111"/>
      <c r="THH12" s="142"/>
      <c r="THI12" s="111"/>
      <c r="THJ12" s="111"/>
      <c r="THK12" s="111"/>
      <c r="THL12" s="111"/>
      <c r="THM12" s="143"/>
      <c r="THN12" s="111"/>
      <c r="THO12" s="111"/>
      <c r="THP12" s="111"/>
      <c r="THQ12" s="111"/>
      <c r="THR12" s="111"/>
      <c r="THS12" s="149"/>
      <c r="THT12" s="111"/>
      <c r="THU12" s="111"/>
      <c r="THV12" s="142"/>
      <c r="THW12" s="111"/>
      <c r="THX12" s="111"/>
      <c r="THY12" s="111"/>
      <c r="THZ12" s="111"/>
      <c r="TIA12" s="143"/>
      <c r="TIB12" s="111"/>
      <c r="TIC12" s="111"/>
      <c r="TID12" s="111"/>
      <c r="TIE12" s="111"/>
      <c r="TIF12" s="111"/>
      <c r="TIG12" s="149"/>
      <c r="TIH12" s="111"/>
      <c r="TII12" s="111"/>
      <c r="TIJ12" s="142"/>
      <c r="TIK12" s="111"/>
      <c r="TIL12" s="111"/>
      <c r="TIM12" s="111"/>
      <c r="TIN12" s="111"/>
      <c r="TIO12" s="143"/>
      <c r="TIP12" s="111"/>
      <c r="TIQ12" s="111"/>
      <c r="TIR12" s="111"/>
      <c r="TIS12" s="111"/>
      <c r="TIT12" s="111"/>
      <c r="TIU12" s="149"/>
      <c r="TIV12" s="111"/>
      <c r="TIW12" s="111"/>
      <c r="TIX12" s="142"/>
      <c r="TIY12" s="111"/>
      <c r="TIZ12" s="111"/>
      <c r="TJA12" s="111"/>
      <c r="TJB12" s="111"/>
      <c r="TJC12" s="143"/>
      <c r="TJD12" s="111"/>
      <c r="TJE12" s="111"/>
      <c r="TJF12" s="111"/>
      <c r="TJG12" s="111"/>
      <c r="TJH12" s="111"/>
      <c r="TJI12" s="149"/>
      <c r="TJJ12" s="111"/>
      <c r="TJK12" s="111"/>
      <c r="TJL12" s="142"/>
      <c r="TJM12" s="111"/>
      <c r="TJN12" s="111"/>
      <c r="TJO12" s="111"/>
      <c r="TJP12" s="111"/>
      <c r="TJQ12" s="143"/>
      <c r="TJR12" s="111"/>
      <c r="TJS12" s="111"/>
      <c r="TJT12" s="111"/>
      <c r="TJU12" s="111"/>
      <c r="TJV12" s="111"/>
      <c r="TJW12" s="149"/>
      <c r="TJX12" s="111"/>
      <c r="TJY12" s="111"/>
      <c r="TJZ12" s="142"/>
      <c r="TKA12" s="111"/>
      <c r="TKB12" s="111"/>
      <c r="TKC12" s="111"/>
      <c r="TKD12" s="111"/>
      <c r="TKE12" s="143"/>
      <c r="TKF12" s="111"/>
      <c r="TKG12" s="111"/>
      <c r="TKH12" s="111"/>
      <c r="TKI12" s="111"/>
      <c r="TKJ12" s="111"/>
      <c r="TKK12" s="149"/>
      <c r="TKL12" s="111"/>
      <c r="TKM12" s="111"/>
      <c r="TKN12" s="142"/>
      <c r="TKO12" s="111"/>
      <c r="TKP12" s="111"/>
      <c r="TKQ12" s="111"/>
      <c r="TKR12" s="111"/>
      <c r="TKS12" s="143"/>
      <c r="TKT12" s="111"/>
      <c r="TKU12" s="111"/>
      <c r="TKV12" s="111"/>
      <c r="TKW12" s="111"/>
      <c r="TKX12" s="111"/>
      <c r="TKY12" s="149"/>
      <c r="TKZ12" s="111"/>
      <c r="TLA12" s="111"/>
      <c r="TLB12" s="142"/>
      <c r="TLC12" s="111"/>
      <c r="TLD12" s="111"/>
      <c r="TLE12" s="111"/>
      <c r="TLF12" s="111"/>
      <c r="TLG12" s="143"/>
      <c r="TLH12" s="111"/>
      <c r="TLI12" s="111"/>
      <c r="TLJ12" s="111"/>
      <c r="TLK12" s="111"/>
      <c r="TLL12" s="111"/>
      <c r="TLM12" s="149"/>
      <c r="TLN12" s="111"/>
      <c r="TLO12" s="111"/>
      <c r="TLP12" s="142"/>
      <c r="TLQ12" s="111"/>
      <c r="TLR12" s="111"/>
      <c r="TLS12" s="111"/>
      <c r="TLT12" s="111"/>
      <c r="TLU12" s="143"/>
      <c r="TLV12" s="111"/>
      <c r="TLW12" s="111"/>
      <c r="TLX12" s="111"/>
      <c r="TLY12" s="111"/>
      <c r="TLZ12" s="111"/>
      <c r="TMA12" s="149"/>
      <c r="TMB12" s="111"/>
      <c r="TMC12" s="111"/>
      <c r="TMD12" s="142"/>
      <c r="TME12" s="111"/>
      <c r="TMF12" s="111"/>
      <c r="TMG12" s="111"/>
      <c r="TMH12" s="111"/>
      <c r="TMI12" s="143"/>
      <c r="TMJ12" s="111"/>
      <c r="TMK12" s="111"/>
      <c r="TML12" s="111"/>
      <c r="TMM12" s="111"/>
      <c r="TMN12" s="111"/>
      <c r="TMO12" s="149"/>
      <c r="TMP12" s="111"/>
      <c r="TMQ12" s="111"/>
      <c r="TMR12" s="142"/>
      <c r="TMS12" s="111"/>
      <c r="TMT12" s="111"/>
      <c r="TMU12" s="111"/>
      <c r="TMV12" s="111"/>
      <c r="TMW12" s="143"/>
      <c r="TMX12" s="111"/>
      <c r="TMY12" s="111"/>
      <c r="TMZ12" s="111"/>
      <c r="TNA12" s="111"/>
      <c r="TNB12" s="111"/>
      <c r="TNC12" s="149"/>
      <c r="TND12" s="111"/>
      <c r="TNE12" s="111"/>
      <c r="TNF12" s="142"/>
      <c r="TNG12" s="111"/>
      <c r="TNH12" s="111"/>
      <c r="TNI12" s="111"/>
      <c r="TNJ12" s="111"/>
      <c r="TNK12" s="143"/>
      <c r="TNL12" s="111"/>
      <c r="TNM12" s="111"/>
      <c r="TNN12" s="111"/>
      <c r="TNO12" s="111"/>
      <c r="TNP12" s="111"/>
      <c r="TNQ12" s="149"/>
      <c r="TNR12" s="111"/>
      <c r="TNS12" s="111"/>
      <c r="TNT12" s="142"/>
      <c r="TNU12" s="111"/>
      <c r="TNV12" s="111"/>
      <c r="TNW12" s="111"/>
      <c r="TNX12" s="111"/>
      <c r="TNY12" s="143"/>
      <c r="TNZ12" s="111"/>
      <c r="TOA12" s="111"/>
      <c r="TOB12" s="111"/>
      <c r="TOC12" s="111"/>
      <c r="TOD12" s="111"/>
      <c r="TOE12" s="149"/>
      <c r="TOF12" s="111"/>
      <c r="TOG12" s="111"/>
      <c r="TOH12" s="142"/>
      <c r="TOI12" s="111"/>
      <c r="TOJ12" s="111"/>
      <c r="TOK12" s="111"/>
      <c r="TOL12" s="111"/>
      <c r="TOM12" s="143"/>
      <c r="TON12" s="111"/>
      <c r="TOO12" s="111"/>
      <c r="TOP12" s="111"/>
      <c r="TOQ12" s="111"/>
      <c r="TOR12" s="111"/>
      <c r="TOS12" s="149"/>
      <c r="TOT12" s="111"/>
      <c r="TOU12" s="111"/>
      <c r="TOV12" s="142"/>
      <c r="TOW12" s="111"/>
      <c r="TOX12" s="111"/>
      <c r="TOY12" s="111"/>
      <c r="TOZ12" s="111"/>
      <c r="TPA12" s="143"/>
      <c r="TPB12" s="111"/>
      <c r="TPC12" s="111"/>
      <c r="TPD12" s="111"/>
      <c r="TPE12" s="111"/>
      <c r="TPF12" s="111"/>
      <c r="TPG12" s="149"/>
      <c r="TPH12" s="111"/>
      <c r="TPI12" s="111"/>
      <c r="TPJ12" s="142"/>
      <c r="TPK12" s="111"/>
      <c r="TPL12" s="111"/>
      <c r="TPM12" s="111"/>
      <c r="TPN12" s="111"/>
      <c r="TPO12" s="143"/>
      <c r="TPP12" s="111"/>
      <c r="TPQ12" s="111"/>
      <c r="TPR12" s="111"/>
      <c r="TPS12" s="111"/>
      <c r="TPT12" s="111"/>
      <c r="TPU12" s="149"/>
      <c r="TPV12" s="111"/>
      <c r="TPW12" s="111"/>
      <c r="TPX12" s="142"/>
      <c r="TPY12" s="111"/>
      <c r="TPZ12" s="111"/>
      <c r="TQA12" s="111"/>
      <c r="TQB12" s="111"/>
      <c r="TQC12" s="143"/>
      <c r="TQD12" s="111"/>
      <c r="TQE12" s="111"/>
      <c r="TQF12" s="111"/>
      <c r="TQG12" s="111"/>
      <c r="TQH12" s="111"/>
      <c r="TQI12" s="149"/>
      <c r="TQJ12" s="111"/>
      <c r="TQK12" s="111"/>
      <c r="TQL12" s="142"/>
      <c r="TQM12" s="111"/>
      <c r="TQN12" s="111"/>
      <c r="TQO12" s="111"/>
      <c r="TQP12" s="111"/>
      <c r="TQQ12" s="143"/>
      <c r="TQR12" s="111"/>
      <c r="TQS12" s="111"/>
      <c r="TQT12" s="111"/>
      <c r="TQU12" s="111"/>
      <c r="TQV12" s="111"/>
      <c r="TQW12" s="149"/>
      <c r="TQX12" s="111"/>
      <c r="TQY12" s="111"/>
      <c r="TQZ12" s="142"/>
      <c r="TRA12" s="111"/>
      <c r="TRB12" s="111"/>
      <c r="TRC12" s="111"/>
      <c r="TRD12" s="111"/>
      <c r="TRE12" s="143"/>
      <c r="TRF12" s="111"/>
      <c r="TRG12" s="111"/>
      <c r="TRH12" s="111"/>
      <c r="TRI12" s="111"/>
      <c r="TRJ12" s="111"/>
      <c r="TRK12" s="149"/>
      <c r="TRL12" s="111"/>
      <c r="TRM12" s="111"/>
      <c r="TRN12" s="142"/>
      <c r="TRO12" s="111"/>
      <c r="TRP12" s="111"/>
      <c r="TRQ12" s="111"/>
      <c r="TRR12" s="111"/>
      <c r="TRS12" s="143"/>
      <c r="TRT12" s="111"/>
      <c r="TRU12" s="111"/>
      <c r="TRV12" s="111"/>
      <c r="TRW12" s="111"/>
      <c r="TRX12" s="111"/>
      <c r="TRY12" s="149"/>
      <c r="TRZ12" s="111"/>
      <c r="TSA12" s="111"/>
      <c r="TSB12" s="142"/>
      <c r="TSC12" s="111"/>
      <c r="TSD12" s="111"/>
      <c r="TSE12" s="111"/>
      <c r="TSF12" s="111"/>
      <c r="TSG12" s="143"/>
      <c r="TSH12" s="111"/>
      <c r="TSI12" s="111"/>
      <c r="TSJ12" s="111"/>
      <c r="TSK12" s="111"/>
      <c r="TSL12" s="111"/>
      <c r="TSM12" s="149"/>
      <c r="TSN12" s="111"/>
      <c r="TSO12" s="111"/>
      <c r="TSP12" s="142"/>
      <c r="TSQ12" s="111"/>
      <c r="TSR12" s="111"/>
      <c r="TSS12" s="111"/>
      <c r="TST12" s="111"/>
      <c r="TSU12" s="143"/>
      <c r="TSV12" s="111"/>
      <c r="TSW12" s="111"/>
      <c r="TSX12" s="111"/>
      <c r="TSY12" s="111"/>
      <c r="TSZ12" s="111"/>
      <c r="TTA12" s="149"/>
      <c r="TTB12" s="111"/>
      <c r="TTC12" s="111"/>
      <c r="TTD12" s="142"/>
      <c r="TTE12" s="111"/>
      <c r="TTF12" s="111"/>
      <c r="TTG12" s="111"/>
      <c r="TTH12" s="111"/>
      <c r="TTI12" s="143"/>
      <c r="TTJ12" s="111"/>
      <c r="TTK12" s="111"/>
      <c r="TTL12" s="111"/>
      <c r="TTM12" s="111"/>
      <c r="TTN12" s="111"/>
      <c r="TTO12" s="149"/>
      <c r="TTP12" s="111"/>
      <c r="TTQ12" s="111"/>
      <c r="TTR12" s="142"/>
      <c r="TTS12" s="111"/>
      <c r="TTT12" s="111"/>
      <c r="TTU12" s="111"/>
      <c r="TTV12" s="111"/>
      <c r="TTW12" s="143"/>
      <c r="TTX12" s="111"/>
      <c r="TTY12" s="111"/>
      <c r="TTZ12" s="111"/>
      <c r="TUA12" s="111"/>
      <c r="TUB12" s="111"/>
      <c r="TUC12" s="149"/>
      <c r="TUD12" s="111"/>
      <c r="TUE12" s="111"/>
      <c r="TUF12" s="142"/>
      <c r="TUG12" s="111"/>
      <c r="TUH12" s="111"/>
      <c r="TUI12" s="111"/>
      <c r="TUJ12" s="111"/>
      <c r="TUK12" s="143"/>
      <c r="TUL12" s="111"/>
      <c r="TUM12" s="111"/>
      <c r="TUN12" s="111"/>
      <c r="TUO12" s="111"/>
      <c r="TUP12" s="111"/>
      <c r="TUQ12" s="149"/>
      <c r="TUR12" s="111"/>
      <c r="TUS12" s="111"/>
      <c r="TUT12" s="142"/>
      <c r="TUU12" s="111"/>
      <c r="TUV12" s="111"/>
      <c r="TUW12" s="111"/>
      <c r="TUX12" s="111"/>
      <c r="TUY12" s="143"/>
      <c r="TUZ12" s="111"/>
      <c r="TVA12" s="111"/>
      <c r="TVB12" s="111"/>
      <c r="TVC12" s="111"/>
      <c r="TVD12" s="111"/>
      <c r="TVE12" s="149"/>
      <c r="TVF12" s="111"/>
      <c r="TVG12" s="111"/>
      <c r="TVH12" s="142"/>
      <c r="TVI12" s="111"/>
      <c r="TVJ12" s="111"/>
      <c r="TVK12" s="111"/>
      <c r="TVL12" s="111"/>
      <c r="TVM12" s="143"/>
      <c r="TVN12" s="111"/>
      <c r="TVO12" s="111"/>
      <c r="TVP12" s="111"/>
      <c r="TVQ12" s="111"/>
      <c r="TVR12" s="111"/>
      <c r="TVS12" s="149"/>
      <c r="TVT12" s="111"/>
      <c r="TVU12" s="111"/>
      <c r="TVV12" s="142"/>
      <c r="TVW12" s="111"/>
      <c r="TVX12" s="111"/>
      <c r="TVY12" s="111"/>
      <c r="TVZ12" s="111"/>
      <c r="TWA12" s="143"/>
      <c r="TWB12" s="111"/>
      <c r="TWC12" s="111"/>
      <c r="TWD12" s="111"/>
      <c r="TWE12" s="111"/>
      <c r="TWF12" s="111"/>
      <c r="TWG12" s="149"/>
      <c r="TWH12" s="111"/>
      <c r="TWI12" s="111"/>
      <c r="TWJ12" s="142"/>
      <c r="TWK12" s="111"/>
      <c r="TWL12" s="111"/>
      <c r="TWM12" s="111"/>
      <c r="TWN12" s="111"/>
      <c r="TWO12" s="143"/>
      <c r="TWP12" s="111"/>
      <c r="TWQ12" s="111"/>
      <c r="TWR12" s="111"/>
      <c r="TWS12" s="111"/>
      <c r="TWT12" s="111"/>
      <c r="TWU12" s="149"/>
      <c r="TWV12" s="111"/>
      <c r="TWW12" s="111"/>
      <c r="TWX12" s="142"/>
      <c r="TWY12" s="111"/>
      <c r="TWZ12" s="111"/>
      <c r="TXA12" s="111"/>
      <c r="TXB12" s="111"/>
      <c r="TXC12" s="143"/>
      <c r="TXD12" s="111"/>
      <c r="TXE12" s="111"/>
      <c r="TXF12" s="111"/>
      <c r="TXG12" s="111"/>
      <c r="TXH12" s="111"/>
      <c r="TXI12" s="149"/>
      <c r="TXJ12" s="111"/>
      <c r="TXK12" s="111"/>
      <c r="TXL12" s="142"/>
      <c r="TXM12" s="111"/>
      <c r="TXN12" s="111"/>
      <c r="TXO12" s="111"/>
      <c r="TXP12" s="111"/>
      <c r="TXQ12" s="143"/>
      <c r="TXR12" s="111"/>
      <c r="TXS12" s="111"/>
      <c r="TXT12" s="111"/>
      <c r="TXU12" s="111"/>
      <c r="TXV12" s="111"/>
      <c r="TXW12" s="149"/>
      <c r="TXX12" s="111"/>
      <c r="TXY12" s="111"/>
      <c r="TXZ12" s="142"/>
      <c r="TYA12" s="111"/>
      <c r="TYB12" s="111"/>
      <c r="TYC12" s="111"/>
      <c r="TYD12" s="111"/>
      <c r="TYE12" s="143"/>
      <c r="TYF12" s="111"/>
      <c r="TYG12" s="111"/>
      <c r="TYH12" s="111"/>
      <c r="TYI12" s="111"/>
      <c r="TYJ12" s="111"/>
      <c r="TYK12" s="149"/>
      <c r="TYL12" s="111"/>
      <c r="TYM12" s="111"/>
      <c r="TYN12" s="142"/>
      <c r="TYO12" s="111"/>
      <c r="TYP12" s="111"/>
      <c r="TYQ12" s="111"/>
      <c r="TYR12" s="111"/>
      <c r="TYS12" s="143"/>
      <c r="TYT12" s="111"/>
      <c r="TYU12" s="111"/>
      <c r="TYV12" s="111"/>
      <c r="TYW12" s="111"/>
      <c r="TYX12" s="111"/>
      <c r="TYY12" s="149"/>
      <c r="TYZ12" s="111"/>
      <c r="TZA12" s="111"/>
      <c r="TZB12" s="142"/>
      <c r="TZC12" s="111"/>
      <c r="TZD12" s="111"/>
      <c r="TZE12" s="111"/>
      <c r="TZF12" s="111"/>
      <c r="TZG12" s="143"/>
      <c r="TZH12" s="111"/>
      <c r="TZI12" s="111"/>
      <c r="TZJ12" s="111"/>
      <c r="TZK12" s="111"/>
      <c r="TZL12" s="111"/>
      <c r="TZM12" s="149"/>
      <c r="TZN12" s="111"/>
      <c r="TZO12" s="111"/>
      <c r="TZP12" s="142"/>
      <c r="TZQ12" s="111"/>
      <c r="TZR12" s="111"/>
      <c r="TZS12" s="111"/>
      <c r="TZT12" s="111"/>
      <c r="TZU12" s="143"/>
      <c r="TZV12" s="111"/>
      <c r="TZW12" s="111"/>
      <c r="TZX12" s="111"/>
      <c r="TZY12" s="111"/>
      <c r="TZZ12" s="111"/>
      <c r="UAA12" s="149"/>
      <c r="UAB12" s="111"/>
      <c r="UAC12" s="111"/>
      <c r="UAD12" s="142"/>
      <c r="UAE12" s="111"/>
      <c r="UAF12" s="111"/>
      <c r="UAG12" s="111"/>
      <c r="UAH12" s="111"/>
      <c r="UAI12" s="143"/>
      <c r="UAJ12" s="111"/>
      <c r="UAK12" s="111"/>
      <c r="UAL12" s="111"/>
      <c r="UAM12" s="111"/>
      <c r="UAN12" s="111"/>
      <c r="UAO12" s="149"/>
      <c r="UAP12" s="111"/>
      <c r="UAQ12" s="111"/>
      <c r="UAR12" s="142"/>
      <c r="UAS12" s="111"/>
      <c r="UAT12" s="111"/>
      <c r="UAU12" s="111"/>
      <c r="UAV12" s="111"/>
      <c r="UAW12" s="143"/>
      <c r="UAX12" s="111"/>
      <c r="UAY12" s="111"/>
      <c r="UAZ12" s="111"/>
      <c r="UBA12" s="111"/>
      <c r="UBB12" s="111"/>
      <c r="UBC12" s="149"/>
      <c r="UBD12" s="111"/>
      <c r="UBE12" s="111"/>
      <c r="UBF12" s="142"/>
      <c r="UBG12" s="111"/>
      <c r="UBH12" s="111"/>
      <c r="UBI12" s="111"/>
      <c r="UBJ12" s="111"/>
      <c r="UBK12" s="143"/>
      <c r="UBL12" s="111"/>
      <c r="UBM12" s="111"/>
      <c r="UBN12" s="111"/>
      <c r="UBO12" s="111"/>
      <c r="UBP12" s="111"/>
      <c r="UBQ12" s="149"/>
      <c r="UBR12" s="111"/>
      <c r="UBS12" s="111"/>
      <c r="UBT12" s="142"/>
      <c r="UBU12" s="111"/>
      <c r="UBV12" s="111"/>
      <c r="UBW12" s="111"/>
      <c r="UBX12" s="111"/>
      <c r="UBY12" s="143"/>
      <c r="UBZ12" s="111"/>
      <c r="UCA12" s="111"/>
      <c r="UCB12" s="111"/>
      <c r="UCC12" s="111"/>
      <c r="UCD12" s="111"/>
      <c r="UCE12" s="149"/>
      <c r="UCF12" s="111"/>
      <c r="UCG12" s="111"/>
      <c r="UCH12" s="142"/>
      <c r="UCI12" s="111"/>
      <c r="UCJ12" s="111"/>
      <c r="UCK12" s="111"/>
      <c r="UCL12" s="111"/>
      <c r="UCM12" s="143"/>
      <c r="UCN12" s="111"/>
      <c r="UCO12" s="111"/>
      <c r="UCP12" s="111"/>
      <c r="UCQ12" s="111"/>
      <c r="UCR12" s="111"/>
      <c r="UCS12" s="149"/>
      <c r="UCT12" s="111"/>
      <c r="UCU12" s="111"/>
      <c r="UCV12" s="142"/>
      <c r="UCW12" s="111"/>
      <c r="UCX12" s="111"/>
      <c r="UCY12" s="111"/>
      <c r="UCZ12" s="111"/>
      <c r="UDA12" s="143"/>
      <c r="UDB12" s="111"/>
      <c r="UDC12" s="111"/>
      <c r="UDD12" s="111"/>
      <c r="UDE12" s="111"/>
      <c r="UDF12" s="111"/>
      <c r="UDG12" s="149"/>
      <c r="UDH12" s="111"/>
      <c r="UDI12" s="111"/>
      <c r="UDJ12" s="142"/>
      <c r="UDK12" s="111"/>
      <c r="UDL12" s="111"/>
      <c r="UDM12" s="111"/>
      <c r="UDN12" s="111"/>
      <c r="UDO12" s="143"/>
      <c r="UDP12" s="111"/>
      <c r="UDQ12" s="111"/>
      <c r="UDR12" s="111"/>
      <c r="UDS12" s="111"/>
      <c r="UDT12" s="111"/>
      <c r="UDU12" s="149"/>
      <c r="UDV12" s="111"/>
      <c r="UDW12" s="111"/>
      <c r="UDX12" s="142"/>
      <c r="UDY12" s="111"/>
      <c r="UDZ12" s="111"/>
      <c r="UEA12" s="111"/>
      <c r="UEB12" s="111"/>
      <c r="UEC12" s="143"/>
      <c r="UED12" s="111"/>
      <c r="UEE12" s="111"/>
      <c r="UEF12" s="111"/>
      <c r="UEG12" s="111"/>
      <c r="UEH12" s="111"/>
      <c r="UEI12" s="149"/>
      <c r="UEJ12" s="111"/>
      <c r="UEK12" s="111"/>
      <c r="UEL12" s="142"/>
      <c r="UEM12" s="111"/>
      <c r="UEN12" s="111"/>
      <c r="UEO12" s="111"/>
      <c r="UEP12" s="111"/>
      <c r="UEQ12" s="143"/>
      <c r="UER12" s="111"/>
      <c r="UES12" s="111"/>
      <c r="UET12" s="111"/>
      <c r="UEU12" s="111"/>
      <c r="UEV12" s="111"/>
      <c r="UEW12" s="149"/>
      <c r="UEX12" s="111"/>
      <c r="UEY12" s="111"/>
      <c r="UEZ12" s="142"/>
      <c r="UFA12" s="111"/>
      <c r="UFB12" s="111"/>
      <c r="UFC12" s="111"/>
      <c r="UFD12" s="111"/>
      <c r="UFE12" s="143"/>
      <c r="UFF12" s="111"/>
      <c r="UFG12" s="111"/>
      <c r="UFH12" s="111"/>
      <c r="UFI12" s="111"/>
      <c r="UFJ12" s="111"/>
      <c r="UFK12" s="149"/>
      <c r="UFL12" s="111"/>
      <c r="UFM12" s="111"/>
      <c r="UFN12" s="142"/>
      <c r="UFO12" s="111"/>
      <c r="UFP12" s="111"/>
      <c r="UFQ12" s="111"/>
      <c r="UFR12" s="111"/>
      <c r="UFS12" s="143"/>
      <c r="UFT12" s="111"/>
      <c r="UFU12" s="111"/>
      <c r="UFV12" s="111"/>
      <c r="UFW12" s="111"/>
      <c r="UFX12" s="111"/>
      <c r="UFY12" s="149"/>
      <c r="UFZ12" s="111"/>
      <c r="UGA12" s="111"/>
      <c r="UGB12" s="142"/>
      <c r="UGC12" s="111"/>
      <c r="UGD12" s="111"/>
      <c r="UGE12" s="111"/>
      <c r="UGF12" s="111"/>
      <c r="UGG12" s="143"/>
      <c r="UGH12" s="111"/>
      <c r="UGI12" s="111"/>
      <c r="UGJ12" s="111"/>
      <c r="UGK12" s="111"/>
      <c r="UGL12" s="111"/>
      <c r="UGM12" s="149"/>
      <c r="UGN12" s="111"/>
      <c r="UGO12" s="111"/>
      <c r="UGP12" s="142"/>
      <c r="UGQ12" s="111"/>
      <c r="UGR12" s="111"/>
      <c r="UGS12" s="111"/>
      <c r="UGT12" s="111"/>
      <c r="UGU12" s="143"/>
      <c r="UGV12" s="111"/>
      <c r="UGW12" s="111"/>
      <c r="UGX12" s="111"/>
      <c r="UGY12" s="111"/>
      <c r="UGZ12" s="111"/>
      <c r="UHA12" s="149"/>
      <c r="UHB12" s="111"/>
      <c r="UHC12" s="111"/>
      <c r="UHD12" s="142"/>
      <c r="UHE12" s="111"/>
      <c r="UHF12" s="111"/>
      <c r="UHG12" s="111"/>
      <c r="UHH12" s="111"/>
      <c r="UHI12" s="143"/>
      <c r="UHJ12" s="111"/>
      <c r="UHK12" s="111"/>
      <c r="UHL12" s="111"/>
      <c r="UHM12" s="111"/>
      <c r="UHN12" s="111"/>
      <c r="UHO12" s="149"/>
      <c r="UHP12" s="111"/>
      <c r="UHQ12" s="111"/>
      <c r="UHR12" s="142"/>
      <c r="UHS12" s="111"/>
      <c r="UHT12" s="111"/>
      <c r="UHU12" s="111"/>
      <c r="UHV12" s="111"/>
      <c r="UHW12" s="143"/>
      <c r="UHX12" s="111"/>
      <c r="UHY12" s="111"/>
      <c r="UHZ12" s="111"/>
      <c r="UIA12" s="111"/>
      <c r="UIB12" s="111"/>
      <c r="UIC12" s="149"/>
      <c r="UID12" s="111"/>
      <c r="UIE12" s="111"/>
      <c r="UIF12" s="142"/>
      <c r="UIG12" s="111"/>
      <c r="UIH12" s="111"/>
      <c r="UII12" s="111"/>
      <c r="UIJ12" s="111"/>
      <c r="UIK12" s="143"/>
      <c r="UIL12" s="111"/>
      <c r="UIM12" s="111"/>
      <c r="UIN12" s="111"/>
      <c r="UIO12" s="111"/>
      <c r="UIP12" s="111"/>
      <c r="UIQ12" s="149"/>
      <c r="UIR12" s="111"/>
      <c r="UIS12" s="111"/>
      <c r="UIT12" s="142"/>
      <c r="UIU12" s="111"/>
      <c r="UIV12" s="111"/>
      <c r="UIW12" s="111"/>
      <c r="UIX12" s="111"/>
      <c r="UIY12" s="143"/>
      <c r="UIZ12" s="111"/>
      <c r="UJA12" s="111"/>
      <c r="UJB12" s="111"/>
      <c r="UJC12" s="111"/>
      <c r="UJD12" s="111"/>
      <c r="UJE12" s="149"/>
      <c r="UJF12" s="111"/>
      <c r="UJG12" s="111"/>
      <c r="UJH12" s="142"/>
      <c r="UJI12" s="111"/>
      <c r="UJJ12" s="111"/>
      <c r="UJK12" s="111"/>
      <c r="UJL12" s="111"/>
      <c r="UJM12" s="143"/>
      <c r="UJN12" s="111"/>
      <c r="UJO12" s="111"/>
      <c r="UJP12" s="111"/>
      <c r="UJQ12" s="111"/>
      <c r="UJR12" s="111"/>
      <c r="UJS12" s="149"/>
      <c r="UJT12" s="111"/>
      <c r="UJU12" s="111"/>
      <c r="UJV12" s="142"/>
      <c r="UJW12" s="111"/>
      <c r="UJX12" s="111"/>
      <c r="UJY12" s="111"/>
      <c r="UJZ12" s="111"/>
      <c r="UKA12" s="143"/>
      <c r="UKB12" s="111"/>
      <c r="UKC12" s="111"/>
      <c r="UKD12" s="111"/>
      <c r="UKE12" s="111"/>
      <c r="UKF12" s="111"/>
      <c r="UKG12" s="149"/>
      <c r="UKH12" s="111"/>
      <c r="UKI12" s="111"/>
      <c r="UKJ12" s="142"/>
      <c r="UKK12" s="111"/>
      <c r="UKL12" s="111"/>
      <c r="UKM12" s="111"/>
      <c r="UKN12" s="111"/>
      <c r="UKO12" s="143"/>
      <c r="UKP12" s="111"/>
      <c r="UKQ12" s="111"/>
      <c r="UKR12" s="111"/>
      <c r="UKS12" s="111"/>
      <c r="UKT12" s="111"/>
      <c r="UKU12" s="149"/>
      <c r="UKV12" s="111"/>
      <c r="UKW12" s="111"/>
      <c r="UKX12" s="142"/>
      <c r="UKY12" s="111"/>
      <c r="UKZ12" s="111"/>
      <c r="ULA12" s="111"/>
      <c r="ULB12" s="111"/>
      <c r="ULC12" s="143"/>
      <c r="ULD12" s="111"/>
      <c r="ULE12" s="111"/>
      <c r="ULF12" s="111"/>
      <c r="ULG12" s="111"/>
      <c r="ULH12" s="111"/>
      <c r="ULI12" s="149"/>
      <c r="ULJ12" s="111"/>
      <c r="ULK12" s="111"/>
      <c r="ULL12" s="142"/>
      <c r="ULM12" s="111"/>
      <c r="ULN12" s="111"/>
      <c r="ULO12" s="111"/>
      <c r="ULP12" s="111"/>
      <c r="ULQ12" s="143"/>
      <c r="ULR12" s="111"/>
      <c r="ULS12" s="111"/>
      <c r="ULT12" s="111"/>
      <c r="ULU12" s="111"/>
      <c r="ULV12" s="111"/>
      <c r="ULW12" s="149"/>
      <c r="ULX12" s="111"/>
      <c r="ULY12" s="111"/>
      <c r="ULZ12" s="142"/>
      <c r="UMA12" s="111"/>
      <c r="UMB12" s="111"/>
      <c r="UMC12" s="111"/>
      <c r="UMD12" s="111"/>
      <c r="UME12" s="143"/>
      <c r="UMF12" s="111"/>
      <c r="UMG12" s="111"/>
      <c r="UMH12" s="111"/>
      <c r="UMI12" s="111"/>
      <c r="UMJ12" s="111"/>
      <c r="UMK12" s="149"/>
      <c r="UML12" s="111"/>
      <c r="UMM12" s="111"/>
      <c r="UMN12" s="142"/>
      <c r="UMO12" s="111"/>
      <c r="UMP12" s="111"/>
      <c r="UMQ12" s="111"/>
      <c r="UMR12" s="111"/>
      <c r="UMS12" s="143"/>
      <c r="UMT12" s="111"/>
      <c r="UMU12" s="111"/>
      <c r="UMV12" s="111"/>
      <c r="UMW12" s="111"/>
      <c r="UMX12" s="111"/>
      <c r="UMY12" s="149"/>
      <c r="UMZ12" s="111"/>
      <c r="UNA12" s="111"/>
      <c r="UNB12" s="142"/>
      <c r="UNC12" s="111"/>
      <c r="UND12" s="111"/>
      <c r="UNE12" s="111"/>
      <c r="UNF12" s="111"/>
      <c r="UNG12" s="143"/>
      <c r="UNH12" s="111"/>
      <c r="UNI12" s="111"/>
      <c r="UNJ12" s="111"/>
      <c r="UNK12" s="111"/>
      <c r="UNL12" s="111"/>
      <c r="UNM12" s="149"/>
      <c r="UNN12" s="111"/>
      <c r="UNO12" s="111"/>
      <c r="UNP12" s="142"/>
      <c r="UNQ12" s="111"/>
      <c r="UNR12" s="111"/>
      <c r="UNS12" s="111"/>
      <c r="UNT12" s="111"/>
      <c r="UNU12" s="143"/>
      <c r="UNV12" s="111"/>
      <c r="UNW12" s="111"/>
      <c r="UNX12" s="111"/>
      <c r="UNY12" s="111"/>
      <c r="UNZ12" s="111"/>
      <c r="UOA12" s="149"/>
      <c r="UOB12" s="111"/>
      <c r="UOC12" s="111"/>
      <c r="UOD12" s="142"/>
      <c r="UOE12" s="111"/>
      <c r="UOF12" s="111"/>
      <c r="UOG12" s="111"/>
      <c r="UOH12" s="111"/>
      <c r="UOI12" s="143"/>
      <c r="UOJ12" s="111"/>
      <c r="UOK12" s="111"/>
      <c r="UOL12" s="111"/>
      <c r="UOM12" s="111"/>
      <c r="UON12" s="111"/>
      <c r="UOO12" s="149"/>
      <c r="UOP12" s="111"/>
      <c r="UOQ12" s="111"/>
      <c r="UOR12" s="142"/>
      <c r="UOS12" s="111"/>
      <c r="UOT12" s="111"/>
      <c r="UOU12" s="111"/>
      <c r="UOV12" s="111"/>
      <c r="UOW12" s="143"/>
      <c r="UOX12" s="111"/>
      <c r="UOY12" s="111"/>
      <c r="UOZ12" s="111"/>
      <c r="UPA12" s="111"/>
      <c r="UPB12" s="111"/>
      <c r="UPC12" s="149"/>
      <c r="UPD12" s="111"/>
      <c r="UPE12" s="111"/>
      <c r="UPF12" s="142"/>
      <c r="UPG12" s="111"/>
      <c r="UPH12" s="111"/>
      <c r="UPI12" s="111"/>
      <c r="UPJ12" s="111"/>
      <c r="UPK12" s="143"/>
      <c r="UPL12" s="111"/>
      <c r="UPM12" s="111"/>
      <c r="UPN12" s="111"/>
      <c r="UPO12" s="111"/>
      <c r="UPP12" s="111"/>
      <c r="UPQ12" s="149"/>
      <c r="UPR12" s="111"/>
      <c r="UPS12" s="111"/>
      <c r="UPT12" s="142"/>
      <c r="UPU12" s="111"/>
      <c r="UPV12" s="111"/>
      <c r="UPW12" s="111"/>
      <c r="UPX12" s="111"/>
      <c r="UPY12" s="143"/>
      <c r="UPZ12" s="111"/>
      <c r="UQA12" s="111"/>
      <c r="UQB12" s="111"/>
      <c r="UQC12" s="111"/>
      <c r="UQD12" s="111"/>
      <c r="UQE12" s="149"/>
      <c r="UQF12" s="111"/>
      <c r="UQG12" s="111"/>
      <c r="UQH12" s="142"/>
      <c r="UQI12" s="111"/>
      <c r="UQJ12" s="111"/>
      <c r="UQK12" s="111"/>
      <c r="UQL12" s="111"/>
      <c r="UQM12" s="143"/>
      <c r="UQN12" s="111"/>
      <c r="UQO12" s="111"/>
      <c r="UQP12" s="111"/>
      <c r="UQQ12" s="111"/>
      <c r="UQR12" s="111"/>
      <c r="UQS12" s="149"/>
      <c r="UQT12" s="111"/>
      <c r="UQU12" s="111"/>
      <c r="UQV12" s="142"/>
      <c r="UQW12" s="111"/>
      <c r="UQX12" s="111"/>
      <c r="UQY12" s="111"/>
      <c r="UQZ12" s="111"/>
      <c r="URA12" s="143"/>
      <c r="URB12" s="111"/>
      <c r="URC12" s="111"/>
      <c r="URD12" s="111"/>
      <c r="URE12" s="111"/>
      <c r="URF12" s="111"/>
      <c r="URG12" s="149"/>
      <c r="URH12" s="111"/>
      <c r="URI12" s="111"/>
      <c r="URJ12" s="142"/>
      <c r="URK12" s="111"/>
      <c r="URL12" s="111"/>
      <c r="URM12" s="111"/>
      <c r="URN12" s="111"/>
      <c r="URO12" s="143"/>
      <c r="URP12" s="111"/>
      <c r="URQ12" s="111"/>
      <c r="URR12" s="111"/>
      <c r="URS12" s="111"/>
      <c r="URT12" s="111"/>
      <c r="URU12" s="149"/>
      <c r="URV12" s="111"/>
      <c r="URW12" s="111"/>
      <c r="URX12" s="142"/>
      <c r="URY12" s="111"/>
      <c r="URZ12" s="111"/>
      <c r="USA12" s="111"/>
      <c r="USB12" s="111"/>
      <c r="USC12" s="143"/>
      <c r="USD12" s="111"/>
      <c r="USE12" s="111"/>
      <c r="USF12" s="111"/>
      <c r="USG12" s="111"/>
      <c r="USH12" s="111"/>
      <c r="USI12" s="149"/>
      <c r="USJ12" s="111"/>
      <c r="USK12" s="111"/>
      <c r="USL12" s="142"/>
      <c r="USM12" s="111"/>
      <c r="USN12" s="111"/>
      <c r="USO12" s="111"/>
      <c r="USP12" s="111"/>
      <c r="USQ12" s="143"/>
      <c r="USR12" s="111"/>
      <c r="USS12" s="111"/>
      <c r="UST12" s="111"/>
      <c r="USU12" s="111"/>
      <c r="USV12" s="111"/>
      <c r="USW12" s="149"/>
      <c r="USX12" s="111"/>
      <c r="USY12" s="111"/>
      <c r="USZ12" s="142"/>
      <c r="UTA12" s="111"/>
      <c r="UTB12" s="111"/>
      <c r="UTC12" s="111"/>
      <c r="UTD12" s="111"/>
      <c r="UTE12" s="143"/>
      <c r="UTF12" s="111"/>
      <c r="UTG12" s="111"/>
      <c r="UTH12" s="111"/>
      <c r="UTI12" s="111"/>
      <c r="UTJ12" s="111"/>
      <c r="UTK12" s="149"/>
      <c r="UTL12" s="111"/>
      <c r="UTM12" s="111"/>
      <c r="UTN12" s="142"/>
      <c r="UTO12" s="111"/>
      <c r="UTP12" s="111"/>
      <c r="UTQ12" s="111"/>
      <c r="UTR12" s="111"/>
      <c r="UTS12" s="143"/>
      <c r="UTT12" s="111"/>
      <c r="UTU12" s="111"/>
      <c r="UTV12" s="111"/>
      <c r="UTW12" s="111"/>
      <c r="UTX12" s="111"/>
      <c r="UTY12" s="149"/>
      <c r="UTZ12" s="111"/>
      <c r="UUA12" s="111"/>
      <c r="UUB12" s="142"/>
      <c r="UUC12" s="111"/>
      <c r="UUD12" s="111"/>
      <c r="UUE12" s="111"/>
      <c r="UUF12" s="111"/>
      <c r="UUG12" s="143"/>
      <c r="UUH12" s="111"/>
      <c r="UUI12" s="111"/>
      <c r="UUJ12" s="111"/>
      <c r="UUK12" s="111"/>
      <c r="UUL12" s="111"/>
      <c r="UUM12" s="149"/>
      <c r="UUN12" s="111"/>
      <c r="UUO12" s="111"/>
      <c r="UUP12" s="142"/>
      <c r="UUQ12" s="111"/>
      <c r="UUR12" s="111"/>
      <c r="UUS12" s="111"/>
      <c r="UUT12" s="111"/>
      <c r="UUU12" s="143"/>
      <c r="UUV12" s="111"/>
      <c r="UUW12" s="111"/>
      <c r="UUX12" s="111"/>
      <c r="UUY12" s="111"/>
      <c r="UUZ12" s="111"/>
      <c r="UVA12" s="149"/>
      <c r="UVB12" s="111"/>
      <c r="UVC12" s="111"/>
      <c r="UVD12" s="142"/>
      <c r="UVE12" s="111"/>
      <c r="UVF12" s="111"/>
      <c r="UVG12" s="111"/>
      <c r="UVH12" s="111"/>
      <c r="UVI12" s="143"/>
      <c r="UVJ12" s="111"/>
      <c r="UVK12" s="111"/>
      <c r="UVL12" s="111"/>
      <c r="UVM12" s="111"/>
      <c r="UVN12" s="111"/>
      <c r="UVO12" s="149"/>
      <c r="UVP12" s="111"/>
      <c r="UVQ12" s="111"/>
      <c r="UVR12" s="142"/>
      <c r="UVS12" s="111"/>
      <c r="UVT12" s="111"/>
      <c r="UVU12" s="111"/>
      <c r="UVV12" s="111"/>
      <c r="UVW12" s="143"/>
      <c r="UVX12" s="111"/>
      <c r="UVY12" s="111"/>
      <c r="UVZ12" s="111"/>
      <c r="UWA12" s="111"/>
      <c r="UWB12" s="111"/>
      <c r="UWC12" s="149"/>
      <c r="UWD12" s="111"/>
      <c r="UWE12" s="111"/>
      <c r="UWF12" s="142"/>
      <c r="UWG12" s="111"/>
      <c r="UWH12" s="111"/>
      <c r="UWI12" s="111"/>
      <c r="UWJ12" s="111"/>
      <c r="UWK12" s="143"/>
      <c r="UWL12" s="111"/>
      <c r="UWM12" s="111"/>
      <c r="UWN12" s="111"/>
      <c r="UWO12" s="111"/>
      <c r="UWP12" s="111"/>
      <c r="UWQ12" s="149"/>
      <c r="UWR12" s="111"/>
      <c r="UWS12" s="111"/>
      <c r="UWT12" s="142"/>
      <c r="UWU12" s="111"/>
      <c r="UWV12" s="111"/>
      <c r="UWW12" s="111"/>
      <c r="UWX12" s="111"/>
      <c r="UWY12" s="143"/>
      <c r="UWZ12" s="111"/>
      <c r="UXA12" s="111"/>
      <c r="UXB12" s="111"/>
      <c r="UXC12" s="111"/>
      <c r="UXD12" s="111"/>
      <c r="UXE12" s="149"/>
      <c r="UXF12" s="111"/>
      <c r="UXG12" s="111"/>
      <c r="UXH12" s="142"/>
      <c r="UXI12" s="111"/>
      <c r="UXJ12" s="111"/>
      <c r="UXK12" s="111"/>
      <c r="UXL12" s="111"/>
      <c r="UXM12" s="143"/>
      <c r="UXN12" s="111"/>
      <c r="UXO12" s="111"/>
      <c r="UXP12" s="111"/>
      <c r="UXQ12" s="111"/>
      <c r="UXR12" s="111"/>
      <c r="UXS12" s="149"/>
      <c r="UXT12" s="111"/>
      <c r="UXU12" s="111"/>
      <c r="UXV12" s="142"/>
      <c r="UXW12" s="111"/>
      <c r="UXX12" s="111"/>
      <c r="UXY12" s="111"/>
      <c r="UXZ12" s="111"/>
      <c r="UYA12" s="143"/>
      <c r="UYB12" s="111"/>
      <c r="UYC12" s="111"/>
      <c r="UYD12" s="111"/>
      <c r="UYE12" s="111"/>
      <c r="UYF12" s="111"/>
      <c r="UYG12" s="149"/>
      <c r="UYH12" s="111"/>
      <c r="UYI12" s="111"/>
      <c r="UYJ12" s="142"/>
      <c r="UYK12" s="111"/>
      <c r="UYL12" s="111"/>
      <c r="UYM12" s="111"/>
      <c r="UYN12" s="111"/>
      <c r="UYO12" s="143"/>
      <c r="UYP12" s="111"/>
      <c r="UYQ12" s="111"/>
      <c r="UYR12" s="111"/>
      <c r="UYS12" s="111"/>
      <c r="UYT12" s="111"/>
      <c r="UYU12" s="149"/>
      <c r="UYV12" s="111"/>
      <c r="UYW12" s="111"/>
      <c r="UYX12" s="142"/>
      <c r="UYY12" s="111"/>
      <c r="UYZ12" s="111"/>
      <c r="UZA12" s="111"/>
      <c r="UZB12" s="111"/>
      <c r="UZC12" s="143"/>
      <c r="UZD12" s="111"/>
      <c r="UZE12" s="111"/>
      <c r="UZF12" s="111"/>
      <c r="UZG12" s="111"/>
      <c r="UZH12" s="111"/>
      <c r="UZI12" s="149"/>
      <c r="UZJ12" s="111"/>
      <c r="UZK12" s="111"/>
      <c r="UZL12" s="142"/>
      <c r="UZM12" s="111"/>
      <c r="UZN12" s="111"/>
      <c r="UZO12" s="111"/>
      <c r="UZP12" s="111"/>
      <c r="UZQ12" s="143"/>
      <c r="UZR12" s="111"/>
      <c r="UZS12" s="111"/>
      <c r="UZT12" s="111"/>
      <c r="UZU12" s="111"/>
      <c r="UZV12" s="111"/>
      <c r="UZW12" s="149"/>
      <c r="UZX12" s="111"/>
      <c r="UZY12" s="111"/>
      <c r="UZZ12" s="142"/>
      <c r="VAA12" s="111"/>
      <c r="VAB12" s="111"/>
      <c r="VAC12" s="111"/>
      <c r="VAD12" s="111"/>
      <c r="VAE12" s="143"/>
      <c r="VAF12" s="111"/>
      <c r="VAG12" s="111"/>
      <c r="VAH12" s="111"/>
      <c r="VAI12" s="111"/>
      <c r="VAJ12" s="111"/>
      <c r="VAK12" s="149"/>
      <c r="VAL12" s="111"/>
      <c r="VAM12" s="111"/>
      <c r="VAN12" s="142"/>
      <c r="VAO12" s="111"/>
      <c r="VAP12" s="111"/>
      <c r="VAQ12" s="111"/>
      <c r="VAR12" s="111"/>
      <c r="VAS12" s="143"/>
      <c r="VAT12" s="111"/>
      <c r="VAU12" s="111"/>
      <c r="VAV12" s="111"/>
      <c r="VAW12" s="111"/>
      <c r="VAX12" s="111"/>
      <c r="VAY12" s="149"/>
      <c r="VAZ12" s="111"/>
      <c r="VBA12" s="111"/>
      <c r="VBB12" s="142"/>
      <c r="VBC12" s="111"/>
      <c r="VBD12" s="111"/>
      <c r="VBE12" s="111"/>
      <c r="VBF12" s="111"/>
      <c r="VBG12" s="143"/>
      <c r="VBH12" s="111"/>
      <c r="VBI12" s="111"/>
      <c r="VBJ12" s="111"/>
      <c r="VBK12" s="111"/>
      <c r="VBL12" s="111"/>
      <c r="VBM12" s="149"/>
      <c r="VBN12" s="111"/>
      <c r="VBO12" s="111"/>
      <c r="VBP12" s="142"/>
      <c r="VBQ12" s="111"/>
      <c r="VBR12" s="111"/>
      <c r="VBS12" s="111"/>
      <c r="VBT12" s="111"/>
      <c r="VBU12" s="143"/>
      <c r="VBV12" s="111"/>
      <c r="VBW12" s="111"/>
      <c r="VBX12" s="111"/>
      <c r="VBY12" s="111"/>
      <c r="VBZ12" s="111"/>
      <c r="VCA12" s="149"/>
      <c r="VCB12" s="111"/>
      <c r="VCC12" s="111"/>
      <c r="VCD12" s="142"/>
      <c r="VCE12" s="111"/>
      <c r="VCF12" s="111"/>
      <c r="VCG12" s="111"/>
      <c r="VCH12" s="111"/>
      <c r="VCI12" s="143"/>
      <c r="VCJ12" s="111"/>
      <c r="VCK12" s="111"/>
      <c r="VCL12" s="111"/>
      <c r="VCM12" s="111"/>
      <c r="VCN12" s="111"/>
      <c r="VCO12" s="149"/>
      <c r="VCP12" s="111"/>
      <c r="VCQ12" s="111"/>
      <c r="VCR12" s="142"/>
      <c r="VCS12" s="111"/>
      <c r="VCT12" s="111"/>
      <c r="VCU12" s="111"/>
      <c r="VCV12" s="111"/>
      <c r="VCW12" s="143"/>
      <c r="VCX12" s="111"/>
      <c r="VCY12" s="111"/>
      <c r="VCZ12" s="111"/>
      <c r="VDA12" s="111"/>
      <c r="VDB12" s="111"/>
      <c r="VDC12" s="149"/>
      <c r="VDD12" s="111"/>
      <c r="VDE12" s="111"/>
      <c r="VDF12" s="142"/>
      <c r="VDG12" s="111"/>
      <c r="VDH12" s="111"/>
      <c r="VDI12" s="111"/>
      <c r="VDJ12" s="111"/>
      <c r="VDK12" s="143"/>
      <c r="VDL12" s="111"/>
      <c r="VDM12" s="111"/>
      <c r="VDN12" s="111"/>
      <c r="VDO12" s="111"/>
      <c r="VDP12" s="111"/>
      <c r="VDQ12" s="149"/>
      <c r="VDR12" s="111"/>
      <c r="VDS12" s="111"/>
      <c r="VDT12" s="142"/>
      <c r="VDU12" s="111"/>
      <c r="VDV12" s="111"/>
      <c r="VDW12" s="111"/>
      <c r="VDX12" s="111"/>
      <c r="VDY12" s="143"/>
      <c r="VDZ12" s="111"/>
      <c r="VEA12" s="111"/>
      <c r="VEB12" s="111"/>
      <c r="VEC12" s="111"/>
      <c r="VED12" s="111"/>
      <c r="VEE12" s="149"/>
      <c r="VEF12" s="111"/>
      <c r="VEG12" s="111"/>
      <c r="VEH12" s="142"/>
      <c r="VEI12" s="111"/>
      <c r="VEJ12" s="111"/>
      <c r="VEK12" s="111"/>
      <c r="VEL12" s="111"/>
      <c r="VEM12" s="143"/>
      <c r="VEN12" s="111"/>
      <c r="VEO12" s="111"/>
      <c r="VEP12" s="111"/>
      <c r="VEQ12" s="111"/>
      <c r="VER12" s="111"/>
      <c r="VES12" s="149"/>
      <c r="VET12" s="111"/>
      <c r="VEU12" s="111"/>
      <c r="VEV12" s="142"/>
      <c r="VEW12" s="111"/>
      <c r="VEX12" s="111"/>
      <c r="VEY12" s="111"/>
      <c r="VEZ12" s="111"/>
      <c r="VFA12" s="143"/>
      <c r="VFB12" s="111"/>
      <c r="VFC12" s="111"/>
      <c r="VFD12" s="111"/>
      <c r="VFE12" s="111"/>
      <c r="VFF12" s="111"/>
      <c r="VFG12" s="149"/>
      <c r="VFH12" s="111"/>
      <c r="VFI12" s="111"/>
      <c r="VFJ12" s="142"/>
      <c r="VFK12" s="111"/>
      <c r="VFL12" s="111"/>
      <c r="VFM12" s="111"/>
      <c r="VFN12" s="111"/>
      <c r="VFO12" s="143"/>
      <c r="VFP12" s="111"/>
      <c r="VFQ12" s="111"/>
      <c r="VFR12" s="111"/>
      <c r="VFS12" s="111"/>
      <c r="VFT12" s="111"/>
      <c r="VFU12" s="149"/>
      <c r="VFV12" s="111"/>
      <c r="VFW12" s="111"/>
      <c r="VFX12" s="142"/>
      <c r="VFY12" s="111"/>
      <c r="VFZ12" s="111"/>
      <c r="VGA12" s="111"/>
      <c r="VGB12" s="111"/>
      <c r="VGC12" s="143"/>
      <c r="VGD12" s="111"/>
      <c r="VGE12" s="111"/>
      <c r="VGF12" s="111"/>
      <c r="VGG12" s="111"/>
      <c r="VGH12" s="111"/>
      <c r="VGI12" s="149"/>
      <c r="VGJ12" s="111"/>
      <c r="VGK12" s="111"/>
      <c r="VGL12" s="142"/>
      <c r="VGM12" s="111"/>
      <c r="VGN12" s="111"/>
      <c r="VGO12" s="111"/>
      <c r="VGP12" s="111"/>
      <c r="VGQ12" s="143"/>
      <c r="VGR12" s="111"/>
      <c r="VGS12" s="111"/>
      <c r="VGT12" s="111"/>
      <c r="VGU12" s="111"/>
      <c r="VGV12" s="111"/>
      <c r="VGW12" s="149"/>
      <c r="VGX12" s="111"/>
      <c r="VGY12" s="111"/>
      <c r="VGZ12" s="142"/>
      <c r="VHA12" s="111"/>
      <c r="VHB12" s="111"/>
      <c r="VHC12" s="111"/>
      <c r="VHD12" s="111"/>
      <c r="VHE12" s="143"/>
      <c r="VHF12" s="111"/>
      <c r="VHG12" s="111"/>
      <c r="VHH12" s="111"/>
      <c r="VHI12" s="111"/>
      <c r="VHJ12" s="111"/>
      <c r="VHK12" s="149"/>
      <c r="VHL12" s="111"/>
      <c r="VHM12" s="111"/>
      <c r="VHN12" s="142"/>
      <c r="VHO12" s="111"/>
      <c r="VHP12" s="111"/>
      <c r="VHQ12" s="111"/>
      <c r="VHR12" s="111"/>
      <c r="VHS12" s="143"/>
      <c r="VHT12" s="111"/>
      <c r="VHU12" s="111"/>
      <c r="VHV12" s="111"/>
      <c r="VHW12" s="111"/>
      <c r="VHX12" s="111"/>
      <c r="VHY12" s="149"/>
      <c r="VHZ12" s="111"/>
      <c r="VIA12" s="111"/>
      <c r="VIB12" s="142"/>
      <c r="VIC12" s="111"/>
      <c r="VID12" s="111"/>
      <c r="VIE12" s="111"/>
      <c r="VIF12" s="111"/>
      <c r="VIG12" s="143"/>
      <c r="VIH12" s="111"/>
      <c r="VII12" s="111"/>
      <c r="VIJ12" s="111"/>
      <c r="VIK12" s="111"/>
      <c r="VIL12" s="111"/>
      <c r="VIM12" s="149"/>
      <c r="VIN12" s="111"/>
      <c r="VIO12" s="111"/>
      <c r="VIP12" s="142"/>
      <c r="VIQ12" s="111"/>
      <c r="VIR12" s="111"/>
      <c r="VIS12" s="111"/>
      <c r="VIT12" s="111"/>
      <c r="VIU12" s="143"/>
      <c r="VIV12" s="111"/>
      <c r="VIW12" s="111"/>
      <c r="VIX12" s="111"/>
      <c r="VIY12" s="111"/>
      <c r="VIZ12" s="111"/>
      <c r="VJA12" s="149"/>
      <c r="VJB12" s="111"/>
      <c r="VJC12" s="111"/>
      <c r="VJD12" s="142"/>
      <c r="VJE12" s="111"/>
      <c r="VJF12" s="111"/>
      <c r="VJG12" s="111"/>
      <c r="VJH12" s="111"/>
      <c r="VJI12" s="143"/>
      <c r="VJJ12" s="111"/>
      <c r="VJK12" s="111"/>
      <c r="VJL12" s="111"/>
      <c r="VJM12" s="111"/>
      <c r="VJN12" s="111"/>
      <c r="VJO12" s="149"/>
      <c r="VJP12" s="111"/>
      <c r="VJQ12" s="111"/>
      <c r="VJR12" s="142"/>
      <c r="VJS12" s="111"/>
      <c r="VJT12" s="111"/>
      <c r="VJU12" s="111"/>
      <c r="VJV12" s="111"/>
      <c r="VJW12" s="143"/>
      <c r="VJX12" s="111"/>
      <c r="VJY12" s="111"/>
      <c r="VJZ12" s="111"/>
      <c r="VKA12" s="111"/>
      <c r="VKB12" s="111"/>
      <c r="VKC12" s="149"/>
      <c r="VKD12" s="111"/>
      <c r="VKE12" s="111"/>
      <c r="VKF12" s="142"/>
      <c r="VKG12" s="111"/>
      <c r="VKH12" s="111"/>
      <c r="VKI12" s="111"/>
      <c r="VKJ12" s="111"/>
      <c r="VKK12" s="143"/>
      <c r="VKL12" s="111"/>
      <c r="VKM12" s="111"/>
      <c r="VKN12" s="111"/>
      <c r="VKO12" s="111"/>
      <c r="VKP12" s="111"/>
      <c r="VKQ12" s="149"/>
      <c r="VKR12" s="111"/>
      <c r="VKS12" s="111"/>
      <c r="VKT12" s="142"/>
      <c r="VKU12" s="111"/>
      <c r="VKV12" s="111"/>
      <c r="VKW12" s="111"/>
      <c r="VKX12" s="111"/>
      <c r="VKY12" s="143"/>
      <c r="VKZ12" s="111"/>
      <c r="VLA12" s="111"/>
      <c r="VLB12" s="111"/>
      <c r="VLC12" s="111"/>
      <c r="VLD12" s="111"/>
      <c r="VLE12" s="149"/>
      <c r="VLF12" s="111"/>
      <c r="VLG12" s="111"/>
      <c r="VLH12" s="142"/>
      <c r="VLI12" s="111"/>
      <c r="VLJ12" s="111"/>
      <c r="VLK12" s="111"/>
      <c r="VLL12" s="111"/>
      <c r="VLM12" s="143"/>
      <c r="VLN12" s="111"/>
      <c r="VLO12" s="111"/>
      <c r="VLP12" s="111"/>
      <c r="VLQ12" s="111"/>
      <c r="VLR12" s="111"/>
      <c r="VLS12" s="149"/>
      <c r="VLT12" s="111"/>
      <c r="VLU12" s="111"/>
      <c r="VLV12" s="142"/>
      <c r="VLW12" s="111"/>
      <c r="VLX12" s="111"/>
      <c r="VLY12" s="111"/>
      <c r="VLZ12" s="111"/>
      <c r="VMA12" s="143"/>
      <c r="VMB12" s="111"/>
      <c r="VMC12" s="111"/>
      <c r="VMD12" s="111"/>
      <c r="VME12" s="111"/>
      <c r="VMF12" s="111"/>
      <c r="VMG12" s="149"/>
      <c r="VMH12" s="111"/>
      <c r="VMI12" s="111"/>
      <c r="VMJ12" s="142"/>
      <c r="VMK12" s="111"/>
      <c r="VML12" s="111"/>
      <c r="VMM12" s="111"/>
      <c r="VMN12" s="111"/>
      <c r="VMO12" s="143"/>
      <c r="VMP12" s="111"/>
      <c r="VMQ12" s="111"/>
      <c r="VMR12" s="111"/>
      <c r="VMS12" s="111"/>
      <c r="VMT12" s="111"/>
      <c r="VMU12" s="149"/>
      <c r="VMV12" s="111"/>
      <c r="VMW12" s="111"/>
      <c r="VMX12" s="142"/>
      <c r="VMY12" s="111"/>
      <c r="VMZ12" s="111"/>
      <c r="VNA12" s="111"/>
      <c r="VNB12" s="111"/>
      <c r="VNC12" s="143"/>
      <c r="VND12" s="111"/>
      <c r="VNE12" s="111"/>
      <c r="VNF12" s="111"/>
      <c r="VNG12" s="111"/>
      <c r="VNH12" s="111"/>
      <c r="VNI12" s="149"/>
      <c r="VNJ12" s="111"/>
      <c r="VNK12" s="111"/>
      <c r="VNL12" s="142"/>
      <c r="VNM12" s="111"/>
      <c r="VNN12" s="111"/>
      <c r="VNO12" s="111"/>
      <c r="VNP12" s="111"/>
      <c r="VNQ12" s="143"/>
      <c r="VNR12" s="111"/>
      <c r="VNS12" s="111"/>
      <c r="VNT12" s="111"/>
      <c r="VNU12" s="111"/>
      <c r="VNV12" s="111"/>
      <c r="VNW12" s="149"/>
      <c r="VNX12" s="111"/>
      <c r="VNY12" s="111"/>
      <c r="VNZ12" s="142"/>
      <c r="VOA12" s="111"/>
      <c r="VOB12" s="111"/>
      <c r="VOC12" s="111"/>
      <c r="VOD12" s="111"/>
      <c r="VOE12" s="143"/>
      <c r="VOF12" s="111"/>
      <c r="VOG12" s="111"/>
      <c r="VOH12" s="111"/>
      <c r="VOI12" s="111"/>
      <c r="VOJ12" s="111"/>
      <c r="VOK12" s="149"/>
      <c r="VOL12" s="111"/>
      <c r="VOM12" s="111"/>
      <c r="VON12" s="142"/>
      <c r="VOO12" s="111"/>
      <c r="VOP12" s="111"/>
      <c r="VOQ12" s="111"/>
      <c r="VOR12" s="111"/>
      <c r="VOS12" s="143"/>
      <c r="VOT12" s="111"/>
      <c r="VOU12" s="111"/>
      <c r="VOV12" s="111"/>
      <c r="VOW12" s="111"/>
      <c r="VOX12" s="111"/>
      <c r="VOY12" s="149"/>
      <c r="VOZ12" s="111"/>
      <c r="VPA12" s="111"/>
      <c r="VPB12" s="142"/>
      <c r="VPC12" s="111"/>
      <c r="VPD12" s="111"/>
      <c r="VPE12" s="111"/>
      <c r="VPF12" s="111"/>
      <c r="VPG12" s="143"/>
      <c r="VPH12" s="111"/>
      <c r="VPI12" s="111"/>
      <c r="VPJ12" s="111"/>
      <c r="VPK12" s="111"/>
      <c r="VPL12" s="111"/>
      <c r="VPM12" s="149"/>
      <c r="VPN12" s="111"/>
      <c r="VPO12" s="111"/>
      <c r="VPP12" s="142"/>
      <c r="VPQ12" s="111"/>
      <c r="VPR12" s="111"/>
      <c r="VPS12" s="111"/>
      <c r="VPT12" s="111"/>
      <c r="VPU12" s="143"/>
      <c r="VPV12" s="111"/>
      <c r="VPW12" s="111"/>
      <c r="VPX12" s="111"/>
      <c r="VPY12" s="111"/>
      <c r="VPZ12" s="111"/>
      <c r="VQA12" s="149"/>
      <c r="VQB12" s="111"/>
      <c r="VQC12" s="111"/>
      <c r="VQD12" s="142"/>
      <c r="VQE12" s="111"/>
      <c r="VQF12" s="111"/>
      <c r="VQG12" s="111"/>
      <c r="VQH12" s="111"/>
      <c r="VQI12" s="143"/>
      <c r="VQJ12" s="111"/>
      <c r="VQK12" s="111"/>
      <c r="VQL12" s="111"/>
      <c r="VQM12" s="111"/>
      <c r="VQN12" s="111"/>
      <c r="VQO12" s="149"/>
      <c r="VQP12" s="111"/>
      <c r="VQQ12" s="111"/>
      <c r="VQR12" s="142"/>
      <c r="VQS12" s="111"/>
      <c r="VQT12" s="111"/>
      <c r="VQU12" s="111"/>
      <c r="VQV12" s="111"/>
      <c r="VQW12" s="143"/>
      <c r="VQX12" s="111"/>
      <c r="VQY12" s="111"/>
      <c r="VQZ12" s="111"/>
      <c r="VRA12" s="111"/>
      <c r="VRB12" s="111"/>
      <c r="VRC12" s="149"/>
      <c r="VRD12" s="111"/>
      <c r="VRE12" s="111"/>
      <c r="VRF12" s="142"/>
      <c r="VRG12" s="111"/>
      <c r="VRH12" s="111"/>
      <c r="VRI12" s="111"/>
      <c r="VRJ12" s="111"/>
      <c r="VRK12" s="143"/>
      <c r="VRL12" s="111"/>
      <c r="VRM12" s="111"/>
      <c r="VRN12" s="111"/>
      <c r="VRO12" s="111"/>
      <c r="VRP12" s="111"/>
      <c r="VRQ12" s="149"/>
      <c r="VRR12" s="111"/>
      <c r="VRS12" s="111"/>
      <c r="VRT12" s="142"/>
      <c r="VRU12" s="111"/>
      <c r="VRV12" s="111"/>
      <c r="VRW12" s="111"/>
      <c r="VRX12" s="111"/>
      <c r="VRY12" s="143"/>
      <c r="VRZ12" s="111"/>
      <c r="VSA12" s="111"/>
      <c r="VSB12" s="111"/>
      <c r="VSC12" s="111"/>
      <c r="VSD12" s="111"/>
      <c r="VSE12" s="149"/>
      <c r="VSF12" s="111"/>
      <c r="VSG12" s="111"/>
      <c r="VSH12" s="142"/>
      <c r="VSI12" s="111"/>
      <c r="VSJ12" s="111"/>
      <c r="VSK12" s="111"/>
      <c r="VSL12" s="111"/>
      <c r="VSM12" s="143"/>
      <c r="VSN12" s="111"/>
      <c r="VSO12" s="111"/>
      <c r="VSP12" s="111"/>
      <c r="VSQ12" s="111"/>
      <c r="VSR12" s="111"/>
      <c r="VSS12" s="149"/>
      <c r="VST12" s="111"/>
      <c r="VSU12" s="111"/>
      <c r="VSV12" s="142"/>
      <c r="VSW12" s="111"/>
      <c r="VSX12" s="111"/>
      <c r="VSY12" s="111"/>
      <c r="VSZ12" s="111"/>
      <c r="VTA12" s="143"/>
      <c r="VTB12" s="111"/>
      <c r="VTC12" s="111"/>
      <c r="VTD12" s="111"/>
      <c r="VTE12" s="111"/>
      <c r="VTF12" s="111"/>
      <c r="VTG12" s="149"/>
      <c r="VTH12" s="111"/>
      <c r="VTI12" s="111"/>
      <c r="VTJ12" s="142"/>
      <c r="VTK12" s="111"/>
      <c r="VTL12" s="111"/>
      <c r="VTM12" s="111"/>
      <c r="VTN12" s="111"/>
      <c r="VTO12" s="143"/>
      <c r="VTP12" s="111"/>
      <c r="VTQ12" s="111"/>
      <c r="VTR12" s="111"/>
      <c r="VTS12" s="111"/>
      <c r="VTT12" s="111"/>
      <c r="VTU12" s="149"/>
      <c r="VTV12" s="111"/>
      <c r="VTW12" s="111"/>
      <c r="VTX12" s="142"/>
      <c r="VTY12" s="111"/>
      <c r="VTZ12" s="111"/>
      <c r="VUA12" s="111"/>
      <c r="VUB12" s="111"/>
      <c r="VUC12" s="143"/>
      <c r="VUD12" s="111"/>
      <c r="VUE12" s="111"/>
      <c r="VUF12" s="111"/>
      <c r="VUG12" s="111"/>
      <c r="VUH12" s="111"/>
      <c r="VUI12" s="149"/>
      <c r="VUJ12" s="111"/>
      <c r="VUK12" s="111"/>
      <c r="VUL12" s="142"/>
      <c r="VUM12" s="111"/>
      <c r="VUN12" s="111"/>
      <c r="VUO12" s="111"/>
      <c r="VUP12" s="111"/>
      <c r="VUQ12" s="143"/>
      <c r="VUR12" s="111"/>
      <c r="VUS12" s="111"/>
      <c r="VUT12" s="111"/>
      <c r="VUU12" s="111"/>
      <c r="VUV12" s="111"/>
      <c r="VUW12" s="149"/>
      <c r="VUX12" s="111"/>
      <c r="VUY12" s="111"/>
      <c r="VUZ12" s="142"/>
      <c r="VVA12" s="111"/>
      <c r="VVB12" s="111"/>
      <c r="VVC12" s="111"/>
      <c r="VVD12" s="111"/>
      <c r="VVE12" s="143"/>
      <c r="VVF12" s="111"/>
      <c r="VVG12" s="111"/>
      <c r="VVH12" s="111"/>
      <c r="VVI12" s="111"/>
      <c r="VVJ12" s="111"/>
      <c r="VVK12" s="149"/>
      <c r="VVL12" s="111"/>
      <c r="VVM12" s="111"/>
      <c r="VVN12" s="142"/>
      <c r="VVO12" s="111"/>
      <c r="VVP12" s="111"/>
      <c r="VVQ12" s="111"/>
      <c r="VVR12" s="111"/>
      <c r="VVS12" s="143"/>
      <c r="VVT12" s="111"/>
      <c r="VVU12" s="111"/>
      <c r="VVV12" s="111"/>
      <c r="VVW12" s="111"/>
      <c r="VVX12" s="111"/>
      <c r="VVY12" s="149"/>
      <c r="VVZ12" s="111"/>
      <c r="VWA12" s="111"/>
      <c r="VWB12" s="142"/>
      <c r="VWC12" s="111"/>
      <c r="VWD12" s="111"/>
      <c r="VWE12" s="111"/>
      <c r="VWF12" s="111"/>
      <c r="VWG12" s="143"/>
      <c r="VWH12" s="111"/>
      <c r="VWI12" s="111"/>
      <c r="VWJ12" s="111"/>
      <c r="VWK12" s="111"/>
      <c r="VWL12" s="111"/>
      <c r="VWM12" s="149"/>
      <c r="VWN12" s="111"/>
      <c r="VWO12" s="111"/>
      <c r="VWP12" s="142"/>
      <c r="VWQ12" s="111"/>
      <c r="VWR12" s="111"/>
      <c r="VWS12" s="111"/>
      <c r="VWT12" s="111"/>
      <c r="VWU12" s="143"/>
      <c r="VWV12" s="111"/>
      <c r="VWW12" s="111"/>
      <c r="VWX12" s="111"/>
      <c r="VWY12" s="111"/>
      <c r="VWZ12" s="111"/>
      <c r="VXA12" s="149"/>
      <c r="VXB12" s="111"/>
      <c r="VXC12" s="111"/>
      <c r="VXD12" s="142"/>
      <c r="VXE12" s="111"/>
      <c r="VXF12" s="111"/>
      <c r="VXG12" s="111"/>
      <c r="VXH12" s="111"/>
      <c r="VXI12" s="143"/>
      <c r="VXJ12" s="111"/>
      <c r="VXK12" s="111"/>
      <c r="VXL12" s="111"/>
      <c r="VXM12" s="111"/>
      <c r="VXN12" s="111"/>
      <c r="VXO12" s="149"/>
      <c r="VXP12" s="111"/>
      <c r="VXQ12" s="111"/>
      <c r="VXR12" s="142"/>
      <c r="VXS12" s="111"/>
      <c r="VXT12" s="111"/>
      <c r="VXU12" s="111"/>
      <c r="VXV12" s="111"/>
      <c r="VXW12" s="143"/>
      <c r="VXX12" s="111"/>
      <c r="VXY12" s="111"/>
      <c r="VXZ12" s="111"/>
      <c r="VYA12" s="111"/>
      <c r="VYB12" s="111"/>
      <c r="VYC12" s="149"/>
      <c r="VYD12" s="111"/>
      <c r="VYE12" s="111"/>
      <c r="VYF12" s="142"/>
      <c r="VYG12" s="111"/>
      <c r="VYH12" s="111"/>
      <c r="VYI12" s="111"/>
      <c r="VYJ12" s="111"/>
      <c r="VYK12" s="143"/>
      <c r="VYL12" s="111"/>
      <c r="VYM12" s="111"/>
      <c r="VYN12" s="111"/>
      <c r="VYO12" s="111"/>
      <c r="VYP12" s="111"/>
      <c r="VYQ12" s="149"/>
      <c r="VYR12" s="111"/>
      <c r="VYS12" s="111"/>
      <c r="VYT12" s="142"/>
      <c r="VYU12" s="111"/>
      <c r="VYV12" s="111"/>
      <c r="VYW12" s="111"/>
      <c r="VYX12" s="111"/>
      <c r="VYY12" s="143"/>
      <c r="VYZ12" s="111"/>
      <c r="VZA12" s="111"/>
      <c r="VZB12" s="111"/>
      <c r="VZC12" s="111"/>
      <c r="VZD12" s="111"/>
      <c r="VZE12" s="149"/>
      <c r="VZF12" s="111"/>
      <c r="VZG12" s="111"/>
      <c r="VZH12" s="142"/>
      <c r="VZI12" s="111"/>
      <c r="VZJ12" s="111"/>
      <c r="VZK12" s="111"/>
      <c r="VZL12" s="111"/>
      <c r="VZM12" s="143"/>
      <c r="VZN12" s="111"/>
      <c r="VZO12" s="111"/>
      <c r="VZP12" s="111"/>
      <c r="VZQ12" s="111"/>
      <c r="VZR12" s="111"/>
      <c r="VZS12" s="149"/>
      <c r="VZT12" s="111"/>
      <c r="VZU12" s="111"/>
      <c r="VZV12" s="142"/>
      <c r="VZW12" s="111"/>
      <c r="VZX12" s="111"/>
      <c r="VZY12" s="111"/>
      <c r="VZZ12" s="111"/>
      <c r="WAA12" s="143"/>
      <c r="WAB12" s="111"/>
      <c r="WAC12" s="111"/>
      <c r="WAD12" s="111"/>
      <c r="WAE12" s="111"/>
      <c r="WAF12" s="111"/>
      <c r="WAG12" s="149"/>
      <c r="WAH12" s="111"/>
      <c r="WAI12" s="111"/>
      <c r="WAJ12" s="142"/>
      <c r="WAK12" s="111"/>
      <c r="WAL12" s="111"/>
      <c r="WAM12" s="111"/>
      <c r="WAN12" s="111"/>
      <c r="WAO12" s="143"/>
      <c r="WAP12" s="111"/>
      <c r="WAQ12" s="111"/>
      <c r="WAR12" s="111"/>
      <c r="WAS12" s="111"/>
      <c r="WAT12" s="111"/>
      <c r="WAU12" s="149"/>
      <c r="WAV12" s="111"/>
      <c r="WAW12" s="111"/>
      <c r="WAX12" s="142"/>
      <c r="WAY12" s="111"/>
      <c r="WAZ12" s="111"/>
      <c r="WBA12" s="111"/>
      <c r="WBB12" s="111"/>
      <c r="WBC12" s="143"/>
      <c r="WBD12" s="111"/>
      <c r="WBE12" s="111"/>
      <c r="WBF12" s="111"/>
      <c r="WBG12" s="111"/>
      <c r="WBH12" s="111"/>
      <c r="WBI12" s="149"/>
      <c r="WBJ12" s="111"/>
      <c r="WBK12" s="111"/>
      <c r="WBL12" s="142"/>
      <c r="WBM12" s="111"/>
      <c r="WBN12" s="111"/>
      <c r="WBO12" s="111"/>
      <c r="WBP12" s="111"/>
      <c r="WBQ12" s="143"/>
      <c r="WBR12" s="111"/>
      <c r="WBS12" s="111"/>
      <c r="WBT12" s="111"/>
      <c r="WBU12" s="111"/>
      <c r="WBV12" s="111"/>
      <c r="WBW12" s="149"/>
      <c r="WBX12" s="111"/>
      <c r="WBY12" s="111"/>
      <c r="WBZ12" s="142"/>
      <c r="WCA12" s="111"/>
      <c r="WCB12" s="111"/>
      <c r="WCC12" s="111"/>
      <c r="WCD12" s="111"/>
      <c r="WCE12" s="143"/>
      <c r="WCF12" s="111"/>
      <c r="WCG12" s="111"/>
      <c r="WCH12" s="111"/>
      <c r="WCI12" s="111"/>
      <c r="WCJ12" s="111"/>
      <c r="WCK12" s="149"/>
      <c r="WCL12" s="111"/>
      <c r="WCM12" s="111"/>
      <c r="WCN12" s="142"/>
      <c r="WCO12" s="111"/>
      <c r="WCP12" s="111"/>
      <c r="WCQ12" s="111"/>
      <c r="WCR12" s="111"/>
      <c r="WCS12" s="143"/>
      <c r="WCT12" s="111"/>
      <c r="WCU12" s="111"/>
      <c r="WCV12" s="111"/>
      <c r="WCW12" s="111"/>
      <c r="WCX12" s="111"/>
      <c r="WCY12" s="149"/>
      <c r="WCZ12" s="111"/>
      <c r="WDA12" s="111"/>
      <c r="WDB12" s="142"/>
      <c r="WDC12" s="111"/>
      <c r="WDD12" s="111"/>
      <c r="WDE12" s="111"/>
      <c r="WDF12" s="111"/>
      <c r="WDG12" s="143"/>
      <c r="WDH12" s="111"/>
      <c r="WDI12" s="111"/>
      <c r="WDJ12" s="111"/>
      <c r="WDK12" s="111"/>
      <c r="WDL12" s="111"/>
      <c r="WDM12" s="149"/>
      <c r="WDN12" s="111"/>
      <c r="WDO12" s="111"/>
      <c r="WDP12" s="142"/>
      <c r="WDQ12" s="111"/>
      <c r="WDR12" s="111"/>
      <c r="WDS12" s="111"/>
      <c r="WDT12" s="111"/>
      <c r="WDU12" s="143"/>
      <c r="WDV12" s="111"/>
      <c r="WDW12" s="111"/>
      <c r="WDX12" s="111"/>
      <c r="WDY12" s="111"/>
      <c r="WDZ12" s="111"/>
      <c r="WEA12" s="149"/>
      <c r="WEB12" s="111"/>
      <c r="WEC12" s="111"/>
      <c r="WED12" s="142"/>
      <c r="WEE12" s="111"/>
      <c r="WEF12" s="111"/>
      <c r="WEG12" s="111"/>
      <c r="WEH12" s="111"/>
      <c r="WEI12" s="143"/>
      <c r="WEJ12" s="111"/>
      <c r="WEK12" s="111"/>
      <c r="WEL12" s="111"/>
      <c r="WEM12" s="111"/>
      <c r="WEN12" s="111"/>
      <c r="WEO12" s="149"/>
      <c r="WEP12" s="111"/>
      <c r="WEQ12" s="111"/>
      <c r="WER12" s="142"/>
      <c r="WES12" s="111"/>
      <c r="WET12" s="111"/>
      <c r="WEU12" s="111"/>
      <c r="WEV12" s="111"/>
      <c r="WEW12" s="143"/>
      <c r="WEX12" s="111"/>
      <c r="WEY12" s="111"/>
      <c r="WEZ12" s="111"/>
      <c r="WFA12" s="111"/>
      <c r="WFB12" s="111"/>
      <c r="WFC12" s="149"/>
      <c r="WFD12" s="111"/>
      <c r="WFE12" s="111"/>
      <c r="WFF12" s="142"/>
      <c r="WFG12" s="111"/>
      <c r="WFH12" s="111"/>
      <c r="WFI12" s="111"/>
      <c r="WFJ12" s="111"/>
      <c r="WFK12" s="143"/>
      <c r="WFL12" s="111"/>
      <c r="WFM12" s="111"/>
      <c r="WFN12" s="111"/>
      <c r="WFO12" s="111"/>
      <c r="WFP12" s="111"/>
      <c r="WFQ12" s="149"/>
      <c r="WFR12" s="111"/>
      <c r="WFS12" s="111"/>
      <c r="WFT12" s="142"/>
      <c r="WFU12" s="111"/>
      <c r="WFV12" s="111"/>
      <c r="WFW12" s="111"/>
      <c r="WFX12" s="111"/>
      <c r="WFY12" s="143"/>
      <c r="WFZ12" s="111"/>
      <c r="WGA12" s="111"/>
      <c r="WGB12" s="111"/>
      <c r="WGC12" s="111"/>
      <c r="WGD12" s="111"/>
      <c r="WGE12" s="149"/>
      <c r="WGF12" s="111"/>
      <c r="WGG12" s="111"/>
      <c r="WGH12" s="142"/>
      <c r="WGI12" s="111"/>
      <c r="WGJ12" s="111"/>
      <c r="WGK12" s="111"/>
      <c r="WGL12" s="111"/>
      <c r="WGM12" s="143"/>
      <c r="WGN12" s="111"/>
      <c r="WGO12" s="111"/>
      <c r="WGP12" s="111"/>
      <c r="WGQ12" s="111"/>
      <c r="WGR12" s="111"/>
      <c r="WGS12" s="149"/>
      <c r="WGT12" s="111"/>
      <c r="WGU12" s="111"/>
      <c r="WGV12" s="142"/>
      <c r="WGW12" s="111"/>
      <c r="WGX12" s="111"/>
      <c r="WGY12" s="111"/>
      <c r="WGZ12" s="111"/>
      <c r="WHA12" s="143"/>
      <c r="WHB12" s="111"/>
      <c r="WHC12" s="111"/>
      <c r="WHD12" s="111"/>
      <c r="WHE12" s="111"/>
      <c r="WHF12" s="111"/>
      <c r="WHG12" s="149"/>
      <c r="WHH12" s="111"/>
      <c r="WHI12" s="111"/>
      <c r="WHJ12" s="142"/>
      <c r="WHK12" s="111"/>
      <c r="WHL12" s="111"/>
      <c r="WHM12" s="111"/>
      <c r="WHN12" s="111"/>
      <c r="WHO12" s="143"/>
      <c r="WHP12" s="111"/>
      <c r="WHQ12" s="111"/>
      <c r="WHR12" s="111"/>
      <c r="WHS12" s="111"/>
      <c r="WHT12" s="111"/>
      <c r="WHU12" s="149"/>
      <c r="WHV12" s="111"/>
      <c r="WHW12" s="111"/>
      <c r="WHX12" s="142"/>
      <c r="WHY12" s="111"/>
      <c r="WHZ12" s="111"/>
      <c r="WIA12" s="111"/>
      <c r="WIB12" s="111"/>
      <c r="WIC12" s="143"/>
      <c r="WID12" s="111"/>
      <c r="WIE12" s="111"/>
      <c r="WIF12" s="111"/>
      <c r="WIG12" s="111"/>
      <c r="WIH12" s="111"/>
      <c r="WII12" s="149"/>
      <c r="WIJ12" s="111"/>
      <c r="WIK12" s="111"/>
      <c r="WIL12" s="142"/>
      <c r="WIM12" s="111"/>
      <c r="WIN12" s="111"/>
      <c r="WIO12" s="111"/>
      <c r="WIP12" s="111"/>
      <c r="WIQ12" s="143"/>
      <c r="WIR12" s="111"/>
      <c r="WIS12" s="111"/>
      <c r="WIT12" s="111"/>
      <c r="WIU12" s="111"/>
      <c r="WIV12" s="111"/>
      <c r="WIW12" s="149"/>
      <c r="WIX12" s="111"/>
      <c r="WIY12" s="111"/>
      <c r="WIZ12" s="142"/>
      <c r="WJA12" s="111"/>
      <c r="WJB12" s="111"/>
      <c r="WJC12" s="111"/>
      <c r="WJD12" s="111"/>
      <c r="WJE12" s="143"/>
      <c r="WJF12" s="111"/>
      <c r="WJG12" s="111"/>
      <c r="WJH12" s="111"/>
      <c r="WJI12" s="111"/>
      <c r="WJJ12" s="111"/>
      <c r="WJK12" s="149"/>
      <c r="WJL12" s="111"/>
      <c r="WJM12" s="111"/>
      <c r="WJN12" s="142"/>
      <c r="WJO12" s="111"/>
      <c r="WJP12" s="111"/>
      <c r="WJQ12" s="111"/>
      <c r="WJR12" s="111"/>
      <c r="WJS12" s="143"/>
      <c r="WJT12" s="111"/>
      <c r="WJU12" s="111"/>
      <c r="WJV12" s="111"/>
      <c r="WJW12" s="111"/>
      <c r="WJX12" s="111"/>
      <c r="WJY12" s="149"/>
      <c r="WJZ12" s="111"/>
      <c r="WKA12" s="111"/>
      <c r="WKB12" s="142"/>
      <c r="WKC12" s="111"/>
      <c r="WKD12" s="111"/>
      <c r="WKE12" s="111"/>
      <c r="WKF12" s="111"/>
      <c r="WKG12" s="143"/>
      <c r="WKH12" s="111"/>
      <c r="WKI12" s="111"/>
      <c r="WKJ12" s="111"/>
      <c r="WKK12" s="111"/>
      <c r="WKL12" s="111"/>
      <c r="WKM12" s="149"/>
      <c r="WKN12" s="111"/>
      <c r="WKO12" s="111"/>
      <c r="WKP12" s="142"/>
      <c r="WKQ12" s="111"/>
      <c r="WKR12" s="111"/>
      <c r="WKS12" s="111"/>
      <c r="WKT12" s="111"/>
      <c r="WKU12" s="143"/>
      <c r="WKV12" s="111"/>
      <c r="WKW12" s="111"/>
      <c r="WKX12" s="111"/>
      <c r="WKY12" s="111"/>
      <c r="WKZ12" s="111"/>
      <c r="WLA12" s="149"/>
      <c r="WLB12" s="111"/>
      <c r="WLC12" s="111"/>
      <c r="WLD12" s="142"/>
      <c r="WLE12" s="111"/>
      <c r="WLF12" s="111"/>
      <c r="WLG12" s="111"/>
      <c r="WLH12" s="111"/>
      <c r="WLI12" s="143"/>
      <c r="WLJ12" s="111"/>
      <c r="WLK12" s="111"/>
      <c r="WLL12" s="111"/>
      <c r="WLM12" s="111"/>
      <c r="WLN12" s="111"/>
      <c r="WLO12" s="149"/>
      <c r="WLP12" s="111"/>
      <c r="WLQ12" s="111"/>
      <c r="WLR12" s="142"/>
      <c r="WLS12" s="111"/>
      <c r="WLT12" s="111"/>
      <c r="WLU12" s="111"/>
      <c r="WLV12" s="111"/>
      <c r="WLW12" s="143"/>
      <c r="WLX12" s="111"/>
      <c r="WLY12" s="111"/>
      <c r="WLZ12" s="111"/>
      <c r="WMA12" s="111"/>
      <c r="WMB12" s="111"/>
      <c r="WMC12" s="149"/>
      <c r="WMD12" s="111"/>
      <c r="WME12" s="111"/>
      <c r="WMF12" s="142"/>
      <c r="WMG12" s="111"/>
      <c r="WMH12" s="111"/>
      <c r="WMI12" s="111"/>
      <c r="WMJ12" s="111"/>
      <c r="WMK12" s="143"/>
      <c r="WML12" s="111"/>
      <c r="WMM12" s="111"/>
      <c r="WMN12" s="111"/>
      <c r="WMO12" s="111"/>
      <c r="WMP12" s="111"/>
      <c r="WMQ12" s="149"/>
      <c r="WMR12" s="111"/>
      <c r="WMS12" s="111"/>
      <c r="WMT12" s="142"/>
      <c r="WMU12" s="111"/>
      <c r="WMV12" s="111"/>
      <c r="WMW12" s="111"/>
      <c r="WMX12" s="111"/>
      <c r="WMY12" s="143"/>
      <c r="WMZ12" s="111"/>
      <c r="WNA12" s="111"/>
      <c r="WNB12" s="111"/>
      <c r="WNC12" s="111"/>
      <c r="WND12" s="111"/>
      <c r="WNE12" s="149"/>
      <c r="WNF12" s="111"/>
      <c r="WNG12" s="111"/>
      <c r="WNH12" s="142"/>
      <c r="WNI12" s="111"/>
      <c r="WNJ12" s="111"/>
      <c r="WNK12" s="111"/>
      <c r="WNL12" s="111"/>
      <c r="WNM12" s="143"/>
      <c r="WNN12" s="111"/>
      <c r="WNO12" s="111"/>
      <c r="WNP12" s="111"/>
      <c r="WNQ12" s="111"/>
      <c r="WNR12" s="111"/>
      <c r="WNS12" s="149"/>
      <c r="WNT12" s="111"/>
      <c r="WNU12" s="111"/>
      <c r="WNV12" s="142"/>
      <c r="WNW12" s="111"/>
      <c r="WNX12" s="111"/>
      <c r="WNY12" s="111"/>
      <c r="WNZ12" s="111"/>
      <c r="WOA12" s="143"/>
      <c r="WOB12" s="111"/>
      <c r="WOC12" s="111"/>
      <c r="WOD12" s="111"/>
      <c r="WOE12" s="111"/>
      <c r="WOF12" s="111"/>
      <c r="WOG12" s="149"/>
      <c r="WOH12" s="111"/>
      <c r="WOI12" s="111"/>
      <c r="WOJ12" s="142"/>
      <c r="WOK12" s="111"/>
      <c r="WOL12" s="111"/>
      <c r="WOM12" s="111"/>
      <c r="WON12" s="111"/>
      <c r="WOO12" s="143"/>
      <c r="WOP12" s="111"/>
      <c r="WOQ12" s="111"/>
      <c r="WOR12" s="111"/>
      <c r="WOS12" s="111"/>
      <c r="WOT12" s="111"/>
      <c r="WOU12" s="149"/>
      <c r="WOV12" s="111"/>
      <c r="WOW12" s="111"/>
      <c r="WOX12" s="142"/>
      <c r="WOY12" s="111"/>
      <c r="WOZ12" s="111"/>
      <c r="WPA12" s="111"/>
      <c r="WPB12" s="111"/>
      <c r="WPC12" s="143"/>
      <c r="WPD12" s="111"/>
      <c r="WPE12" s="111"/>
      <c r="WPF12" s="111"/>
      <c r="WPG12" s="111"/>
      <c r="WPH12" s="111"/>
      <c r="WPI12" s="149"/>
      <c r="WPJ12" s="111"/>
      <c r="WPK12" s="111"/>
      <c r="WPL12" s="142"/>
      <c r="WPM12" s="111"/>
      <c r="WPN12" s="111"/>
      <c r="WPO12" s="111"/>
      <c r="WPP12" s="111"/>
      <c r="WPQ12" s="143"/>
      <c r="WPR12" s="111"/>
      <c r="WPS12" s="111"/>
      <c r="WPT12" s="111"/>
      <c r="WPU12" s="111"/>
      <c r="WPV12" s="111"/>
      <c r="WPW12" s="149"/>
      <c r="WPX12" s="111"/>
      <c r="WPY12" s="111"/>
      <c r="WPZ12" s="142"/>
      <c r="WQA12" s="111"/>
      <c r="WQB12" s="111"/>
      <c r="WQC12" s="111"/>
      <c r="WQD12" s="111"/>
      <c r="WQE12" s="143"/>
      <c r="WQF12" s="111"/>
      <c r="WQG12" s="111"/>
      <c r="WQH12" s="111"/>
      <c r="WQI12" s="111"/>
      <c r="WQJ12" s="111"/>
      <c r="WQK12" s="149"/>
      <c r="WQL12" s="111"/>
      <c r="WQM12" s="111"/>
      <c r="WQN12" s="142"/>
      <c r="WQO12" s="111"/>
      <c r="WQP12" s="111"/>
      <c r="WQQ12" s="111"/>
      <c r="WQR12" s="111"/>
      <c r="WQS12" s="143"/>
      <c r="WQT12" s="111"/>
      <c r="WQU12" s="111"/>
      <c r="WQV12" s="111"/>
      <c r="WQW12" s="111"/>
      <c r="WQX12" s="111"/>
      <c r="WQY12" s="149"/>
      <c r="WQZ12" s="111"/>
      <c r="WRA12" s="111"/>
      <c r="WRB12" s="142"/>
      <c r="WRC12" s="111"/>
      <c r="WRD12" s="111"/>
      <c r="WRE12" s="111"/>
      <c r="WRF12" s="111"/>
      <c r="WRG12" s="143"/>
      <c r="WRH12" s="111"/>
      <c r="WRI12" s="111"/>
      <c r="WRJ12" s="111"/>
      <c r="WRK12" s="111"/>
      <c r="WRL12" s="111"/>
      <c r="WRM12" s="149"/>
      <c r="WRN12" s="111"/>
      <c r="WRO12" s="111"/>
      <c r="WRP12" s="142"/>
      <c r="WRQ12" s="111"/>
      <c r="WRR12" s="111"/>
      <c r="WRS12" s="111"/>
      <c r="WRT12" s="111"/>
      <c r="WRU12" s="143"/>
      <c r="WRV12" s="111"/>
      <c r="WRW12" s="111"/>
      <c r="WRX12" s="111"/>
      <c r="WRY12" s="111"/>
      <c r="WRZ12" s="111"/>
      <c r="WSA12" s="149"/>
      <c r="WSB12" s="111"/>
      <c r="WSC12" s="111"/>
      <c r="WSD12" s="142"/>
      <c r="WSE12" s="111"/>
      <c r="WSF12" s="111"/>
      <c r="WSG12" s="111"/>
      <c r="WSH12" s="111"/>
      <c r="WSI12" s="143"/>
      <c r="WSJ12" s="111"/>
      <c r="WSK12" s="111"/>
      <c r="WSL12" s="111"/>
      <c r="WSM12" s="111"/>
      <c r="WSN12" s="111"/>
      <c r="WSO12" s="149"/>
      <c r="WSP12" s="111"/>
      <c r="WSQ12" s="111"/>
      <c r="WSR12" s="142"/>
      <c r="WSS12" s="111"/>
      <c r="WST12" s="111"/>
      <c r="WSU12" s="111"/>
      <c r="WSV12" s="111"/>
      <c r="WSW12" s="143"/>
      <c r="WSX12" s="111"/>
      <c r="WSY12" s="111"/>
      <c r="WSZ12" s="111"/>
      <c r="WTA12" s="111"/>
      <c r="WTB12" s="111"/>
      <c r="WTC12" s="149"/>
      <c r="WTD12" s="111"/>
      <c r="WTE12" s="111"/>
      <c r="WTF12" s="142"/>
      <c r="WTG12" s="111"/>
      <c r="WTH12" s="111"/>
      <c r="WTI12" s="111"/>
      <c r="WTJ12" s="111"/>
      <c r="WTK12" s="143"/>
      <c r="WTL12" s="111"/>
      <c r="WTM12" s="111"/>
      <c r="WTN12" s="111"/>
      <c r="WTO12" s="111"/>
      <c r="WTP12" s="111"/>
      <c r="WTQ12" s="149"/>
      <c r="WTR12" s="111"/>
      <c r="WTS12" s="111"/>
      <c r="WTT12" s="142"/>
      <c r="WTU12" s="111"/>
      <c r="WTV12" s="111"/>
      <c r="WTW12" s="111"/>
      <c r="WTX12" s="111"/>
      <c r="WTY12" s="143"/>
      <c r="WTZ12" s="111"/>
      <c r="WUA12" s="111"/>
      <c r="WUB12" s="111"/>
      <c r="WUC12" s="111"/>
      <c r="WUD12" s="111"/>
      <c r="WUE12" s="149"/>
      <c r="WUF12" s="111"/>
      <c r="WUG12" s="111"/>
      <c r="WUH12" s="142"/>
      <c r="WUI12" s="111"/>
      <c r="WUJ12" s="111"/>
      <c r="WUK12" s="111"/>
      <c r="WUL12" s="111"/>
      <c r="WUM12" s="143"/>
      <c r="WUN12" s="111"/>
      <c r="WUO12" s="111"/>
      <c r="WUP12" s="111"/>
      <c r="WUQ12" s="111"/>
      <c r="WUR12" s="111"/>
      <c r="WUS12" s="149"/>
      <c r="WUT12" s="111"/>
      <c r="WUU12" s="111"/>
      <c r="WUV12" s="142"/>
      <c r="WUW12" s="111"/>
      <c r="WUX12" s="111"/>
      <c r="WUY12" s="111"/>
      <c r="WUZ12" s="111"/>
      <c r="WVA12" s="143"/>
      <c r="WVB12" s="111"/>
      <c r="WVC12" s="111"/>
      <c r="WVD12" s="111"/>
      <c r="WVE12" s="111"/>
      <c r="WVF12" s="111"/>
      <c r="WVG12" s="149"/>
      <c r="WVH12" s="111"/>
      <c r="WVI12" s="111"/>
      <c r="WVJ12" s="142"/>
      <c r="WVK12" s="111"/>
      <c r="WVL12" s="111"/>
      <c r="WVM12" s="111"/>
      <c r="WVN12" s="111"/>
      <c r="WVO12" s="143"/>
      <c r="WVP12" s="111"/>
      <c r="WVQ12" s="111"/>
      <c r="WVR12" s="111"/>
      <c r="WVS12" s="111"/>
      <c r="WVT12" s="111"/>
      <c r="WVU12" s="149"/>
      <c r="WVV12" s="111"/>
      <c r="WVW12" s="111"/>
      <c r="WVX12" s="142"/>
      <c r="WVY12" s="111"/>
      <c r="WVZ12" s="111"/>
      <c r="WWA12" s="111"/>
      <c r="WWB12" s="111"/>
      <c r="WWC12" s="143"/>
      <c r="WWD12" s="111"/>
      <c r="WWE12" s="111"/>
      <c r="WWF12" s="111"/>
      <c r="WWG12" s="111"/>
      <c r="WWH12" s="111"/>
      <c r="WWI12" s="149"/>
      <c r="WWJ12" s="111"/>
      <c r="WWK12" s="111"/>
      <c r="WWL12" s="142"/>
      <c r="WWM12" s="111"/>
      <c r="WWN12" s="111"/>
      <c r="WWO12" s="111"/>
      <c r="WWP12" s="111"/>
      <c r="WWQ12" s="143"/>
      <c r="WWR12" s="111"/>
      <c r="WWS12" s="111"/>
      <c r="WWT12" s="111"/>
      <c r="WWU12" s="111"/>
      <c r="WWV12" s="111"/>
      <c r="WWW12" s="149"/>
      <c r="WWX12" s="111"/>
      <c r="WWY12" s="111"/>
      <c r="WWZ12" s="142"/>
      <c r="WXA12" s="111"/>
      <c r="WXB12" s="111"/>
      <c r="WXC12" s="111"/>
      <c r="WXD12" s="111"/>
      <c r="WXE12" s="143"/>
      <c r="WXF12" s="111"/>
      <c r="WXG12" s="111"/>
      <c r="WXH12" s="111"/>
      <c r="WXI12" s="111"/>
      <c r="WXJ12" s="111"/>
      <c r="WXK12" s="149"/>
      <c r="WXL12" s="111"/>
      <c r="WXM12" s="111"/>
      <c r="WXN12" s="142"/>
      <c r="WXO12" s="111"/>
      <c r="WXP12" s="111"/>
      <c r="WXQ12" s="111"/>
      <c r="WXR12" s="111"/>
      <c r="WXS12" s="143"/>
      <c r="WXT12" s="111"/>
      <c r="WXU12" s="111"/>
      <c r="WXV12" s="111"/>
      <c r="WXW12" s="111"/>
      <c r="WXX12" s="111"/>
      <c r="WXY12" s="149"/>
      <c r="WXZ12" s="111"/>
      <c r="WYA12" s="111"/>
      <c r="WYB12" s="142"/>
      <c r="WYC12" s="111"/>
      <c r="WYD12" s="111"/>
      <c r="WYE12" s="111"/>
      <c r="WYF12" s="111"/>
      <c r="WYG12" s="143"/>
      <c r="WYH12" s="111"/>
      <c r="WYI12" s="111"/>
      <c r="WYJ12" s="111"/>
      <c r="WYK12" s="111"/>
      <c r="WYL12" s="111"/>
      <c r="WYM12" s="149"/>
      <c r="WYN12" s="111"/>
      <c r="WYO12" s="111"/>
      <c r="WYP12" s="142"/>
      <c r="WYQ12" s="111"/>
      <c r="WYR12" s="111"/>
      <c r="WYS12" s="111"/>
      <c r="WYT12" s="111"/>
      <c r="WYU12" s="143"/>
      <c r="WYV12" s="111"/>
      <c r="WYW12" s="111"/>
      <c r="WYX12" s="111"/>
      <c r="WYY12" s="111"/>
      <c r="WYZ12" s="111"/>
      <c r="WZA12" s="149"/>
      <c r="WZB12" s="111"/>
      <c r="WZC12" s="111"/>
      <c r="WZD12" s="142"/>
      <c r="WZE12" s="111"/>
      <c r="WZF12" s="111"/>
      <c r="WZG12" s="111"/>
      <c r="WZH12" s="111"/>
      <c r="WZI12" s="143"/>
      <c r="WZJ12" s="111"/>
      <c r="WZK12" s="111"/>
      <c r="WZL12" s="111"/>
      <c r="WZM12" s="111"/>
      <c r="WZN12" s="111"/>
      <c r="WZO12" s="149"/>
      <c r="WZP12" s="111"/>
      <c r="WZQ12" s="111"/>
      <c r="WZR12" s="142"/>
      <c r="WZS12" s="111"/>
      <c r="WZT12" s="111"/>
      <c r="WZU12" s="111"/>
      <c r="WZV12" s="111"/>
      <c r="WZW12" s="143"/>
      <c r="WZX12" s="111"/>
      <c r="WZY12" s="111"/>
      <c r="WZZ12" s="111"/>
      <c r="XAA12" s="111"/>
      <c r="XAB12" s="111"/>
      <c r="XAC12" s="149"/>
      <c r="XAD12" s="111"/>
      <c r="XAE12" s="111"/>
      <c r="XAF12" s="142"/>
      <c r="XAG12" s="111"/>
      <c r="XAH12" s="111"/>
      <c r="XAI12" s="111"/>
      <c r="XAJ12" s="111"/>
      <c r="XAK12" s="143"/>
      <c r="XAL12" s="111"/>
      <c r="XAM12" s="111"/>
      <c r="XAN12" s="111"/>
      <c r="XAO12" s="111"/>
      <c r="XAP12" s="111"/>
      <c r="XAQ12" s="149"/>
      <c r="XAR12" s="111"/>
      <c r="XAS12" s="111"/>
      <c r="XAT12" s="142"/>
      <c r="XAU12" s="111"/>
      <c r="XAV12" s="111"/>
      <c r="XAW12" s="111"/>
      <c r="XAX12" s="111"/>
      <c r="XAY12" s="143"/>
      <c r="XAZ12" s="111"/>
      <c r="XBA12" s="111"/>
      <c r="XBB12" s="111"/>
      <c r="XBC12" s="111"/>
      <c r="XBD12" s="111"/>
      <c r="XBE12" s="149"/>
      <c r="XBF12" s="111"/>
      <c r="XBG12" s="111"/>
      <c r="XBH12" s="142"/>
      <c r="XBI12" s="111"/>
      <c r="XBJ12" s="111"/>
      <c r="XBK12" s="111"/>
      <c r="XBL12" s="111"/>
      <c r="XBM12" s="143"/>
      <c r="XBN12" s="111"/>
      <c r="XBO12" s="111"/>
      <c r="XBP12" s="111"/>
      <c r="XBQ12" s="111"/>
      <c r="XBR12" s="111"/>
      <c r="XBS12" s="149"/>
      <c r="XBT12" s="111"/>
      <c r="XBU12" s="111"/>
      <c r="XBV12" s="142"/>
      <c r="XBW12" s="111"/>
      <c r="XBX12" s="111"/>
      <c r="XBY12" s="111"/>
      <c r="XBZ12" s="111"/>
      <c r="XCA12" s="143"/>
      <c r="XCB12" s="111"/>
      <c r="XCC12" s="111"/>
      <c r="XCD12" s="111"/>
      <c r="XCE12" s="111"/>
      <c r="XCF12" s="111"/>
      <c r="XCG12" s="149"/>
      <c r="XCH12" s="111"/>
      <c r="XCI12" s="111"/>
      <c r="XCJ12" s="142"/>
      <c r="XCK12" s="111"/>
      <c r="XCL12" s="111"/>
      <c r="XCM12" s="111"/>
      <c r="XCN12" s="111"/>
      <c r="XCO12" s="143"/>
      <c r="XCP12" s="111"/>
      <c r="XCQ12" s="111"/>
      <c r="XCR12" s="111"/>
      <c r="XCS12" s="111"/>
      <c r="XCT12" s="111"/>
      <c r="XCU12" s="149"/>
      <c r="XCV12" s="111"/>
      <c r="XCW12" s="111"/>
      <c r="XCX12" s="142"/>
      <c r="XCY12" s="111"/>
      <c r="XCZ12" s="111"/>
      <c r="XDA12" s="111"/>
      <c r="XDB12" s="111"/>
      <c r="XDC12" s="143"/>
      <c r="XDD12" s="111"/>
      <c r="XDE12" s="111"/>
      <c r="XDF12" s="111"/>
      <c r="XDG12" s="111"/>
      <c r="XDH12" s="111"/>
      <c r="XDI12" s="149"/>
      <c r="XDJ12" s="111"/>
      <c r="XDK12" s="111"/>
      <c r="XDL12" s="142"/>
      <c r="XDM12" s="111"/>
      <c r="XDN12" s="111"/>
      <c r="XDO12" s="111"/>
      <c r="XDP12" s="111"/>
      <c r="XDQ12" s="143"/>
      <c r="XDR12" s="111"/>
      <c r="XDS12" s="111"/>
      <c r="XDT12" s="111"/>
      <c r="XDU12" s="111"/>
      <c r="XDV12" s="111"/>
      <c r="XDW12" s="149"/>
      <c r="XDX12" s="111"/>
      <c r="XDY12" s="111"/>
      <c r="XDZ12" s="142"/>
      <c r="XEA12" s="111"/>
      <c r="XEB12" s="111"/>
      <c r="XEC12" s="111"/>
    </row>
    <row r="13" spans="1:16357" ht="15.6" customHeight="1">
      <c r="A13" s="2" t="s">
        <v>89</v>
      </c>
      <c r="B13" s="25">
        <v>30686</v>
      </c>
      <c r="C13" s="25">
        <v>30838</v>
      </c>
      <c r="D13" s="25">
        <v>31148</v>
      </c>
      <c r="E13" s="25">
        <v>31519</v>
      </c>
      <c r="F13" s="110">
        <v>31519</v>
      </c>
      <c r="G13" s="25"/>
      <c r="H13" s="25">
        <v>31891</v>
      </c>
      <c r="I13" s="25">
        <v>32108</v>
      </c>
      <c r="J13" s="25">
        <v>32664</v>
      </c>
      <c r="K13" s="25">
        <v>33119</v>
      </c>
      <c r="L13" s="148">
        <v>33119</v>
      </c>
      <c r="M13" s="25"/>
      <c r="N13" s="25">
        <v>33499</v>
      </c>
      <c r="O13" s="25">
        <v>33793</v>
      </c>
      <c r="P13" s="25">
        <v>34048</v>
      </c>
      <c r="Q13" s="25">
        <v>34218</v>
      </c>
      <c r="R13" s="148">
        <v>34218</v>
      </c>
      <c r="S13" s="86"/>
      <c r="T13" s="581"/>
    </row>
    <row r="14" spans="1:16357" ht="15.6" customHeight="1">
      <c r="A14" s="155" t="s">
        <v>90</v>
      </c>
      <c r="B14" s="152">
        <v>300</v>
      </c>
      <c r="C14" s="152">
        <v>152</v>
      </c>
      <c r="D14" s="152">
        <v>309</v>
      </c>
      <c r="E14" s="152">
        <v>372</v>
      </c>
      <c r="F14" s="153">
        <v>1134</v>
      </c>
      <c r="G14" s="152"/>
      <c r="H14" s="152">
        <v>371</v>
      </c>
      <c r="I14" s="152">
        <v>217</v>
      </c>
      <c r="J14" s="152">
        <v>556</v>
      </c>
      <c r="K14" s="152">
        <v>455</v>
      </c>
      <c r="L14" s="153">
        <v>1599</v>
      </c>
      <c r="M14" s="152"/>
      <c r="N14" s="152">
        <v>380</v>
      </c>
      <c r="O14" s="152">
        <v>294</v>
      </c>
      <c r="P14" s="152">
        <v>255</v>
      </c>
      <c r="Q14" s="152">
        <v>169</v>
      </c>
      <c r="R14" s="153">
        <v>1099</v>
      </c>
      <c r="S14" s="86"/>
      <c r="T14" s="86"/>
    </row>
    <row r="15" spans="1:16357" ht="1.5" customHeight="1">
      <c r="A15" s="117"/>
      <c r="B15" s="118"/>
      <c r="C15" s="118"/>
      <c r="D15" s="118"/>
      <c r="E15" s="118"/>
      <c r="F15" s="119"/>
      <c r="G15" s="118"/>
      <c r="H15" s="118"/>
      <c r="I15" s="118"/>
      <c r="J15" s="118"/>
      <c r="K15" s="118" t="s">
        <v>91</v>
      </c>
      <c r="L15" s="119"/>
      <c r="M15" s="118"/>
      <c r="N15" s="118"/>
      <c r="O15" s="118"/>
      <c r="P15" s="118"/>
      <c r="Q15" s="118"/>
      <c r="R15" s="119"/>
      <c r="S15" s="86"/>
    </row>
    <row r="16" spans="1:16357" ht="5.25" customHeight="1">
      <c r="B16" s="25"/>
      <c r="C16" s="25"/>
      <c r="D16" s="25"/>
      <c r="E16" s="25"/>
      <c r="F16" s="26"/>
      <c r="G16" s="25"/>
      <c r="H16" s="25"/>
      <c r="I16" s="25"/>
      <c r="J16" s="25"/>
      <c r="K16" s="25"/>
      <c r="L16" s="26"/>
      <c r="M16" s="25"/>
      <c r="N16" s="25"/>
      <c r="O16" s="25"/>
      <c r="P16" s="25"/>
      <c r="Q16" s="25"/>
      <c r="R16" s="26"/>
      <c r="S16" s="86"/>
    </row>
    <row r="17" spans="1:16357" ht="15" customHeight="1">
      <c r="A17" s="4" t="s">
        <v>92</v>
      </c>
      <c r="B17" s="104">
        <v>155.88</v>
      </c>
      <c r="C17" s="104">
        <v>156.57</v>
      </c>
      <c r="D17" s="104">
        <v>156.85</v>
      </c>
      <c r="E17" s="104">
        <v>157.11000000000001</v>
      </c>
      <c r="F17" s="195">
        <v>156.37</v>
      </c>
      <c r="G17" s="104"/>
      <c r="H17" s="104">
        <v>156.84</v>
      </c>
      <c r="I17" s="104">
        <v>150.29</v>
      </c>
      <c r="J17" s="481">
        <v>154.38999999999999</v>
      </c>
      <c r="K17" s="481">
        <v>159.16</v>
      </c>
      <c r="L17" s="485">
        <v>154.84</v>
      </c>
      <c r="N17" s="104">
        <v>158.16999999999999</v>
      </c>
      <c r="O17" s="104">
        <v>158.53</v>
      </c>
      <c r="P17" s="104">
        <v>158.36000000000001</v>
      </c>
      <c r="Q17" s="570">
        <v>160.22</v>
      </c>
      <c r="R17" s="571">
        <v>159.22</v>
      </c>
      <c r="S17" s="86"/>
    </row>
    <row r="18" spans="1:16357" ht="3.75" customHeight="1">
      <c r="A18" s="4"/>
      <c r="B18" s="104"/>
      <c r="C18" s="104"/>
      <c r="D18" s="104"/>
      <c r="E18" s="104"/>
      <c r="F18" s="106"/>
      <c r="G18" s="105"/>
      <c r="H18" s="104"/>
      <c r="I18" s="104"/>
      <c r="J18" s="104"/>
      <c r="K18" s="104"/>
      <c r="L18" s="106"/>
      <c r="M18" s="104"/>
      <c r="N18" s="104"/>
      <c r="O18" s="104"/>
      <c r="P18" s="104"/>
      <c r="Q18" s="104"/>
      <c r="R18" s="106"/>
      <c r="S18" s="86"/>
    </row>
    <row r="19" spans="1:16357" ht="1.5" customHeight="1">
      <c r="A19" s="117"/>
      <c r="B19" s="118"/>
      <c r="C19" s="118"/>
      <c r="D19" s="118"/>
      <c r="E19" s="118"/>
      <c r="F19" s="119"/>
      <c r="G19" s="118"/>
      <c r="H19" s="118"/>
      <c r="I19" s="118"/>
      <c r="J19" s="118"/>
      <c r="K19" s="118" t="s">
        <v>91</v>
      </c>
      <c r="L19" s="119"/>
      <c r="M19" s="118"/>
      <c r="N19" s="118"/>
      <c r="O19" s="118"/>
      <c r="P19" s="118"/>
      <c r="Q19" s="118"/>
      <c r="R19" s="118"/>
      <c r="S19" s="86"/>
    </row>
    <row r="20" spans="1:16357" ht="5.25" customHeight="1">
      <c r="B20" s="25"/>
      <c r="C20" s="25"/>
      <c r="D20" s="25"/>
      <c r="E20" s="25"/>
      <c r="F20" s="10"/>
      <c r="G20" s="25"/>
      <c r="H20" s="25"/>
      <c r="I20" s="25"/>
      <c r="J20" s="25"/>
      <c r="K20" s="25"/>
      <c r="L20" s="10"/>
      <c r="M20" s="25"/>
      <c r="N20" s="25"/>
      <c r="O20" s="25"/>
      <c r="P20" s="25"/>
      <c r="Q20" s="572"/>
      <c r="R20" s="573"/>
      <c r="S20" s="86"/>
    </row>
    <row r="21" spans="1:16357" ht="15" customHeight="1">
      <c r="A21" s="2" t="s">
        <v>93</v>
      </c>
      <c r="B21" s="104">
        <v>62.53</v>
      </c>
      <c r="C21" s="104">
        <v>63.43</v>
      </c>
      <c r="D21" s="104">
        <v>62.39</v>
      </c>
      <c r="E21" s="104">
        <v>62.59</v>
      </c>
      <c r="F21" s="195">
        <v>62.64</v>
      </c>
      <c r="G21" s="104"/>
      <c r="H21" s="104">
        <v>63.88</v>
      </c>
      <c r="I21" s="104">
        <v>64.33</v>
      </c>
      <c r="J21" s="104">
        <v>65.989999999999995</v>
      </c>
      <c r="K21" s="104">
        <v>66.959999999999994</v>
      </c>
      <c r="L21" s="195">
        <v>65.16</v>
      </c>
      <c r="M21" s="104"/>
      <c r="N21" s="104">
        <v>68.349999999999994</v>
      </c>
      <c r="O21" s="104">
        <v>70.069999999999993</v>
      </c>
      <c r="P21" s="481">
        <v>69.47</v>
      </c>
      <c r="Q21" s="570">
        <v>69.58</v>
      </c>
      <c r="R21" s="571">
        <v>69.55</v>
      </c>
      <c r="S21" s="86"/>
    </row>
    <row r="22" spans="1:16357" ht="3.9" customHeight="1">
      <c r="B22" s="25"/>
      <c r="C22" s="25"/>
      <c r="D22" s="25"/>
      <c r="E22" s="25"/>
      <c r="F22" s="10"/>
      <c r="G22" s="25"/>
      <c r="H22" s="25"/>
      <c r="I22" s="25"/>
      <c r="J22" s="25"/>
      <c r="K22" s="25"/>
      <c r="L22" s="10"/>
      <c r="M22" s="25"/>
      <c r="N22" s="25"/>
      <c r="O22" s="25"/>
      <c r="P22" s="25"/>
      <c r="Q22" s="572"/>
      <c r="R22" s="573"/>
      <c r="S22" s="86"/>
    </row>
    <row r="23" spans="1:16357" ht="1.5" customHeight="1">
      <c r="A23" s="117"/>
      <c r="B23" s="118"/>
      <c r="C23" s="118"/>
      <c r="D23" s="118"/>
      <c r="E23" s="118"/>
      <c r="F23" s="119"/>
      <c r="G23" s="118"/>
      <c r="H23" s="118"/>
      <c r="I23" s="118"/>
      <c r="J23" s="118"/>
      <c r="K23" s="118" t="s">
        <v>91</v>
      </c>
      <c r="L23" s="119"/>
      <c r="M23" s="118"/>
      <c r="N23" s="118"/>
      <c r="O23" s="118"/>
      <c r="P23" s="118"/>
      <c r="Q23" s="118"/>
      <c r="R23" s="118"/>
      <c r="S23" s="86"/>
    </row>
    <row r="24" spans="1:16357" ht="18.600000000000001" customHeight="1">
      <c r="A24" s="4" t="s">
        <v>94</v>
      </c>
      <c r="B24" s="146"/>
      <c r="C24" s="146"/>
      <c r="D24" s="146"/>
      <c r="E24" s="146"/>
      <c r="F24" s="140"/>
      <c r="G24" s="107"/>
      <c r="H24" s="146"/>
      <c r="I24" s="146"/>
      <c r="J24" s="146"/>
      <c r="K24" s="146"/>
      <c r="L24" s="141"/>
      <c r="M24" s="146"/>
      <c r="N24" s="146"/>
      <c r="O24" s="146"/>
      <c r="P24" s="146"/>
      <c r="Q24" s="574"/>
      <c r="R24" s="141"/>
      <c r="S24" s="86"/>
    </row>
    <row r="25" spans="1:16357" ht="3" customHeight="1">
      <c r="A25" s="4"/>
      <c r="B25" s="146"/>
      <c r="C25" s="146"/>
      <c r="D25" s="146"/>
      <c r="E25" s="146"/>
      <c r="F25" s="140"/>
      <c r="G25" s="107"/>
      <c r="H25" s="146"/>
      <c r="I25" s="146"/>
      <c r="J25" s="146"/>
      <c r="K25" s="146"/>
      <c r="L25" s="141"/>
      <c r="M25" s="146"/>
      <c r="N25" s="146"/>
      <c r="O25" s="146"/>
      <c r="P25" s="146"/>
      <c r="Q25" s="146"/>
      <c r="R25" s="141"/>
      <c r="S25" s="86"/>
    </row>
    <row r="26" spans="1:16357" ht="15.75" customHeight="1">
      <c r="A26" s="3" t="s">
        <v>95</v>
      </c>
      <c r="B26" s="25">
        <v>9269</v>
      </c>
      <c r="C26" s="25">
        <v>9500</v>
      </c>
      <c r="D26" s="25">
        <v>9879</v>
      </c>
      <c r="E26" s="25">
        <v>10221</v>
      </c>
      <c r="F26" s="110">
        <v>10221</v>
      </c>
      <c r="G26" s="25"/>
      <c r="H26" s="25">
        <v>10775</v>
      </c>
      <c r="I26" s="25">
        <v>11306</v>
      </c>
      <c r="J26" s="25">
        <v>11931</v>
      </c>
      <c r="K26" s="25">
        <v>12408</v>
      </c>
      <c r="L26" s="148">
        <v>12408</v>
      </c>
      <c r="M26" s="25"/>
      <c r="N26" s="25">
        <v>12997</v>
      </c>
      <c r="O26" s="25">
        <v>13477</v>
      </c>
      <c r="P26" s="25">
        <v>13959</v>
      </c>
      <c r="Q26" s="25">
        <v>14330</v>
      </c>
      <c r="R26" s="148">
        <v>14330</v>
      </c>
      <c r="S26" s="86"/>
      <c r="T26" s="25"/>
      <c r="U26" s="25"/>
      <c r="V26" s="25"/>
      <c r="W26" s="25"/>
      <c r="X26" s="25"/>
      <c r="Y26" s="25"/>
      <c r="Z26" s="25"/>
      <c r="AA26" s="86"/>
      <c r="AB26" s="25"/>
      <c r="AC26" s="25"/>
      <c r="AE26" s="25"/>
      <c r="AF26" s="25"/>
      <c r="AG26" s="25"/>
      <c r="AH26" s="25"/>
      <c r="AI26" s="25"/>
      <c r="AJ26" s="25"/>
      <c r="AK26" s="25"/>
      <c r="AL26" s="25"/>
      <c r="AM26" s="25"/>
      <c r="AN26" s="25"/>
      <c r="AO26" s="86"/>
      <c r="AP26" s="25"/>
      <c r="AQ26" s="25"/>
      <c r="AS26" s="25"/>
      <c r="AT26" s="25"/>
      <c r="AU26" s="25"/>
      <c r="AV26" s="25"/>
      <c r="AW26" s="25"/>
      <c r="AX26" s="25"/>
      <c r="AY26" s="25"/>
      <c r="AZ26" s="25"/>
      <c r="BA26" s="25"/>
      <c r="BB26" s="25"/>
      <c r="BC26" s="86"/>
      <c r="BD26" s="25"/>
      <c r="BE26" s="25"/>
      <c r="BG26" s="25"/>
      <c r="BH26" s="25"/>
      <c r="BI26" s="25"/>
      <c r="BJ26" s="25"/>
      <c r="BK26" s="25"/>
      <c r="BL26" s="25"/>
      <c r="BM26" s="25"/>
      <c r="BN26" s="25"/>
      <c r="BO26" s="25"/>
      <c r="BP26" s="25"/>
      <c r="BQ26" s="86"/>
      <c r="BR26" s="25"/>
      <c r="BS26" s="25"/>
      <c r="BU26" s="25"/>
      <c r="BV26" s="25"/>
      <c r="BW26" s="25"/>
      <c r="BX26" s="25"/>
      <c r="BY26" s="25"/>
      <c r="BZ26" s="25"/>
      <c r="CA26" s="25"/>
      <c r="CB26" s="25"/>
      <c r="CC26" s="25"/>
      <c r="CD26" s="25"/>
      <c r="CE26" s="86"/>
      <c r="CF26" s="25"/>
      <c r="CG26" s="25"/>
      <c r="CI26" s="25"/>
      <c r="CJ26" s="25"/>
      <c r="CK26" s="25"/>
      <c r="CL26" s="25"/>
      <c r="CM26" s="25"/>
      <c r="CN26" s="25"/>
      <c r="CO26" s="25"/>
      <c r="CP26" s="25"/>
      <c r="CQ26" s="25"/>
      <c r="CR26" s="25"/>
      <c r="CS26" s="86"/>
      <c r="CT26" s="25"/>
      <c r="CU26" s="25"/>
      <c r="CW26" s="25"/>
      <c r="CX26" s="25"/>
      <c r="CY26" s="25"/>
      <c r="CZ26" s="25"/>
      <c r="DA26" s="25"/>
      <c r="DB26" s="25"/>
      <c r="DC26" s="25"/>
      <c r="DD26" s="25"/>
      <c r="DE26" s="25"/>
      <c r="DF26" s="25"/>
      <c r="DG26" s="86"/>
      <c r="DH26" s="25"/>
      <c r="DI26" s="25"/>
      <c r="DK26" s="25"/>
      <c r="DL26" s="25"/>
      <c r="DM26" s="25"/>
      <c r="DN26" s="25"/>
      <c r="DO26" s="110"/>
      <c r="DP26" s="25"/>
      <c r="DQ26" s="25"/>
      <c r="DR26" s="25"/>
      <c r="DS26" s="25"/>
      <c r="DT26" s="25"/>
      <c r="DU26" s="148"/>
      <c r="DV26" s="25"/>
      <c r="DW26" s="25"/>
      <c r="DY26" s="25"/>
      <c r="DZ26" s="25"/>
      <c r="EA26" s="25"/>
      <c r="EB26" s="25"/>
      <c r="EC26" s="110"/>
      <c r="ED26" s="25"/>
      <c r="EE26" s="25"/>
      <c r="EF26" s="25"/>
      <c r="EG26" s="25"/>
      <c r="EH26" s="25"/>
      <c r="EI26" s="148"/>
      <c r="EJ26" s="25"/>
      <c r="EK26" s="25"/>
      <c r="EM26" s="25"/>
      <c r="EN26" s="25"/>
      <c r="EO26" s="25"/>
      <c r="EP26" s="25"/>
      <c r="EQ26" s="110"/>
      <c r="ER26" s="25"/>
      <c r="ES26" s="25"/>
      <c r="ET26" s="25"/>
      <c r="EU26" s="25"/>
      <c r="EV26" s="25"/>
      <c r="EW26" s="148"/>
      <c r="EX26" s="25"/>
      <c r="EY26" s="25"/>
      <c r="FA26" s="25"/>
      <c r="FB26" s="25"/>
      <c r="FC26" s="25"/>
      <c r="FD26" s="25"/>
      <c r="FE26" s="110"/>
      <c r="FF26" s="25"/>
      <c r="FG26" s="25"/>
      <c r="FH26" s="25"/>
      <c r="FI26" s="25"/>
      <c r="FJ26" s="25"/>
      <c r="FK26" s="148"/>
      <c r="FL26" s="25"/>
      <c r="FM26" s="25"/>
      <c r="FO26" s="25"/>
      <c r="FP26" s="25"/>
      <c r="FQ26" s="25"/>
      <c r="FR26" s="25"/>
      <c r="FS26" s="110"/>
      <c r="FT26" s="25"/>
      <c r="FU26" s="25"/>
      <c r="FV26" s="25"/>
      <c r="FW26" s="25"/>
      <c r="FX26" s="25"/>
      <c r="FY26" s="148"/>
      <c r="FZ26" s="25"/>
      <c r="GA26" s="25"/>
      <c r="GC26" s="25"/>
      <c r="GD26" s="25"/>
      <c r="GE26" s="25"/>
      <c r="GF26" s="25"/>
      <c r="GG26" s="110"/>
      <c r="GH26" s="25"/>
      <c r="GI26" s="25"/>
      <c r="GJ26" s="25"/>
      <c r="GK26" s="25"/>
      <c r="GL26" s="25"/>
      <c r="GM26" s="148"/>
      <c r="GN26" s="25"/>
      <c r="GO26" s="25"/>
      <c r="GQ26" s="25"/>
      <c r="GR26" s="25"/>
      <c r="GS26" s="25"/>
      <c r="GT26" s="25"/>
      <c r="GU26" s="110"/>
      <c r="GV26" s="25"/>
      <c r="GW26" s="25"/>
      <c r="GX26" s="25"/>
      <c r="GY26" s="25"/>
      <c r="GZ26" s="25"/>
      <c r="HA26" s="148"/>
      <c r="HB26" s="25"/>
      <c r="HC26" s="25"/>
      <c r="HE26" s="25"/>
      <c r="HF26" s="25"/>
      <c r="HG26" s="25"/>
      <c r="HH26" s="25"/>
      <c r="HI26" s="110"/>
      <c r="HJ26" s="25"/>
      <c r="HK26" s="25"/>
      <c r="HL26" s="25"/>
      <c r="HM26" s="25"/>
      <c r="HN26" s="25"/>
      <c r="HO26" s="148"/>
      <c r="HP26" s="25"/>
      <c r="HQ26" s="25"/>
      <c r="HS26" s="25"/>
      <c r="HT26" s="25"/>
      <c r="HU26" s="25"/>
      <c r="HV26" s="25"/>
      <c r="HW26" s="110"/>
      <c r="HX26" s="25"/>
      <c r="HY26" s="25"/>
      <c r="HZ26" s="25"/>
      <c r="IA26" s="25"/>
      <c r="IB26" s="25"/>
      <c r="IC26" s="148"/>
      <c r="ID26" s="25"/>
      <c r="IE26" s="25"/>
      <c r="IG26" s="25"/>
      <c r="IH26" s="25"/>
      <c r="II26" s="25"/>
      <c r="IJ26" s="25"/>
      <c r="IK26" s="110"/>
      <c r="IL26" s="25"/>
      <c r="IM26" s="25"/>
      <c r="IN26" s="25"/>
      <c r="IO26" s="25"/>
      <c r="IP26" s="25"/>
      <c r="IQ26" s="148"/>
      <c r="IR26" s="25"/>
      <c r="IS26" s="25"/>
      <c r="IU26" s="25"/>
      <c r="IV26" s="25"/>
      <c r="IW26" s="25"/>
      <c r="IX26" s="25"/>
      <c r="IY26" s="110"/>
      <c r="IZ26" s="25"/>
      <c r="JA26" s="25"/>
      <c r="JB26" s="25"/>
      <c r="JC26" s="25"/>
      <c r="JD26" s="25"/>
      <c r="JE26" s="148"/>
      <c r="JF26" s="25"/>
      <c r="JG26" s="25"/>
      <c r="JI26" s="25"/>
      <c r="JJ26" s="25"/>
      <c r="JK26" s="25"/>
      <c r="JL26" s="25"/>
      <c r="JM26" s="110"/>
      <c r="JN26" s="25"/>
      <c r="JO26" s="25"/>
      <c r="JP26" s="25"/>
      <c r="JQ26" s="25"/>
      <c r="JR26" s="25"/>
      <c r="JS26" s="148"/>
      <c r="JT26" s="25"/>
      <c r="JU26" s="25"/>
      <c r="JW26" s="25"/>
      <c r="JX26" s="25"/>
      <c r="JY26" s="25"/>
      <c r="JZ26" s="25"/>
      <c r="KA26" s="110"/>
      <c r="KB26" s="25"/>
      <c r="KC26" s="25"/>
      <c r="KD26" s="25"/>
      <c r="KE26" s="25"/>
      <c r="KF26" s="25"/>
      <c r="KG26" s="148"/>
      <c r="KH26" s="25"/>
      <c r="KI26" s="25"/>
      <c r="KK26" s="25"/>
      <c r="KL26" s="25"/>
      <c r="KM26" s="25"/>
      <c r="KN26" s="25"/>
      <c r="KO26" s="110"/>
      <c r="KP26" s="25"/>
      <c r="KQ26" s="25"/>
      <c r="KR26" s="25"/>
      <c r="KS26" s="25"/>
      <c r="KT26" s="25"/>
      <c r="KU26" s="148"/>
      <c r="KV26" s="25"/>
      <c r="KW26" s="25"/>
      <c r="KY26" s="25"/>
      <c r="KZ26" s="25"/>
      <c r="LA26" s="25"/>
      <c r="LB26" s="25"/>
      <c r="LC26" s="110"/>
      <c r="LD26" s="25"/>
      <c r="LE26" s="25"/>
      <c r="LF26" s="25"/>
      <c r="LG26" s="25"/>
      <c r="LH26" s="25"/>
      <c r="LI26" s="148"/>
      <c r="LJ26" s="25"/>
      <c r="LK26" s="25"/>
      <c r="LM26" s="25"/>
      <c r="LN26" s="25"/>
      <c r="LO26" s="25"/>
      <c r="LP26" s="25"/>
      <c r="LQ26" s="110"/>
      <c r="LR26" s="25"/>
      <c r="LS26" s="25"/>
      <c r="LT26" s="25"/>
      <c r="LU26" s="25"/>
      <c r="LV26" s="25"/>
      <c r="LW26" s="148"/>
      <c r="LX26" s="25"/>
      <c r="LY26" s="25"/>
      <c r="MA26" s="25"/>
      <c r="MB26" s="25"/>
      <c r="MC26" s="25"/>
      <c r="MD26" s="25"/>
      <c r="ME26" s="110"/>
      <c r="MF26" s="25"/>
      <c r="MG26" s="25"/>
      <c r="MH26" s="25"/>
      <c r="MI26" s="25"/>
      <c r="MJ26" s="25"/>
      <c r="MK26" s="148"/>
      <c r="ML26" s="25"/>
      <c r="MM26" s="25"/>
      <c r="MO26" s="25"/>
      <c r="MP26" s="25"/>
      <c r="MQ26" s="25"/>
      <c r="MR26" s="25"/>
      <c r="MS26" s="110"/>
      <c r="MT26" s="25"/>
      <c r="MU26" s="25"/>
      <c r="MV26" s="25"/>
      <c r="MW26" s="25"/>
      <c r="MX26" s="25"/>
      <c r="MY26" s="148"/>
      <c r="MZ26" s="25"/>
      <c r="NA26" s="25"/>
      <c r="NC26" s="25"/>
      <c r="ND26" s="25"/>
      <c r="NE26" s="25"/>
      <c r="NF26" s="25"/>
      <c r="NG26" s="110"/>
      <c r="NH26" s="25"/>
      <c r="NI26" s="25"/>
      <c r="NJ26" s="25"/>
      <c r="NK26" s="25"/>
      <c r="NL26" s="25"/>
      <c r="NM26" s="148"/>
      <c r="NN26" s="25"/>
      <c r="NO26" s="25"/>
      <c r="NQ26" s="25"/>
      <c r="NR26" s="25"/>
      <c r="NS26" s="25"/>
      <c r="NT26" s="25"/>
      <c r="NU26" s="110"/>
      <c r="NV26" s="25"/>
      <c r="NW26" s="25"/>
      <c r="NX26" s="25"/>
      <c r="NY26" s="25"/>
      <c r="NZ26" s="25"/>
      <c r="OA26" s="148"/>
      <c r="OB26" s="25"/>
      <c r="OC26" s="25"/>
      <c r="OE26" s="25"/>
      <c r="OF26" s="25"/>
      <c r="OG26" s="25"/>
      <c r="OH26" s="25"/>
      <c r="OI26" s="110"/>
      <c r="OJ26" s="25"/>
      <c r="OK26" s="25"/>
      <c r="OL26" s="25"/>
      <c r="OM26" s="25"/>
      <c r="ON26" s="25"/>
      <c r="OO26" s="148"/>
      <c r="OP26" s="25"/>
      <c r="OQ26" s="25"/>
      <c r="OS26" s="25"/>
      <c r="OT26" s="25"/>
      <c r="OU26" s="25"/>
      <c r="OV26" s="25"/>
      <c r="OW26" s="110"/>
      <c r="OX26" s="25"/>
      <c r="OY26" s="25"/>
      <c r="OZ26" s="25"/>
      <c r="PA26" s="25"/>
      <c r="PB26" s="25"/>
      <c r="PC26" s="148"/>
      <c r="PD26" s="25"/>
      <c r="PE26" s="25"/>
      <c r="PG26" s="25"/>
      <c r="PH26" s="25"/>
      <c r="PI26" s="25"/>
      <c r="PJ26" s="25"/>
      <c r="PK26" s="110"/>
      <c r="PL26" s="25"/>
      <c r="PM26" s="25"/>
      <c r="PN26" s="25"/>
      <c r="PO26" s="25"/>
      <c r="PP26" s="25"/>
      <c r="PQ26" s="148"/>
      <c r="PR26" s="25"/>
      <c r="PS26" s="25"/>
      <c r="PU26" s="25"/>
      <c r="PV26" s="25"/>
      <c r="PW26" s="25"/>
      <c r="PX26" s="25"/>
      <c r="PY26" s="110"/>
      <c r="PZ26" s="25"/>
      <c r="QA26" s="25"/>
      <c r="QB26" s="25"/>
      <c r="QC26" s="25"/>
      <c r="QD26" s="25"/>
      <c r="QE26" s="148"/>
      <c r="QF26" s="25"/>
      <c r="QG26" s="25"/>
      <c r="QI26" s="25"/>
      <c r="QJ26" s="25"/>
      <c r="QK26" s="25"/>
      <c r="QL26" s="25"/>
      <c r="QM26" s="110"/>
      <c r="QN26" s="25"/>
      <c r="QO26" s="25"/>
      <c r="QP26" s="25"/>
      <c r="QQ26" s="25"/>
      <c r="QR26" s="25"/>
      <c r="QS26" s="148"/>
      <c r="QT26" s="25"/>
      <c r="QU26" s="25"/>
      <c r="QW26" s="25"/>
      <c r="QX26" s="25"/>
      <c r="QY26" s="25"/>
      <c r="QZ26" s="25"/>
      <c r="RA26" s="110"/>
      <c r="RB26" s="25"/>
      <c r="RC26" s="25"/>
      <c r="RD26" s="25"/>
      <c r="RE26" s="25"/>
      <c r="RF26" s="25"/>
      <c r="RG26" s="148"/>
      <c r="RH26" s="25"/>
      <c r="RI26" s="25"/>
      <c r="RK26" s="25"/>
      <c r="RL26" s="25"/>
      <c r="RM26" s="25"/>
      <c r="RN26" s="25"/>
      <c r="RO26" s="110"/>
      <c r="RP26" s="25"/>
      <c r="RQ26" s="25"/>
      <c r="RR26" s="25"/>
      <c r="RS26" s="25"/>
      <c r="RT26" s="25"/>
      <c r="RU26" s="148"/>
      <c r="RV26" s="25"/>
      <c r="RW26" s="25"/>
      <c r="RY26" s="25"/>
      <c r="RZ26" s="25"/>
      <c r="SA26" s="25"/>
      <c r="SB26" s="25"/>
      <c r="SC26" s="110"/>
      <c r="SD26" s="25"/>
      <c r="SE26" s="25"/>
      <c r="SF26" s="25"/>
      <c r="SG26" s="25"/>
      <c r="SH26" s="25"/>
      <c r="SI26" s="148"/>
      <c r="SJ26" s="25"/>
      <c r="SK26" s="25"/>
      <c r="SM26" s="25"/>
      <c r="SN26" s="25"/>
      <c r="SO26" s="25"/>
      <c r="SP26" s="25"/>
      <c r="SQ26" s="110"/>
      <c r="SR26" s="25"/>
      <c r="SS26" s="25"/>
      <c r="ST26" s="25"/>
      <c r="SU26" s="25"/>
      <c r="SV26" s="25"/>
      <c r="SW26" s="148"/>
      <c r="SX26" s="25"/>
      <c r="SY26" s="25"/>
      <c r="TA26" s="25"/>
      <c r="TB26" s="25"/>
      <c r="TC26" s="25"/>
      <c r="TD26" s="25"/>
      <c r="TE26" s="110"/>
      <c r="TF26" s="25"/>
      <c r="TG26" s="25"/>
      <c r="TH26" s="25"/>
      <c r="TI26" s="25"/>
      <c r="TJ26" s="25"/>
      <c r="TK26" s="148"/>
      <c r="TL26" s="25"/>
      <c r="TM26" s="25"/>
      <c r="TO26" s="25"/>
      <c r="TP26" s="25"/>
      <c r="TQ26" s="25"/>
      <c r="TR26" s="25"/>
      <c r="TS26" s="110"/>
      <c r="TT26" s="25"/>
      <c r="TU26" s="25"/>
      <c r="TV26" s="25"/>
      <c r="TW26" s="25"/>
      <c r="TX26" s="25"/>
      <c r="TY26" s="148"/>
      <c r="TZ26" s="25"/>
      <c r="UA26" s="25"/>
      <c r="UC26" s="25"/>
      <c r="UD26" s="25"/>
      <c r="UE26" s="25"/>
      <c r="UF26" s="25"/>
      <c r="UG26" s="110"/>
      <c r="UH26" s="25"/>
      <c r="UI26" s="25"/>
      <c r="UJ26" s="25"/>
      <c r="UK26" s="25"/>
      <c r="UL26" s="25"/>
      <c r="UM26" s="148"/>
      <c r="UN26" s="25"/>
      <c r="UO26" s="25"/>
      <c r="UQ26" s="25"/>
      <c r="UR26" s="25"/>
      <c r="US26" s="25"/>
      <c r="UT26" s="25"/>
      <c r="UU26" s="110"/>
      <c r="UV26" s="25"/>
      <c r="UW26" s="25"/>
      <c r="UX26" s="25"/>
      <c r="UY26" s="25"/>
      <c r="UZ26" s="25"/>
      <c r="VA26" s="148"/>
      <c r="VB26" s="25"/>
      <c r="VC26" s="25"/>
      <c r="VE26" s="25"/>
      <c r="VF26" s="25"/>
      <c r="VG26" s="25"/>
      <c r="VH26" s="25"/>
      <c r="VI26" s="110"/>
      <c r="VJ26" s="25"/>
      <c r="VK26" s="25"/>
      <c r="VL26" s="25"/>
      <c r="VM26" s="25"/>
      <c r="VN26" s="25"/>
      <c r="VO26" s="148"/>
      <c r="VP26" s="25"/>
      <c r="VQ26" s="25"/>
      <c r="VS26" s="25"/>
      <c r="VT26" s="25"/>
      <c r="VU26" s="25"/>
      <c r="VV26" s="25"/>
      <c r="VW26" s="110"/>
      <c r="VX26" s="25"/>
      <c r="VY26" s="25"/>
      <c r="VZ26" s="25"/>
      <c r="WA26" s="25"/>
      <c r="WB26" s="25"/>
      <c r="WC26" s="148"/>
      <c r="WD26" s="25"/>
      <c r="WE26" s="25"/>
      <c r="WG26" s="25"/>
      <c r="WH26" s="25"/>
      <c r="WI26" s="25"/>
      <c r="WJ26" s="25"/>
      <c r="WK26" s="110"/>
      <c r="WL26" s="25"/>
      <c r="WM26" s="25"/>
      <c r="WN26" s="25"/>
      <c r="WO26" s="25"/>
      <c r="WP26" s="25"/>
      <c r="WQ26" s="148"/>
      <c r="WR26" s="25"/>
      <c r="WS26" s="25"/>
      <c r="WU26" s="25"/>
      <c r="WV26" s="25"/>
      <c r="WW26" s="25"/>
      <c r="WX26" s="25"/>
      <c r="WY26" s="110"/>
      <c r="WZ26" s="25"/>
      <c r="XA26" s="25"/>
      <c r="XB26" s="25"/>
      <c r="XC26" s="25"/>
      <c r="XD26" s="25"/>
      <c r="XE26" s="148"/>
      <c r="XF26" s="25"/>
      <c r="XG26" s="25"/>
      <c r="XI26" s="25"/>
      <c r="XJ26" s="25"/>
      <c r="XK26" s="25"/>
      <c r="XL26" s="25"/>
      <c r="XM26" s="110"/>
      <c r="XN26" s="25"/>
      <c r="XO26" s="25"/>
      <c r="XP26" s="25"/>
      <c r="XQ26" s="25"/>
      <c r="XR26" s="25"/>
      <c r="XS26" s="148"/>
      <c r="XT26" s="25"/>
      <c r="XU26" s="25"/>
      <c r="XW26" s="25"/>
      <c r="XX26" s="25"/>
      <c r="XY26" s="25"/>
      <c r="XZ26" s="25"/>
      <c r="YA26" s="110"/>
      <c r="YB26" s="25"/>
      <c r="YC26" s="25"/>
      <c r="YD26" s="25"/>
      <c r="YE26" s="25"/>
      <c r="YF26" s="25"/>
      <c r="YG26" s="148"/>
      <c r="YH26" s="25"/>
      <c r="YI26" s="25"/>
      <c r="YK26" s="25"/>
      <c r="YL26" s="25"/>
      <c r="YM26" s="25"/>
      <c r="YN26" s="25"/>
      <c r="YO26" s="110"/>
      <c r="YP26" s="25"/>
      <c r="YQ26" s="25"/>
      <c r="YR26" s="25"/>
      <c r="YS26" s="25"/>
      <c r="YT26" s="25"/>
      <c r="YU26" s="148"/>
      <c r="YV26" s="25"/>
      <c r="YW26" s="25"/>
      <c r="YY26" s="25"/>
      <c r="YZ26" s="25"/>
      <c r="ZA26" s="25"/>
      <c r="ZB26" s="25"/>
      <c r="ZC26" s="110"/>
      <c r="ZD26" s="25"/>
      <c r="ZE26" s="25"/>
      <c r="ZF26" s="25"/>
      <c r="ZG26" s="25"/>
      <c r="ZH26" s="25"/>
      <c r="ZI26" s="148"/>
      <c r="ZJ26" s="25"/>
      <c r="ZK26" s="25"/>
      <c r="ZM26" s="25"/>
      <c r="ZN26" s="25"/>
      <c r="ZO26" s="25"/>
      <c r="ZP26" s="25"/>
      <c r="ZQ26" s="110"/>
      <c r="ZR26" s="25"/>
      <c r="ZS26" s="25"/>
      <c r="ZT26" s="25"/>
      <c r="ZU26" s="25"/>
      <c r="ZV26" s="25"/>
      <c r="ZW26" s="148"/>
      <c r="ZX26" s="25"/>
      <c r="ZY26" s="25"/>
      <c r="AAA26" s="25"/>
      <c r="AAB26" s="25"/>
      <c r="AAC26" s="25"/>
      <c r="AAD26" s="25"/>
      <c r="AAE26" s="110"/>
      <c r="AAF26" s="25"/>
      <c r="AAG26" s="25"/>
      <c r="AAH26" s="25"/>
      <c r="AAI26" s="25"/>
      <c r="AAJ26" s="25"/>
      <c r="AAK26" s="148"/>
      <c r="AAL26" s="25"/>
      <c r="AAM26" s="25"/>
      <c r="AAO26" s="25"/>
      <c r="AAP26" s="25"/>
      <c r="AAQ26" s="25"/>
      <c r="AAR26" s="25"/>
      <c r="AAS26" s="110"/>
      <c r="AAT26" s="25"/>
      <c r="AAU26" s="25"/>
      <c r="AAV26" s="25"/>
      <c r="AAW26" s="25"/>
      <c r="AAX26" s="25"/>
      <c r="AAY26" s="148"/>
      <c r="AAZ26" s="25"/>
      <c r="ABA26" s="25"/>
      <c r="ABC26" s="25"/>
      <c r="ABD26" s="25"/>
      <c r="ABE26" s="25"/>
      <c r="ABF26" s="25"/>
      <c r="ABG26" s="110"/>
      <c r="ABH26" s="25"/>
      <c r="ABI26" s="25"/>
      <c r="ABJ26" s="25"/>
      <c r="ABK26" s="25"/>
      <c r="ABL26" s="25"/>
      <c r="ABM26" s="148"/>
      <c r="ABN26" s="25"/>
      <c r="ABO26" s="25"/>
      <c r="ABQ26" s="25"/>
      <c r="ABR26" s="25"/>
      <c r="ABS26" s="25"/>
      <c r="ABT26" s="25"/>
      <c r="ABU26" s="110"/>
      <c r="ABV26" s="25"/>
      <c r="ABW26" s="25"/>
      <c r="ABX26" s="25"/>
      <c r="ABY26" s="25"/>
      <c r="ABZ26" s="25"/>
      <c r="ACA26" s="148"/>
      <c r="ACB26" s="25"/>
      <c r="ACC26" s="25"/>
      <c r="ACE26" s="25"/>
      <c r="ACF26" s="25"/>
      <c r="ACG26" s="25"/>
      <c r="ACH26" s="25"/>
      <c r="ACI26" s="110"/>
      <c r="ACJ26" s="25"/>
      <c r="ACK26" s="25"/>
      <c r="ACL26" s="25"/>
      <c r="ACM26" s="25"/>
      <c r="ACN26" s="25"/>
      <c r="ACO26" s="148"/>
      <c r="ACP26" s="25"/>
      <c r="ACQ26" s="25"/>
      <c r="ACS26" s="25"/>
      <c r="ACT26" s="25"/>
      <c r="ACU26" s="25"/>
      <c r="ACV26" s="25"/>
      <c r="ACW26" s="110"/>
      <c r="ACX26" s="25"/>
      <c r="ACY26" s="25"/>
      <c r="ACZ26" s="25"/>
      <c r="ADA26" s="25"/>
      <c r="ADB26" s="25"/>
      <c r="ADC26" s="148"/>
      <c r="ADD26" s="25"/>
      <c r="ADE26" s="25"/>
      <c r="ADG26" s="25"/>
      <c r="ADH26" s="25"/>
      <c r="ADI26" s="25"/>
      <c r="ADJ26" s="25"/>
      <c r="ADK26" s="110"/>
      <c r="ADL26" s="25"/>
      <c r="ADM26" s="25"/>
      <c r="ADN26" s="25"/>
      <c r="ADO26" s="25"/>
      <c r="ADP26" s="25"/>
      <c r="ADQ26" s="148"/>
      <c r="ADR26" s="25"/>
      <c r="ADS26" s="25"/>
      <c r="ADU26" s="25"/>
      <c r="ADV26" s="25"/>
      <c r="ADW26" s="25"/>
      <c r="ADX26" s="25"/>
      <c r="ADY26" s="110"/>
      <c r="ADZ26" s="25"/>
      <c r="AEA26" s="25"/>
      <c r="AEB26" s="25"/>
      <c r="AEC26" s="25"/>
      <c r="AED26" s="25"/>
      <c r="AEE26" s="148"/>
      <c r="AEF26" s="25"/>
      <c r="AEG26" s="25"/>
      <c r="AEI26" s="25"/>
      <c r="AEJ26" s="25"/>
      <c r="AEK26" s="25"/>
      <c r="AEL26" s="25"/>
      <c r="AEM26" s="110"/>
      <c r="AEN26" s="25"/>
      <c r="AEO26" s="25"/>
      <c r="AEP26" s="25"/>
      <c r="AEQ26" s="25"/>
      <c r="AER26" s="25"/>
      <c r="AES26" s="148"/>
      <c r="AET26" s="25"/>
      <c r="AEU26" s="25"/>
      <c r="AEW26" s="25"/>
      <c r="AEX26" s="25"/>
      <c r="AEY26" s="25"/>
      <c r="AEZ26" s="25"/>
      <c r="AFA26" s="110"/>
      <c r="AFB26" s="25"/>
      <c r="AFC26" s="25"/>
      <c r="AFD26" s="25"/>
      <c r="AFE26" s="25"/>
      <c r="AFF26" s="25"/>
      <c r="AFG26" s="148"/>
      <c r="AFH26" s="25"/>
      <c r="AFI26" s="25"/>
      <c r="AFK26" s="25"/>
      <c r="AFL26" s="25"/>
      <c r="AFM26" s="25"/>
      <c r="AFN26" s="25"/>
      <c r="AFO26" s="110"/>
      <c r="AFP26" s="25"/>
      <c r="AFQ26" s="25"/>
      <c r="AFR26" s="25"/>
      <c r="AFS26" s="25"/>
      <c r="AFT26" s="25"/>
      <c r="AFU26" s="148"/>
      <c r="AFV26" s="25"/>
      <c r="AFW26" s="25"/>
      <c r="AFY26" s="25"/>
      <c r="AFZ26" s="25"/>
      <c r="AGA26" s="25"/>
      <c r="AGB26" s="25"/>
      <c r="AGC26" s="110"/>
      <c r="AGD26" s="25"/>
      <c r="AGE26" s="25"/>
      <c r="AGF26" s="25"/>
      <c r="AGG26" s="25"/>
      <c r="AGH26" s="25"/>
      <c r="AGI26" s="148"/>
      <c r="AGJ26" s="25"/>
      <c r="AGK26" s="25"/>
      <c r="AGM26" s="25"/>
      <c r="AGN26" s="25"/>
      <c r="AGO26" s="25"/>
      <c r="AGP26" s="25"/>
      <c r="AGQ26" s="110"/>
      <c r="AGR26" s="25"/>
      <c r="AGS26" s="25"/>
      <c r="AGT26" s="25"/>
      <c r="AGU26" s="25"/>
      <c r="AGV26" s="25"/>
      <c r="AGW26" s="148"/>
      <c r="AGX26" s="25"/>
      <c r="AGY26" s="25"/>
      <c r="AHA26" s="25"/>
      <c r="AHB26" s="25"/>
      <c r="AHC26" s="25"/>
      <c r="AHD26" s="25"/>
      <c r="AHE26" s="110"/>
      <c r="AHF26" s="25"/>
      <c r="AHG26" s="25"/>
      <c r="AHH26" s="25"/>
      <c r="AHI26" s="25"/>
      <c r="AHJ26" s="25"/>
      <c r="AHK26" s="148"/>
      <c r="AHL26" s="25"/>
      <c r="AHM26" s="25"/>
      <c r="AHO26" s="25"/>
      <c r="AHP26" s="25"/>
      <c r="AHQ26" s="25"/>
      <c r="AHR26" s="25"/>
      <c r="AHS26" s="110"/>
      <c r="AHT26" s="25"/>
      <c r="AHU26" s="25"/>
      <c r="AHV26" s="25"/>
      <c r="AHW26" s="25"/>
      <c r="AHX26" s="25"/>
      <c r="AHY26" s="148"/>
      <c r="AHZ26" s="25"/>
      <c r="AIA26" s="25"/>
      <c r="AIC26" s="25"/>
      <c r="AID26" s="25"/>
      <c r="AIE26" s="25"/>
      <c r="AIF26" s="25"/>
      <c r="AIG26" s="110"/>
      <c r="AIH26" s="25"/>
      <c r="AII26" s="25"/>
      <c r="AIJ26" s="25"/>
      <c r="AIK26" s="25"/>
      <c r="AIL26" s="25"/>
      <c r="AIM26" s="148"/>
      <c r="AIN26" s="25"/>
      <c r="AIO26" s="25"/>
      <c r="AIQ26" s="25"/>
      <c r="AIR26" s="25"/>
      <c r="AIS26" s="25"/>
      <c r="AIT26" s="25"/>
      <c r="AIU26" s="110"/>
      <c r="AIV26" s="25"/>
      <c r="AIW26" s="25"/>
      <c r="AIX26" s="25"/>
      <c r="AIY26" s="25"/>
      <c r="AIZ26" s="25"/>
      <c r="AJA26" s="148"/>
      <c r="AJB26" s="25"/>
      <c r="AJC26" s="25"/>
      <c r="AJE26" s="25"/>
      <c r="AJF26" s="25"/>
      <c r="AJG26" s="25"/>
      <c r="AJH26" s="25"/>
      <c r="AJI26" s="110"/>
      <c r="AJJ26" s="25"/>
      <c r="AJK26" s="25"/>
      <c r="AJL26" s="25"/>
      <c r="AJM26" s="25"/>
      <c r="AJN26" s="25"/>
      <c r="AJO26" s="148"/>
      <c r="AJP26" s="25"/>
      <c r="AJQ26" s="25"/>
      <c r="AJS26" s="25"/>
      <c r="AJT26" s="25"/>
      <c r="AJU26" s="25"/>
      <c r="AJV26" s="25"/>
      <c r="AJW26" s="110"/>
      <c r="AJX26" s="25"/>
      <c r="AJY26" s="25"/>
      <c r="AJZ26" s="25"/>
      <c r="AKA26" s="25"/>
      <c r="AKB26" s="25"/>
      <c r="AKC26" s="148"/>
      <c r="AKD26" s="25"/>
      <c r="AKE26" s="25"/>
      <c r="AKG26" s="25"/>
      <c r="AKH26" s="25"/>
      <c r="AKI26" s="25"/>
      <c r="AKJ26" s="25"/>
      <c r="AKK26" s="110"/>
      <c r="AKL26" s="25"/>
      <c r="AKM26" s="25"/>
      <c r="AKN26" s="25"/>
      <c r="AKO26" s="25"/>
      <c r="AKP26" s="25"/>
      <c r="AKQ26" s="148"/>
      <c r="AKR26" s="25"/>
      <c r="AKS26" s="25"/>
      <c r="AKU26" s="25"/>
      <c r="AKV26" s="25"/>
      <c r="AKW26" s="25"/>
      <c r="AKX26" s="25"/>
      <c r="AKY26" s="110"/>
      <c r="AKZ26" s="25"/>
      <c r="ALA26" s="25"/>
      <c r="ALB26" s="25"/>
      <c r="ALC26" s="25"/>
      <c r="ALD26" s="25"/>
      <c r="ALE26" s="148"/>
      <c r="ALF26" s="25"/>
      <c r="ALG26" s="25"/>
      <c r="ALI26" s="25"/>
      <c r="ALJ26" s="25"/>
      <c r="ALK26" s="25"/>
      <c r="ALL26" s="25"/>
      <c r="ALM26" s="110"/>
      <c r="ALN26" s="25"/>
      <c r="ALO26" s="25"/>
      <c r="ALP26" s="25"/>
      <c r="ALQ26" s="25"/>
      <c r="ALR26" s="25"/>
      <c r="ALS26" s="148"/>
      <c r="ALT26" s="25"/>
      <c r="ALU26" s="25"/>
      <c r="ALW26" s="25"/>
      <c r="ALX26" s="25"/>
      <c r="ALY26" s="25"/>
      <c r="ALZ26" s="25"/>
      <c r="AMA26" s="110"/>
      <c r="AMB26" s="25"/>
      <c r="AMC26" s="25"/>
      <c r="AMD26" s="25"/>
      <c r="AME26" s="25"/>
      <c r="AMF26" s="25"/>
      <c r="AMG26" s="148"/>
      <c r="AMH26" s="25"/>
      <c r="AMI26" s="25"/>
      <c r="AMK26" s="25"/>
      <c r="AML26" s="25"/>
      <c r="AMM26" s="25"/>
      <c r="AMN26" s="25"/>
      <c r="AMO26" s="110"/>
      <c r="AMP26" s="25"/>
      <c r="AMQ26" s="25"/>
      <c r="AMR26" s="25"/>
      <c r="AMS26" s="25"/>
      <c r="AMT26" s="25"/>
      <c r="AMU26" s="148"/>
      <c r="AMV26" s="25"/>
      <c r="AMW26" s="25"/>
      <c r="AMY26" s="25"/>
      <c r="AMZ26" s="25"/>
      <c r="ANA26" s="25"/>
      <c r="ANB26" s="25"/>
      <c r="ANC26" s="110"/>
      <c r="AND26" s="25"/>
      <c r="ANE26" s="25"/>
      <c r="ANF26" s="25"/>
      <c r="ANG26" s="25"/>
      <c r="ANH26" s="25"/>
      <c r="ANI26" s="148"/>
      <c r="ANJ26" s="25"/>
      <c r="ANK26" s="25"/>
      <c r="ANM26" s="25"/>
      <c r="ANN26" s="25"/>
      <c r="ANO26" s="25"/>
      <c r="ANP26" s="25"/>
      <c r="ANQ26" s="110"/>
      <c r="ANR26" s="25"/>
      <c r="ANS26" s="25"/>
      <c r="ANT26" s="25"/>
      <c r="ANU26" s="25"/>
      <c r="ANV26" s="25"/>
      <c r="ANW26" s="148"/>
      <c r="ANX26" s="25"/>
      <c r="ANY26" s="25"/>
      <c r="AOA26" s="25"/>
      <c r="AOB26" s="25"/>
      <c r="AOC26" s="25"/>
      <c r="AOD26" s="25"/>
      <c r="AOE26" s="110"/>
      <c r="AOF26" s="25"/>
      <c r="AOG26" s="25"/>
      <c r="AOH26" s="25"/>
      <c r="AOI26" s="25"/>
      <c r="AOJ26" s="25"/>
      <c r="AOK26" s="148"/>
      <c r="AOL26" s="25"/>
      <c r="AOM26" s="25"/>
      <c r="AOO26" s="25"/>
      <c r="AOP26" s="25"/>
      <c r="AOQ26" s="25"/>
      <c r="AOR26" s="25"/>
      <c r="AOS26" s="110"/>
      <c r="AOT26" s="25"/>
      <c r="AOU26" s="25"/>
      <c r="AOV26" s="25"/>
      <c r="AOW26" s="25"/>
      <c r="AOX26" s="25"/>
      <c r="AOY26" s="148"/>
      <c r="AOZ26" s="25"/>
      <c r="APA26" s="25"/>
      <c r="APC26" s="25"/>
      <c r="APD26" s="25"/>
      <c r="APE26" s="25"/>
      <c r="APF26" s="25"/>
      <c r="APG26" s="110"/>
      <c r="APH26" s="25"/>
      <c r="API26" s="25"/>
      <c r="APJ26" s="25"/>
      <c r="APK26" s="25"/>
      <c r="APL26" s="25"/>
      <c r="APM26" s="148"/>
      <c r="APN26" s="25"/>
      <c r="APO26" s="25"/>
      <c r="APQ26" s="25"/>
      <c r="APR26" s="25"/>
      <c r="APS26" s="25"/>
      <c r="APT26" s="25"/>
      <c r="APU26" s="110"/>
      <c r="APV26" s="25"/>
      <c r="APW26" s="25"/>
      <c r="APX26" s="25"/>
      <c r="APY26" s="25"/>
      <c r="APZ26" s="25"/>
      <c r="AQA26" s="148"/>
      <c r="AQB26" s="25"/>
      <c r="AQC26" s="25"/>
      <c r="AQE26" s="25"/>
      <c r="AQF26" s="25"/>
      <c r="AQG26" s="25"/>
      <c r="AQH26" s="25"/>
      <c r="AQI26" s="110"/>
      <c r="AQJ26" s="25"/>
      <c r="AQK26" s="25"/>
      <c r="AQL26" s="25"/>
      <c r="AQM26" s="25"/>
      <c r="AQN26" s="25"/>
      <c r="AQO26" s="148"/>
      <c r="AQP26" s="25"/>
      <c r="AQQ26" s="25"/>
      <c r="AQS26" s="25"/>
      <c r="AQT26" s="25"/>
      <c r="AQU26" s="25"/>
      <c r="AQV26" s="25"/>
      <c r="AQW26" s="110"/>
      <c r="AQX26" s="25"/>
      <c r="AQY26" s="25"/>
      <c r="AQZ26" s="25"/>
      <c r="ARA26" s="25"/>
      <c r="ARB26" s="25"/>
      <c r="ARC26" s="148"/>
      <c r="ARD26" s="25"/>
      <c r="ARE26" s="25"/>
      <c r="ARG26" s="25"/>
      <c r="ARH26" s="25"/>
      <c r="ARI26" s="25"/>
      <c r="ARJ26" s="25"/>
      <c r="ARK26" s="110"/>
      <c r="ARL26" s="25"/>
      <c r="ARM26" s="25"/>
      <c r="ARN26" s="25"/>
      <c r="ARO26" s="25"/>
      <c r="ARP26" s="25"/>
      <c r="ARQ26" s="148"/>
      <c r="ARR26" s="25"/>
      <c r="ARS26" s="25"/>
      <c r="ARU26" s="25"/>
      <c r="ARV26" s="25"/>
      <c r="ARW26" s="25"/>
      <c r="ARX26" s="25"/>
      <c r="ARY26" s="110"/>
      <c r="ARZ26" s="25"/>
      <c r="ASA26" s="25"/>
      <c r="ASB26" s="25"/>
      <c r="ASC26" s="25"/>
      <c r="ASD26" s="25"/>
      <c r="ASE26" s="148"/>
      <c r="ASF26" s="25"/>
      <c r="ASG26" s="25"/>
      <c r="ASI26" s="25"/>
      <c r="ASJ26" s="25"/>
      <c r="ASK26" s="25"/>
      <c r="ASL26" s="25"/>
      <c r="ASM26" s="110"/>
      <c r="ASN26" s="25"/>
      <c r="ASO26" s="25"/>
      <c r="ASP26" s="25"/>
      <c r="ASQ26" s="25"/>
      <c r="ASR26" s="25"/>
      <c r="ASS26" s="148"/>
      <c r="AST26" s="25"/>
      <c r="ASU26" s="25"/>
      <c r="ASW26" s="25"/>
      <c r="ASX26" s="25"/>
      <c r="ASY26" s="25"/>
      <c r="ASZ26" s="25"/>
      <c r="ATA26" s="110"/>
      <c r="ATB26" s="25"/>
      <c r="ATC26" s="25"/>
      <c r="ATD26" s="25"/>
      <c r="ATE26" s="25"/>
      <c r="ATF26" s="25"/>
      <c r="ATG26" s="148"/>
      <c r="ATH26" s="25"/>
      <c r="ATI26" s="25"/>
      <c r="ATK26" s="25"/>
      <c r="ATL26" s="25"/>
      <c r="ATM26" s="25"/>
      <c r="ATN26" s="25"/>
      <c r="ATO26" s="110"/>
      <c r="ATP26" s="25"/>
      <c r="ATQ26" s="25"/>
      <c r="ATR26" s="25"/>
      <c r="ATS26" s="25"/>
      <c r="ATT26" s="25"/>
      <c r="ATU26" s="148"/>
      <c r="ATV26" s="25"/>
      <c r="ATW26" s="25"/>
      <c r="ATY26" s="25"/>
      <c r="ATZ26" s="25"/>
      <c r="AUA26" s="25"/>
      <c r="AUB26" s="25"/>
      <c r="AUC26" s="110"/>
      <c r="AUD26" s="25"/>
      <c r="AUE26" s="25"/>
      <c r="AUF26" s="25"/>
      <c r="AUG26" s="25"/>
      <c r="AUH26" s="25"/>
      <c r="AUI26" s="148"/>
      <c r="AUJ26" s="25"/>
      <c r="AUK26" s="25"/>
      <c r="AUM26" s="25"/>
      <c r="AUN26" s="25"/>
      <c r="AUO26" s="25"/>
      <c r="AUP26" s="25"/>
      <c r="AUQ26" s="110"/>
      <c r="AUR26" s="25"/>
      <c r="AUS26" s="25"/>
      <c r="AUT26" s="25"/>
      <c r="AUU26" s="25"/>
      <c r="AUV26" s="25"/>
      <c r="AUW26" s="148"/>
      <c r="AUX26" s="25"/>
      <c r="AUY26" s="25"/>
      <c r="AVA26" s="25"/>
      <c r="AVB26" s="25"/>
      <c r="AVC26" s="25"/>
      <c r="AVD26" s="25"/>
      <c r="AVE26" s="110"/>
      <c r="AVF26" s="25"/>
      <c r="AVG26" s="25"/>
      <c r="AVH26" s="25"/>
      <c r="AVI26" s="25"/>
      <c r="AVJ26" s="25"/>
      <c r="AVK26" s="148"/>
      <c r="AVL26" s="25"/>
      <c r="AVM26" s="25"/>
      <c r="AVO26" s="25"/>
      <c r="AVP26" s="25"/>
      <c r="AVQ26" s="25"/>
      <c r="AVR26" s="25"/>
      <c r="AVS26" s="110"/>
      <c r="AVT26" s="25"/>
      <c r="AVU26" s="25"/>
      <c r="AVV26" s="25"/>
      <c r="AVW26" s="25"/>
      <c r="AVX26" s="25"/>
      <c r="AVY26" s="148"/>
      <c r="AVZ26" s="25"/>
      <c r="AWA26" s="25"/>
      <c r="AWC26" s="25"/>
      <c r="AWD26" s="25"/>
      <c r="AWE26" s="25"/>
      <c r="AWF26" s="25"/>
      <c r="AWG26" s="110"/>
      <c r="AWH26" s="25"/>
      <c r="AWI26" s="25"/>
      <c r="AWJ26" s="25"/>
      <c r="AWK26" s="25"/>
      <c r="AWL26" s="25"/>
      <c r="AWM26" s="148"/>
      <c r="AWN26" s="25"/>
      <c r="AWO26" s="25"/>
      <c r="AWQ26" s="25"/>
      <c r="AWR26" s="25"/>
      <c r="AWS26" s="25"/>
      <c r="AWT26" s="25"/>
      <c r="AWU26" s="110"/>
      <c r="AWV26" s="25"/>
      <c r="AWW26" s="25"/>
      <c r="AWX26" s="25"/>
      <c r="AWY26" s="25"/>
      <c r="AWZ26" s="25"/>
      <c r="AXA26" s="148"/>
      <c r="AXB26" s="25"/>
      <c r="AXC26" s="25"/>
      <c r="AXE26" s="25"/>
      <c r="AXF26" s="25"/>
      <c r="AXG26" s="25"/>
      <c r="AXH26" s="25"/>
      <c r="AXI26" s="110"/>
      <c r="AXJ26" s="25"/>
      <c r="AXK26" s="25"/>
      <c r="AXL26" s="25"/>
      <c r="AXM26" s="25"/>
      <c r="AXN26" s="25"/>
      <c r="AXO26" s="148"/>
      <c r="AXP26" s="25"/>
      <c r="AXQ26" s="25"/>
      <c r="AXS26" s="25"/>
      <c r="AXT26" s="25"/>
      <c r="AXU26" s="25"/>
      <c r="AXV26" s="25"/>
      <c r="AXW26" s="110"/>
      <c r="AXX26" s="25"/>
      <c r="AXY26" s="25"/>
      <c r="AXZ26" s="25"/>
      <c r="AYA26" s="25"/>
      <c r="AYB26" s="25"/>
      <c r="AYC26" s="148"/>
      <c r="AYD26" s="25"/>
      <c r="AYE26" s="25"/>
      <c r="AYG26" s="25"/>
      <c r="AYH26" s="25"/>
      <c r="AYI26" s="25"/>
      <c r="AYJ26" s="25"/>
      <c r="AYK26" s="110"/>
      <c r="AYL26" s="25"/>
      <c r="AYM26" s="25"/>
      <c r="AYN26" s="25"/>
      <c r="AYO26" s="25"/>
      <c r="AYP26" s="25"/>
      <c r="AYQ26" s="148"/>
      <c r="AYR26" s="25"/>
      <c r="AYS26" s="25"/>
      <c r="AYU26" s="25"/>
      <c r="AYV26" s="25"/>
      <c r="AYW26" s="25"/>
      <c r="AYX26" s="25"/>
      <c r="AYY26" s="110"/>
      <c r="AYZ26" s="25"/>
      <c r="AZA26" s="25"/>
      <c r="AZB26" s="25"/>
      <c r="AZC26" s="25"/>
      <c r="AZD26" s="25"/>
      <c r="AZE26" s="148"/>
      <c r="AZF26" s="25"/>
      <c r="AZG26" s="25"/>
      <c r="AZI26" s="25"/>
      <c r="AZJ26" s="25"/>
      <c r="AZK26" s="25"/>
      <c r="AZL26" s="25"/>
      <c r="AZM26" s="110"/>
      <c r="AZN26" s="25"/>
      <c r="AZO26" s="25"/>
      <c r="AZP26" s="25"/>
      <c r="AZQ26" s="25"/>
      <c r="AZR26" s="25"/>
      <c r="AZS26" s="148"/>
      <c r="AZT26" s="25"/>
      <c r="AZU26" s="25"/>
      <c r="AZW26" s="25"/>
      <c r="AZX26" s="25"/>
      <c r="AZY26" s="25"/>
      <c r="AZZ26" s="25"/>
      <c r="BAA26" s="110"/>
      <c r="BAB26" s="25"/>
      <c r="BAC26" s="25"/>
      <c r="BAD26" s="25"/>
      <c r="BAE26" s="25"/>
      <c r="BAF26" s="25"/>
      <c r="BAG26" s="148"/>
      <c r="BAH26" s="25"/>
      <c r="BAI26" s="25"/>
      <c r="BAK26" s="25"/>
      <c r="BAL26" s="25"/>
      <c r="BAM26" s="25"/>
      <c r="BAN26" s="25"/>
      <c r="BAO26" s="110"/>
      <c r="BAP26" s="25"/>
      <c r="BAQ26" s="25"/>
      <c r="BAR26" s="25"/>
      <c r="BAS26" s="25"/>
      <c r="BAT26" s="25"/>
      <c r="BAU26" s="148"/>
      <c r="BAV26" s="25"/>
      <c r="BAW26" s="25"/>
      <c r="BAY26" s="25"/>
      <c r="BAZ26" s="25"/>
      <c r="BBA26" s="25"/>
      <c r="BBB26" s="25"/>
      <c r="BBC26" s="110"/>
      <c r="BBD26" s="25"/>
      <c r="BBE26" s="25"/>
      <c r="BBF26" s="25"/>
      <c r="BBG26" s="25"/>
      <c r="BBH26" s="25"/>
      <c r="BBI26" s="148"/>
      <c r="BBJ26" s="25"/>
      <c r="BBK26" s="25"/>
      <c r="BBM26" s="25"/>
      <c r="BBN26" s="25"/>
      <c r="BBO26" s="25"/>
      <c r="BBP26" s="25"/>
      <c r="BBQ26" s="110"/>
      <c r="BBR26" s="25"/>
      <c r="BBS26" s="25"/>
      <c r="BBT26" s="25"/>
      <c r="BBU26" s="25"/>
      <c r="BBV26" s="25"/>
      <c r="BBW26" s="148"/>
      <c r="BBX26" s="25"/>
      <c r="BBY26" s="25"/>
      <c r="BCA26" s="25"/>
      <c r="BCB26" s="25"/>
      <c r="BCC26" s="25"/>
      <c r="BCD26" s="25"/>
      <c r="BCE26" s="110"/>
      <c r="BCF26" s="25"/>
      <c r="BCG26" s="25"/>
      <c r="BCH26" s="25"/>
      <c r="BCI26" s="25"/>
      <c r="BCJ26" s="25"/>
      <c r="BCK26" s="148"/>
      <c r="BCL26" s="25"/>
      <c r="BCM26" s="25"/>
      <c r="BCO26" s="25"/>
      <c r="BCP26" s="25"/>
      <c r="BCQ26" s="25"/>
      <c r="BCR26" s="25"/>
      <c r="BCS26" s="110"/>
      <c r="BCT26" s="25"/>
      <c r="BCU26" s="25"/>
      <c r="BCV26" s="25"/>
      <c r="BCW26" s="25"/>
      <c r="BCX26" s="25"/>
      <c r="BCY26" s="148"/>
      <c r="BCZ26" s="25"/>
      <c r="BDA26" s="25"/>
      <c r="BDC26" s="25"/>
      <c r="BDD26" s="25"/>
      <c r="BDE26" s="25"/>
      <c r="BDF26" s="25"/>
      <c r="BDG26" s="110"/>
      <c r="BDH26" s="25"/>
      <c r="BDI26" s="25"/>
      <c r="BDJ26" s="25"/>
      <c r="BDK26" s="25"/>
      <c r="BDL26" s="25"/>
      <c r="BDM26" s="148"/>
      <c r="BDN26" s="25"/>
      <c r="BDO26" s="25"/>
      <c r="BDQ26" s="25"/>
      <c r="BDR26" s="25"/>
      <c r="BDS26" s="25"/>
      <c r="BDT26" s="25"/>
      <c r="BDU26" s="110"/>
      <c r="BDV26" s="25"/>
      <c r="BDW26" s="25"/>
      <c r="BDX26" s="25"/>
      <c r="BDY26" s="25"/>
      <c r="BDZ26" s="25"/>
      <c r="BEA26" s="148"/>
      <c r="BEB26" s="25"/>
      <c r="BEC26" s="25"/>
      <c r="BEE26" s="25"/>
      <c r="BEF26" s="25"/>
      <c r="BEG26" s="25"/>
      <c r="BEH26" s="25"/>
      <c r="BEI26" s="110"/>
      <c r="BEJ26" s="25"/>
      <c r="BEK26" s="25"/>
      <c r="BEL26" s="25"/>
      <c r="BEM26" s="25"/>
      <c r="BEN26" s="25"/>
      <c r="BEO26" s="148"/>
      <c r="BEP26" s="25"/>
      <c r="BEQ26" s="25"/>
      <c r="BES26" s="25"/>
      <c r="BET26" s="25"/>
      <c r="BEU26" s="25"/>
      <c r="BEV26" s="25"/>
      <c r="BEW26" s="110"/>
      <c r="BEX26" s="25"/>
      <c r="BEY26" s="25"/>
      <c r="BEZ26" s="25"/>
      <c r="BFA26" s="25"/>
      <c r="BFB26" s="25"/>
      <c r="BFC26" s="148"/>
      <c r="BFD26" s="25"/>
      <c r="BFE26" s="25"/>
      <c r="BFG26" s="25"/>
      <c r="BFH26" s="25"/>
      <c r="BFI26" s="25"/>
      <c r="BFJ26" s="25"/>
      <c r="BFK26" s="110"/>
      <c r="BFL26" s="25"/>
      <c r="BFM26" s="25"/>
      <c r="BFN26" s="25"/>
      <c r="BFO26" s="25"/>
      <c r="BFP26" s="25"/>
      <c r="BFQ26" s="148"/>
      <c r="BFR26" s="25"/>
      <c r="BFS26" s="25"/>
      <c r="BFU26" s="25"/>
      <c r="BFV26" s="25"/>
      <c r="BFW26" s="25"/>
      <c r="BFX26" s="25"/>
      <c r="BFY26" s="110"/>
      <c r="BFZ26" s="25"/>
      <c r="BGA26" s="25"/>
      <c r="BGB26" s="25"/>
      <c r="BGC26" s="25"/>
      <c r="BGD26" s="25"/>
      <c r="BGE26" s="148"/>
      <c r="BGF26" s="25"/>
      <c r="BGG26" s="25"/>
      <c r="BGI26" s="25"/>
      <c r="BGJ26" s="25"/>
      <c r="BGK26" s="25"/>
      <c r="BGL26" s="25"/>
      <c r="BGM26" s="110"/>
      <c r="BGN26" s="25"/>
      <c r="BGO26" s="25"/>
      <c r="BGP26" s="25"/>
      <c r="BGQ26" s="25"/>
      <c r="BGR26" s="25"/>
      <c r="BGS26" s="148"/>
      <c r="BGT26" s="25"/>
      <c r="BGU26" s="25"/>
      <c r="BGW26" s="25"/>
      <c r="BGX26" s="25"/>
      <c r="BGY26" s="25"/>
      <c r="BGZ26" s="25"/>
      <c r="BHA26" s="110"/>
      <c r="BHB26" s="25"/>
      <c r="BHC26" s="25"/>
      <c r="BHD26" s="25"/>
      <c r="BHE26" s="25"/>
      <c r="BHF26" s="25"/>
      <c r="BHG26" s="148"/>
      <c r="BHH26" s="25"/>
      <c r="BHI26" s="25"/>
      <c r="BHK26" s="25"/>
      <c r="BHL26" s="25"/>
      <c r="BHM26" s="25"/>
      <c r="BHN26" s="25"/>
      <c r="BHO26" s="110"/>
      <c r="BHP26" s="25"/>
      <c r="BHQ26" s="25"/>
      <c r="BHR26" s="25"/>
      <c r="BHS26" s="25"/>
      <c r="BHT26" s="25"/>
      <c r="BHU26" s="148"/>
      <c r="BHV26" s="25"/>
      <c r="BHW26" s="25"/>
      <c r="BHY26" s="25"/>
      <c r="BHZ26" s="25"/>
      <c r="BIA26" s="25"/>
      <c r="BIB26" s="25"/>
      <c r="BIC26" s="110"/>
      <c r="BID26" s="25"/>
      <c r="BIE26" s="25"/>
      <c r="BIF26" s="25"/>
      <c r="BIG26" s="25"/>
      <c r="BIH26" s="25"/>
      <c r="BII26" s="148"/>
      <c r="BIJ26" s="25"/>
      <c r="BIK26" s="25"/>
      <c r="BIM26" s="25"/>
      <c r="BIN26" s="25"/>
      <c r="BIO26" s="25"/>
      <c r="BIP26" s="25"/>
      <c r="BIQ26" s="110"/>
      <c r="BIR26" s="25"/>
      <c r="BIS26" s="25"/>
      <c r="BIT26" s="25"/>
      <c r="BIU26" s="25"/>
      <c r="BIV26" s="25"/>
      <c r="BIW26" s="148"/>
      <c r="BIX26" s="25"/>
      <c r="BIY26" s="25"/>
      <c r="BJA26" s="25"/>
      <c r="BJB26" s="25"/>
      <c r="BJC26" s="25"/>
      <c r="BJD26" s="25"/>
      <c r="BJE26" s="110"/>
      <c r="BJF26" s="25"/>
      <c r="BJG26" s="25"/>
      <c r="BJH26" s="25"/>
      <c r="BJI26" s="25"/>
      <c r="BJJ26" s="25"/>
      <c r="BJK26" s="148"/>
      <c r="BJL26" s="25"/>
      <c r="BJM26" s="25"/>
      <c r="BJO26" s="25"/>
      <c r="BJP26" s="25"/>
      <c r="BJQ26" s="25"/>
      <c r="BJR26" s="25"/>
      <c r="BJS26" s="110"/>
      <c r="BJT26" s="25"/>
      <c r="BJU26" s="25"/>
      <c r="BJV26" s="25"/>
      <c r="BJW26" s="25"/>
      <c r="BJX26" s="25"/>
      <c r="BJY26" s="148"/>
      <c r="BJZ26" s="25"/>
      <c r="BKA26" s="25"/>
      <c r="BKC26" s="25"/>
      <c r="BKD26" s="25"/>
      <c r="BKE26" s="25"/>
      <c r="BKF26" s="25"/>
      <c r="BKG26" s="110"/>
      <c r="BKH26" s="25"/>
      <c r="BKI26" s="25"/>
      <c r="BKJ26" s="25"/>
      <c r="BKK26" s="25"/>
      <c r="BKL26" s="25"/>
      <c r="BKM26" s="148"/>
      <c r="BKN26" s="25"/>
      <c r="BKO26" s="25"/>
      <c r="BKQ26" s="25"/>
      <c r="BKR26" s="25"/>
      <c r="BKS26" s="25"/>
      <c r="BKT26" s="25"/>
      <c r="BKU26" s="110"/>
      <c r="BKV26" s="25"/>
      <c r="BKW26" s="25"/>
      <c r="BKX26" s="25"/>
      <c r="BKY26" s="25"/>
      <c r="BKZ26" s="25"/>
      <c r="BLA26" s="148"/>
      <c r="BLB26" s="25"/>
      <c r="BLC26" s="25"/>
      <c r="BLE26" s="25"/>
      <c r="BLF26" s="25"/>
      <c r="BLG26" s="25"/>
      <c r="BLH26" s="25"/>
      <c r="BLI26" s="110"/>
      <c r="BLJ26" s="25"/>
      <c r="BLK26" s="25"/>
      <c r="BLL26" s="25"/>
      <c r="BLM26" s="25"/>
      <c r="BLN26" s="25"/>
      <c r="BLO26" s="148"/>
      <c r="BLP26" s="25"/>
      <c r="BLQ26" s="25"/>
      <c r="BLS26" s="25"/>
      <c r="BLT26" s="25"/>
      <c r="BLU26" s="25"/>
      <c r="BLV26" s="25"/>
      <c r="BLW26" s="110"/>
      <c r="BLX26" s="25"/>
      <c r="BLY26" s="25"/>
      <c r="BLZ26" s="25"/>
      <c r="BMA26" s="25"/>
      <c r="BMB26" s="25"/>
      <c r="BMC26" s="148"/>
      <c r="BMD26" s="25"/>
      <c r="BME26" s="25"/>
      <c r="BMG26" s="25"/>
      <c r="BMH26" s="25"/>
      <c r="BMI26" s="25"/>
      <c r="BMJ26" s="25"/>
      <c r="BMK26" s="110"/>
      <c r="BML26" s="25"/>
      <c r="BMM26" s="25"/>
      <c r="BMN26" s="25"/>
      <c r="BMO26" s="25"/>
      <c r="BMP26" s="25"/>
      <c r="BMQ26" s="148"/>
      <c r="BMR26" s="25"/>
      <c r="BMS26" s="25"/>
      <c r="BMU26" s="25"/>
      <c r="BMV26" s="25"/>
      <c r="BMW26" s="25"/>
      <c r="BMX26" s="25"/>
      <c r="BMY26" s="110"/>
      <c r="BMZ26" s="25"/>
      <c r="BNA26" s="25"/>
      <c r="BNB26" s="25"/>
      <c r="BNC26" s="25"/>
      <c r="BND26" s="25"/>
      <c r="BNE26" s="148"/>
      <c r="BNF26" s="25"/>
      <c r="BNG26" s="25"/>
      <c r="BNI26" s="25"/>
      <c r="BNJ26" s="25"/>
      <c r="BNK26" s="25"/>
      <c r="BNL26" s="25"/>
      <c r="BNM26" s="110"/>
      <c r="BNN26" s="25"/>
      <c r="BNO26" s="25"/>
      <c r="BNP26" s="25"/>
      <c r="BNQ26" s="25"/>
      <c r="BNR26" s="25"/>
      <c r="BNS26" s="148"/>
      <c r="BNT26" s="25"/>
      <c r="BNU26" s="25"/>
      <c r="BNW26" s="25"/>
      <c r="BNX26" s="25"/>
      <c r="BNY26" s="25"/>
      <c r="BNZ26" s="25"/>
      <c r="BOA26" s="110"/>
      <c r="BOB26" s="25"/>
      <c r="BOC26" s="25"/>
      <c r="BOD26" s="25"/>
      <c r="BOE26" s="25"/>
      <c r="BOF26" s="25"/>
      <c r="BOG26" s="148"/>
      <c r="BOH26" s="25"/>
      <c r="BOI26" s="25"/>
      <c r="BOK26" s="25"/>
      <c r="BOL26" s="25"/>
      <c r="BOM26" s="25"/>
      <c r="BON26" s="25"/>
      <c r="BOO26" s="110"/>
      <c r="BOP26" s="25"/>
      <c r="BOQ26" s="25"/>
      <c r="BOR26" s="25"/>
      <c r="BOS26" s="25"/>
      <c r="BOT26" s="25"/>
      <c r="BOU26" s="148"/>
      <c r="BOV26" s="25"/>
      <c r="BOW26" s="25"/>
      <c r="BOY26" s="25"/>
      <c r="BOZ26" s="25"/>
      <c r="BPA26" s="25"/>
      <c r="BPB26" s="25"/>
      <c r="BPC26" s="110"/>
      <c r="BPD26" s="25"/>
      <c r="BPE26" s="25"/>
      <c r="BPF26" s="25"/>
      <c r="BPG26" s="25"/>
      <c r="BPH26" s="25"/>
      <c r="BPI26" s="148"/>
      <c r="BPJ26" s="25"/>
      <c r="BPK26" s="25"/>
      <c r="BPM26" s="25"/>
      <c r="BPN26" s="25"/>
      <c r="BPO26" s="25"/>
      <c r="BPP26" s="25"/>
      <c r="BPQ26" s="110"/>
      <c r="BPR26" s="25"/>
      <c r="BPS26" s="25"/>
      <c r="BPT26" s="25"/>
      <c r="BPU26" s="25"/>
      <c r="BPV26" s="25"/>
      <c r="BPW26" s="148"/>
      <c r="BPX26" s="25"/>
      <c r="BPY26" s="25"/>
      <c r="BQA26" s="25"/>
      <c r="BQB26" s="25"/>
      <c r="BQC26" s="25"/>
      <c r="BQD26" s="25"/>
      <c r="BQE26" s="110"/>
      <c r="BQF26" s="25"/>
      <c r="BQG26" s="25"/>
      <c r="BQH26" s="25"/>
      <c r="BQI26" s="25"/>
      <c r="BQJ26" s="25"/>
      <c r="BQK26" s="148"/>
      <c r="BQL26" s="25"/>
      <c r="BQM26" s="25"/>
      <c r="BQO26" s="25"/>
      <c r="BQP26" s="25"/>
      <c r="BQQ26" s="25"/>
      <c r="BQR26" s="25"/>
      <c r="BQS26" s="110"/>
      <c r="BQT26" s="25"/>
      <c r="BQU26" s="25"/>
      <c r="BQV26" s="25"/>
      <c r="BQW26" s="25"/>
      <c r="BQX26" s="25"/>
      <c r="BQY26" s="148"/>
      <c r="BQZ26" s="25"/>
      <c r="BRA26" s="25"/>
      <c r="BRC26" s="25"/>
      <c r="BRD26" s="25"/>
      <c r="BRE26" s="25"/>
      <c r="BRF26" s="25"/>
      <c r="BRG26" s="110"/>
      <c r="BRH26" s="25"/>
      <c r="BRI26" s="25"/>
      <c r="BRJ26" s="25"/>
      <c r="BRK26" s="25"/>
      <c r="BRL26" s="25"/>
      <c r="BRM26" s="148"/>
      <c r="BRN26" s="25"/>
      <c r="BRO26" s="25"/>
      <c r="BRQ26" s="25"/>
      <c r="BRR26" s="25"/>
      <c r="BRS26" s="25"/>
      <c r="BRT26" s="25"/>
      <c r="BRU26" s="110"/>
      <c r="BRV26" s="25"/>
      <c r="BRW26" s="25"/>
      <c r="BRX26" s="25"/>
      <c r="BRY26" s="25"/>
      <c r="BRZ26" s="25"/>
      <c r="BSA26" s="148"/>
      <c r="BSB26" s="25"/>
      <c r="BSC26" s="25"/>
      <c r="BSE26" s="25"/>
      <c r="BSF26" s="25"/>
      <c r="BSG26" s="25"/>
      <c r="BSH26" s="25"/>
      <c r="BSI26" s="110"/>
      <c r="BSJ26" s="25"/>
      <c r="BSK26" s="25"/>
      <c r="BSL26" s="25"/>
      <c r="BSM26" s="25"/>
      <c r="BSN26" s="25"/>
      <c r="BSO26" s="148"/>
      <c r="BSP26" s="25"/>
      <c r="BSQ26" s="25"/>
      <c r="BSS26" s="25"/>
      <c r="BST26" s="25"/>
      <c r="BSU26" s="25"/>
      <c r="BSV26" s="25"/>
      <c r="BSW26" s="110"/>
      <c r="BSX26" s="25"/>
      <c r="BSY26" s="25"/>
      <c r="BSZ26" s="25"/>
      <c r="BTA26" s="25"/>
      <c r="BTB26" s="25"/>
      <c r="BTC26" s="148"/>
      <c r="BTD26" s="25"/>
      <c r="BTE26" s="25"/>
      <c r="BTG26" s="25"/>
      <c r="BTH26" s="25"/>
      <c r="BTI26" s="25"/>
      <c r="BTJ26" s="25"/>
      <c r="BTK26" s="110"/>
      <c r="BTL26" s="25"/>
      <c r="BTM26" s="25"/>
      <c r="BTN26" s="25"/>
      <c r="BTO26" s="25"/>
      <c r="BTP26" s="25"/>
      <c r="BTQ26" s="148"/>
      <c r="BTR26" s="25"/>
      <c r="BTS26" s="25"/>
      <c r="BTU26" s="25"/>
      <c r="BTV26" s="25"/>
      <c r="BTW26" s="25"/>
      <c r="BTX26" s="25"/>
      <c r="BTY26" s="110"/>
      <c r="BTZ26" s="25"/>
      <c r="BUA26" s="25"/>
      <c r="BUB26" s="25"/>
      <c r="BUC26" s="25"/>
      <c r="BUD26" s="25"/>
      <c r="BUE26" s="148"/>
      <c r="BUF26" s="25"/>
      <c r="BUG26" s="25"/>
      <c r="BUI26" s="25"/>
      <c r="BUJ26" s="25"/>
      <c r="BUK26" s="25"/>
      <c r="BUL26" s="25"/>
      <c r="BUM26" s="110"/>
      <c r="BUN26" s="25"/>
      <c r="BUO26" s="25"/>
      <c r="BUP26" s="25"/>
      <c r="BUQ26" s="25"/>
      <c r="BUR26" s="25"/>
      <c r="BUS26" s="148"/>
      <c r="BUT26" s="25"/>
      <c r="BUU26" s="25"/>
      <c r="BUW26" s="25"/>
      <c r="BUX26" s="25"/>
      <c r="BUY26" s="25"/>
      <c r="BUZ26" s="25"/>
      <c r="BVA26" s="110"/>
      <c r="BVB26" s="25"/>
      <c r="BVC26" s="25"/>
      <c r="BVD26" s="25"/>
      <c r="BVE26" s="25"/>
      <c r="BVF26" s="25"/>
      <c r="BVG26" s="148"/>
      <c r="BVH26" s="25"/>
      <c r="BVI26" s="25"/>
      <c r="BVK26" s="25"/>
      <c r="BVL26" s="25"/>
      <c r="BVM26" s="25"/>
      <c r="BVN26" s="25"/>
      <c r="BVO26" s="110"/>
      <c r="BVP26" s="25"/>
      <c r="BVQ26" s="25"/>
      <c r="BVR26" s="25"/>
      <c r="BVS26" s="25"/>
      <c r="BVT26" s="25"/>
      <c r="BVU26" s="148"/>
      <c r="BVV26" s="25"/>
      <c r="BVW26" s="25"/>
      <c r="BVY26" s="25"/>
      <c r="BVZ26" s="25"/>
      <c r="BWA26" s="25"/>
      <c r="BWB26" s="25"/>
      <c r="BWC26" s="110"/>
      <c r="BWD26" s="25"/>
      <c r="BWE26" s="25"/>
      <c r="BWF26" s="25"/>
      <c r="BWG26" s="25"/>
      <c r="BWH26" s="25"/>
      <c r="BWI26" s="148"/>
      <c r="BWJ26" s="25"/>
      <c r="BWK26" s="25"/>
      <c r="BWM26" s="25"/>
      <c r="BWN26" s="25"/>
      <c r="BWO26" s="25"/>
      <c r="BWP26" s="25"/>
      <c r="BWQ26" s="110"/>
      <c r="BWR26" s="25"/>
      <c r="BWS26" s="25"/>
      <c r="BWT26" s="25"/>
      <c r="BWU26" s="25"/>
      <c r="BWV26" s="25"/>
      <c r="BWW26" s="148"/>
      <c r="BWX26" s="25"/>
      <c r="BWY26" s="25"/>
      <c r="BXA26" s="25"/>
      <c r="BXB26" s="25"/>
      <c r="BXC26" s="25"/>
      <c r="BXD26" s="25"/>
      <c r="BXE26" s="110"/>
      <c r="BXF26" s="25"/>
      <c r="BXG26" s="25"/>
      <c r="BXH26" s="25"/>
      <c r="BXI26" s="25"/>
      <c r="BXJ26" s="25"/>
      <c r="BXK26" s="148"/>
      <c r="BXL26" s="25"/>
      <c r="BXM26" s="25"/>
      <c r="BXO26" s="25"/>
      <c r="BXP26" s="25"/>
      <c r="BXQ26" s="25"/>
      <c r="BXR26" s="25"/>
      <c r="BXS26" s="110"/>
      <c r="BXT26" s="25"/>
      <c r="BXU26" s="25"/>
      <c r="BXV26" s="25"/>
      <c r="BXW26" s="25"/>
      <c r="BXX26" s="25"/>
      <c r="BXY26" s="148"/>
      <c r="BXZ26" s="25"/>
      <c r="BYA26" s="25"/>
      <c r="BYC26" s="25"/>
      <c r="BYD26" s="25"/>
      <c r="BYE26" s="25"/>
      <c r="BYF26" s="25"/>
      <c r="BYG26" s="110"/>
      <c r="BYH26" s="25"/>
      <c r="BYI26" s="25"/>
      <c r="BYJ26" s="25"/>
      <c r="BYK26" s="25"/>
      <c r="BYL26" s="25"/>
      <c r="BYM26" s="148"/>
      <c r="BYN26" s="25"/>
      <c r="BYO26" s="25"/>
      <c r="BYQ26" s="25"/>
      <c r="BYR26" s="25"/>
      <c r="BYS26" s="25"/>
      <c r="BYT26" s="25"/>
      <c r="BYU26" s="110"/>
      <c r="BYV26" s="25"/>
      <c r="BYW26" s="25"/>
      <c r="BYX26" s="25"/>
      <c r="BYY26" s="25"/>
      <c r="BYZ26" s="25"/>
      <c r="BZA26" s="148"/>
      <c r="BZB26" s="25"/>
      <c r="BZC26" s="25"/>
      <c r="BZE26" s="25"/>
      <c r="BZF26" s="25"/>
      <c r="BZG26" s="25"/>
      <c r="BZH26" s="25"/>
      <c r="BZI26" s="110"/>
      <c r="BZJ26" s="25"/>
      <c r="BZK26" s="25"/>
      <c r="BZL26" s="25"/>
      <c r="BZM26" s="25"/>
      <c r="BZN26" s="25"/>
      <c r="BZO26" s="148"/>
      <c r="BZP26" s="25"/>
      <c r="BZQ26" s="25"/>
      <c r="BZS26" s="25"/>
      <c r="BZT26" s="25"/>
      <c r="BZU26" s="25"/>
      <c r="BZV26" s="25"/>
      <c r="BZW26" s="110"/>
      <c r="BZX26" s="25"/>
      <c r="BZY26" s="25"/>
      <c r="BZZ26" s="25"/>
      <c r="CAA26" s="25"/>
      <c r="CAB26" s="25"/>
      <c r="CAC26" s="148"/>
      <c r="CAD26" s="25"/>
      <c r="CAE26" s="25"/>
      <c r="CAG26" s="25"/>
      <c r="CAH26" s="25"/>
      <c r="CAI26" s="25"/>
      <c r="CAJ26" s="25"/>
      <c r="CAK26" s="110"/>
      <c r="CAL26" s="25"/>
      <c r="CAM26" s="25"/>
      <c r="CAN26" s="25"/>
      <c r="CAO26" s="25"/>
      <c r="CAP26" s="25"/>
      <c r="CAQ26" s="148"/>
      <c r="CAR26" s="25"/>
      <c r="CAS26" s="25"/>
      <c r="CAU26" s="25"/>
      <c r="CAV26" s="25"/>
      <c r="CAW26" s="25"/>
      <c r="CAX26" s="25"/>
      <c r="CAY26" s="110"/>
      <c r="CAZ26" s="25"/>
      <c r="CBA26" s="25"/>
      <c r="CBB26" s="25"/>
      <c r="CBC26" s="25"/>
      <c r="CBD26" s="25"/>
      <c r="CBE26" s="148"/>
      <c r="CBF26" s="25"/>
      <c r="CBG26" s="25"/>
      <c r="CBI26" s="25"/>
      <c r="CBJ26" s="25"/>
      <c r="CBK26" s="25"/>
      <c r="CBL26" s="25"/>
      <c r="CBM26" s="110"/>
      <c r="CBN26" s="25"/>
      <c r="CBO26" s="25"/>
      <c r="CBP26" s="25"/>
      <c r="CBQ26" s="25"/>
      <c r="CBR26" s="25"/>
      <c r="CBS26" s="148"/>
      <c r="CBT26" s="25"/>
      <c r="CBU26" s="25"/>
      <c r="CBW26" s="25"/>
      <c r="CBX26" s="25"/>
      <c r="CBY26" s="25"/>
      <c r="CBZ26" s="25"/>
      <c r="CCA26" s="110"/>
      <c r="CCB26" s="25"/>
      <c r="CCC26" s="25"/>
      <c r="CCD26" s="25"/>
      <c r="CCE26" s="25"/>
      <c r="CCF26" s="25"/>
      <c r="CCG26" s="148"/>
      <c r="CCH26" s="25"/>
      <c r="CCI26" s="25"/>
      <c r="CCK26" s="25"/>
      <c r="CCL26" s="25"/>
      <c r="CCM26" s="25"/>
      <c r="CCN26" s="25"/>
      <c r="CCO26" s="110"/>
      <c r="CCP26" s="25"/>
      <c r="CCQ26" s="25"/>
      <c r="CCR26" s="25"/>
      <c r="CCS26" s="25"/>
      <c r="CCT26" s="25"/>
      <c r="CCU26" s="148"/>
      <c r="CCV26" s="25"/>
      <c r="CCW26" s="25"/>
      <c r="CCY26" s="25"/>
      <c r="CCZ26" s="25"/>
      <c r="CDA26" s="25"/>
      <c r="CDB26" s="25"/>
      <c r="CDC26" s="110"/>
      <c r="CDD26" s="25"/>
      <c r="CDE26" s="25"/>
      <c r="CDF26" s="25"/>
      <c r="CDG26" s="25"/>
      <c r="CDH26" s="25"/>
      <c r="CDI26" s="148"/>
      <c r="CDJ26" s="25"/>
      <c r="CDK26" s="25"/>
      <c r="CDM26" s="25"/>
      <c r="CDN26" s="25"/>
      <c r="CDO26" s="25"/>
      <c r="CDP26" s="25"/>
      <c r="CDQ26" s="110"/>
      <c r="CDR26" s="25"/>
      <c r="CDS26" s="25"/>
      <c r="CDT26" s="25"/>
      <c r="CDU26" s="25"/>
      <c r="CDV26" s="25"/>
      <c r="CDW26" s="148"/>
      <c r="CDX26" s="25"/>
      <c r="CDY26" s="25"/>
      <c r="CEA26" s="25"/>
      <c r="CEB26" s="25"/>
      <c r="CEC26" s="25"/>
      <c r="CED26" s="25"/>
      <c r="CEE26" s="110"/>
      <c r="CEF26" s="25"/>
      <c r="CEG26" s="25"/>
      <c r="CEH26" s="25"/>
      <c r="CEI26" s="25"/>
      <c r="CEJ26" s="25"/>
      <c r="CEK26" s="148"/>
      <c r="CEL26" s="25"/>
      <c r="CEM26" s="25"/>
      <c r="CEO26" s="25"/>
      <c r="CEP26" s="25"/>
      <c r="CEQ26" s="25"/>
      <c r="CER26" s="25"/>
      <c r="CES26" s="110"/>
      <c r="CET26" s="25"/>
      <c r="CEU26" s="25"/>
      <c r="CEV26" s="25"/>
      <c r="CEW26" s="25"/>
      <c r="CEX26" s="25"/>
      <c r="CEY26" s="148"/>
      <c r="CEZ26" s="25"/>
      <c r="CFA26" s="25"/>
      <c r="CFC26" s="25"/>
      <c r="CFD26" s="25"/>
      <c r="CFE26" s="25"/>
      <c r="CFF26" s="25"/>
      <c r="CFG26" s="110"/>
      <c r="CFH26" s="25"/>
      <c r="CFI26" s="25"/>
      <c r="CFJ26" s="25"/>
      <c r="CFK26" s="25"/>
      <c r="CFL26" s="25"/>
      <c r="CFM26" s="148"/>
      <c r="CFN26" s="25"/>
      <c r="CFO26" s="25"/>
      <c r="CFQ26" s="25"/>
      <c r="CFR26" s="25"/>
      <c r="CFS26" s="25"/>
      <c r="CFT26" s="25"/>
      <c r="CFU26" s="110"/>
      <c r="CFV26" s="25"/>
      <c r="CFW26" s="25"/>
      <c r="CFX26" s="25"/>
      <c r="CFY26" s="25"/>
      <c r="CFZ26" s="25"/>
      <c r="CGA26" s="148"/>
      <c r="CGB26" s="25"/>
      <c r="CGC26" s="25"/>
      <c r="CGE26" s="25"/>
      <c r="CGF26" s="25"/>
      <c r="CGG26" s="25"/>
      <c r="CGH26" s="25"/>
      <c r="CGI26" s="110"/>
      <c r="CGJ26" s="25"/>
      <c r="CGK26" s="25"/>
      <c r="CGL26" s="25"/>
      <c r="CGM26" s="25"/>
      <c r="CGN26" s="25"/>
      <c r="CGO26" s="148"/>
      <c r="CGP26" s="25"/>
      <c r="CGQ26" s="25"/>
      <c r="CGS26" s="25"/>
      <c r="CGT26" s="25"/>
      <c r="CGU26" s="25"/>
      <c r="CGV26" s="25"/>
      <c r="CGW26" s="110"/>
      <c r="CGX26" s="25"/>
      <c r="CGY26" s="25"/>
      <c r="CGZ26" s="25"/>
      <c r="CHA26" s="25"/>
      <c r="CHB26" s="25"/>
      <c r="CHC26" s="148"/>
      <c r="CHD26" s="25"/>
      <c r="CHE26" s="25"/>
      <c r="CHG26" s="25"/>
      <c r="CHH26" s="25"/>
      <c r="CHI26" s="25"/>
      <c r="CHJ26" s="25"/>
      <c r="CHK26" s="110"/>
      <c r="CHL26" s="25"/>
      <c r="CHM26" s="25"/>
      <c r="CHN26" s="25"/>
      <c r="CHO26" s="25"/>
      <c r="CHP26" s="25"/>
      <c r="CHQ26" s="148"/>
      <c r="CHR26" s="25"/>
      <c r="CHS26" s="25"/>
      <c r="CHU26" s="25"/>
      <c r="CHV26" s="25"/>
      <c r="CHW26" s="25"/>
      <c r="CHX26" s="25"/>
      <c r="CHY26" s="110"/>
      <c r="CHZ26" s="25"/>
      <c r="CIA26" s="25"/>
      <c r="CIB26" s="25"/>
      <c r="CIC26" s="25"/>
      <c r="CID26" s="25"/>
      <c r="CIE26" s="148"/>
      <c r="CIF26" s="25"/>
      <c r="CIG26" s="25"/>
      <c r="CII26" s="25"/>
      <c r="CIJ26" s="25"/>
      <c r="CIK26" s="25"/>
      <c r="CIL26" s="25"/>
      <c r="CIM26" s="110"/>
      <c r="CIN26" s="25"/>
      <c r="CIO26" s="25"/>
      <c r="CIP26" s="25"/>
      <c r="CIQ26" s="25"/>
      <c r="CIR26" s="25"/>
      <c r="CIS26" s="148"/>
      <c r="CIT26" s="25"/>
      <c r="CIU26" s="25"/>
      <c r="CIW26" s="25"/>
      <c r="CIX26" s="25"/>
      <c r="CIY26" s="25"/>
      <c r="CIZ26" s="25"/>
      <c r="CJA26" s="110"/>
      <c r="CJB26" s="25"/>
      <c r="CJC26" s="25"/>
      <c r="CJD26" s="25"/>
      <c r="CJE26" s="25"/>
      <c r="CJF26" s="25"/>
      <c r="CJG26" s="148"/>
      <c r="CJH26" s="25"/>
      <c r="CJI26" s="25"/>
      <c r="CJK26" s="25"/>
      <c r="CJL26" s="25"/>
      <c r="CJM26" s="25"/>
      <c r="CJN26" s="25"/>
      <c r="CJO26" s="110"/>
      <c r="CJP26" s="25"/>
      <c r="CJQ26" s="25"/>
      <c r="CJR26" s="25"/>
      <c r="CJS26" s="25"/>
      <c r="CJT26" s="25"/>
      <c r="CJU26" s="148"/>
      <c r="CJV26" s="25"/>
      <c r="CJW26" s="25"/>
      <c r="CJY26" s="25"/>
      <c r="CJZ26" s="25"/>
      <c r="CKA26" s="25"/>
      <c r="CKB26" s="25"/>
      <c r="CKC26" s="110"/>
      <c r="CKD26" s="25"/>
      <c r="CKE26" s="25"/>
      <c r="CKF26" s="25"/>
      <c r="CKG26" s="25"/>
      <c r="CKH26" s="25"/>
      <c r="CKI26" s="148"/>
      <c r="CKJ26" s="25"/>
      <c r="CKK26" s="25"/>
      <c r="CKM26" s="25"/>
      <c r="CKN26" s="25"/>
      <c r="CKO26" s="25"/>
      <c r="CKP26" s="25"/>
      <c r="CKQ26" s="110"/>
      <c r="CKR26" s="25"/>
      <c r="CKS26" s="25"/>
      <c r="CKT26" s="25"/>
      <c r="CKU26" s="25"/>
      <c r="CKV26" s="25"/>
      <c r="CKW26" s="148"/>
      <c r="CKX26" s="25"/>
      <c r="CKY26" s="25"/>
      <c r="CLA26" s="25"/>
      <c r="CLB26" s="25"/>
      <c r="CLC26" s="25"/>
      <c r="CLD26" s="25"/>
      <c r="CLE26" s="110"/>
      <c r="CLF26" s="25"/>
      <c r="CLG26" s="25"/>
      <c r="CLH26" s="25"/>
      <c r="CLI26" s="25"/>
      <c r="CLJ26" s="25"/>
      <c r="CLK26" s="148"/>
      <c r="CLL26" s="25"/>
      <c r="CLM26" s="25"/>
      <c r="CLO26" s="25"/>
      <c r="CLP26" s="25"/>
      <c r="CLQ26" s="25"/>
      <c r="CLR26" s="25"/>
      <c r="CLS26" s="110"/>
      <c r="CLT26" s="25"/>
      <c r="CLU26" s="25"/>
      <c r="CLV26" s="25"/>
      <c r="CLW26" s="25"/>
      <c r="CLX26" s="25"/>
      <c r="CLY26" s="148"/>
      <c r="CLZ26" s="25"/>
      <c r="CMA26" s="25"/>
      <c r="CMC26" s="25"/>
      <c r="CMD26" s="25"/>
      <c r="CME26" s="25"/>
      <c r="CMF26" s="25"/>
      <c r="CMG26" s="110"/>
      <c r="CMH26" s="25"/>
      <c r="CMI26" s="25"/>
      <c r="CMJ26" s="25"/>
      <c r="CMK26" s="25"/>
      <c r="CML26" s="25"/>
      <c r="CMM26" s="148"/>
      <c r="CMN26" s="25"/>
      <c r="CMO26" s="25"/>
      <c r="CMQ26" s="25"/>
      <c r="CMR26" s="25"/>
      <c r="CMS26" s="25"/>
      <c r="CMT26" s="25"/>
      <c r="CMU26" s="110"/>
      <c r="CMV26" s="25"/>
      <c r="CMW26" s="25"/>
      <c r="CMX26" s="25"/>
      <c r="CMY26" s="25"/>
      <c r="CMZ26" s="25"/>
      <c r="CNA26" s="148"/>
      <c r="CNB26" s="25"/>
      <c r="CNC26" s="25"/>
      <c r="CNE26" s="25"/>
      <c r="CNF26" s="25"/>
      <c r="CNG26" s="25"/>
      <c r="CNH26" s="25"/>
      <c r="CNI26" s="110"/>
      <c r="CNJ26" s="25"/>
      <c r="CNK26" s="25"/>
      <c r="CNL26" s="25"/>
      <c r="CNM26" s="25"/>
      <c r="CNN26" s="25"/>
      <c r="CNO26" s="148"/>
      <c r="CNP26" s="25"/>
      <c r="CNQ26" s="25"/>
      <c r="CNS26" s="25"/>
      <c r="CNT26" s="25"/>
      <c r="CNU26" s="25"/>
      <c r="CNV26" s="25"/>
      <c r="CNW26" s="110"/>
      <c r="CNX26" s="25"/>
      <c r="CNY26" s="25"/>
      <c r="CNZ26" s="25"/>
      <c r="COA26" s="25"/>
      <c r="COB26" s="25"/>
      <c r="COC26" s="148"/>
      <c r="COD26" s="25"/>
      <c r="COE26" s="25"/>
      <c r="COG26" s="25"/>
      <c r="COH26" s="25"/>
      <c r="COI26" s="25"/>
      <c r="COJ26" s="25"/>
      <c r="COK26" s="110"/>
      <c r="COL26" s="25"/>
      <c r="COM26" s="25"/>
      <c r="CON26" s="25"/>
      <c r="COO26" s="25"/>
      <c r="COP26" s="25"/>
      <c r="COQ26" s="148"/>
      <c r="COR26" s="25"/>
      <c r="COS26" s="25"/>
      <c r="COU26" s="25"/>
      <c r="COV26" s="25"/>
      <c r="COW26" s="25"/>
      <c r="COX26" s="25"/>
      <c r="COY26" s="110"/>
      <c r="COZ26" s="25"/>
      <c r="CPA26" s="25"/>
      <c r="CPB26" s="25"/>
      <c r="CPC26" s="25"/>
      <c r="CPD26" s="25"/>
      <c r="CPE26" s="148"/>
      <c r="CPF26" s="25"/>
      <c r="CPG26" s="25"/>
      <c r="CPI26" s="25"/>
      <c r="CPJ26" s="25"/>
      <c r="CPK26" s="25"/>
      <c r="CPL26" s="25"/>
      <c r="CPM26" s="110"/>
      <c r="CPN26" s="25"/>
      <c r="CPO26" s="25"/>
      <c r="CPP26" s="25"/>
      <c r="CPQ26" s="25"/>
      <c r="CPR26" s="25"/>
      <c r="CPS26" s="148"/>
      <c r="CPT26" s="25"/>
      <c r="CPU26" s="25"/>
      <c r="CPW26" s="25"/>
      <c r="CPX26" s="25"/>
      <c r="CPY26" s="25"/>
      <c r="CPZ26" s="25"/>
      <c r="CQA26" s="110"/>
      <c r="CQB26" s="25"/>
      <c r="CQC26" s="25"/>
      <c r="CQD26" s="25"/>
      <c r="CQE26" s="25"/>
      <c r="CQF26" s="25"/>
      <c r="CQG26" s="148"/>
      <c r="CQH26" s="25"/>
      <c r="CQI26" s="25"/>
      <c r="CQK26" s="25"/>
      <c r="CQL26" s="25"/>
      <c r="CQM26" s="25"/>
      <c r="CQN26" s="25"/>
      <c r="CQO26" s="110"/>
      <c r="CQP26" s="25"/>
      <c r="CQQ26" s="25"/>
      <c r="CQR26" s="25"/>
      <c r="CQS26" s="25"/>
      <c r="CQT26" s="25"/>
      <c r="CQU26" s="148"/>
      <c r="CQV26" s="25"/>
      <c r="CQW26" s="25"/>
      <c r="CQY26" s="25"/>
      <c r="CQZ26" s="25"/>
      <c r="CRA26" s="25"/>
      <c r="CRB26" s="25"/>
      <c r="CRC26" s="110"/>
      <c r="CRD26" s="25"/>
      <c r="CRE26" s="25"/>
      <c r="CRF26" s="25"/>
      <c r="CRG26" s="25"/>
      <c r="CRH26" s="25"/>
      <c r="CRI26" s="148"/>
      <c r="CRJ26" s="25"/>
      <c r="CRK26" s="25"/>
      <c r="CRM26" s="25"/>
      <c r="CRN26" s="25"/>
      <c r="CRO26" s="25"/>
      <c r="CRP26" s="25"/>
      <c r="CRQ26" s="110"/>
      <c r="CRR26" s="25"/>
      <c r="CRS26" s="25"/>
      <c r="CRT26" s="25"/>
      <c r="CRU26" s="25"/>
      <c r="CRV26" s="25"/>
      <c r="CRW26" s="148"/>
      <c r="CRX26" s="25"/>
      <c r="CRY26" s="25"/>
      <c r="CSA26" s="25"/>
      <c r="CSB26" s="25"/>
      <c r="CSC26" s="25"/>
      <c r="CSD26" s="25"/>
      <c r="CSE26" s="110"/>
      <c r="CSF26" s="25"/>
      <c r="CSG26" s="25"/>
      <c r="CSH26" s="25"/>
      <c r="CSI26" s="25"/>
      <c r="CSJ26" s="25"/>
      <c r="CSK26" s="148"/>
      <c r="CSL26" s="25"/>
      <c r="CSM26" s="25"/>
      <c r="CSO26" s="25"/>
      <c r="CSP26" s="25"/>
      <c r="CSQ26" s="25"/>
      <c r="CSR26" s="25"/>
      <c r="CSS26" s="110"/>
      <c r="CST26" s="25"/>
      <c r="CSU26" s="25"/>
      <c r="CSV26" s="25"/>
      <c r="CSW26" s="25"/>
      <c r="CSX26" s="25"/>
      <c r="CSY26" s="148"/>
      <c r="CSZ26" s="25"/>
      <c r="CTA26" s="25"/>
      <c r="CTC26" s="25"/>
      <c r="CTD26" s="25"/>
      <c r="CTE26" s="25"/>
      <c r="CTF26" s="25"/>
      <c r="CTG26" s="110"/>
      <c r="CTH26" s="25"/>
      <c r="CTI26" s="25"/>
      <c r="CTJ26" s="25"/>
      <c r="CTK26" s="25"/>
      <c r="CTL26" s="25"/>
      <c r="CTM26" s="148"/>
      <c r="CTN26" s="25"/>
      <c r="CTO26" s="25"/>
      <c r="CTQ26" s="25"/>
      <c r="CTR26" s="25"/>
      <c r="CTS26" s="25"/>
      <c r="CTT26" s="25"/>
      <c r="CTU26" s="110"/>
      <c r="CTV26" s="25"/>
      <c r="CTW26" s="25"/>
      <c r="CTX26" s="25"/>
      <c r="CTY26" s="25"/>
      <c r="CTZ26" s="25"/>
      <c r="CUA26" s="148"/>
      <c r="CUB26" s="25"/>
      <c r="CUC26" s="25"/>
      <c r="CUE26" s="25"/>
      <c r="CUF26" s="25"/>
      <c r="CUG26" s="25"/>
      <c r="CUH26" s="25"/>
      <c r="CUI26" s="110"/>
      <c r="CUJ26" s="25"/>
      <c r="CUK26" s="25"/>
      <c r="CUL26" s="25"/>
      <c r="CUM26" s="25"/>
      <c r="CUN26" s="25"/>
      <c r="CUO26" s="148"/>
      <c r="CUP26" s="25"/>
      <c r="CUQ26" s="25"/>
      <c r="CUS26" s="25"/>
      <c r="CUT26" s="25"/>
      <c r="CUU26" s="25"/>
      <c r="CUV26" s="25"/>
      <c r="CUW26" s="110"/>
      <c r="CUX26" s="25"/>
      <c r="CUY26" s="25"/>
      <c r="CUZ26" s="25"/>
      <c r="CVA26" s="25"/>
      <c r="CVB26" s="25"/>
      <c r="CVC26" s="148"/>
      <c r="CVD26" s="25"/>
      <c r="CVE26" s="25"/>
      <c r="CVG26" s="25"/>
      <c r="CVH26" s="25"/>
      <c r="CVI26" s="25"/>
      <c r="CVJ26" s="25"/>
      <c r="CVK26" s="110"/>
      <c r="CVL26" s="25"/>
      <c r="CVM26" s="25"/>
      <c r="CVN26" s="25"/>
      <c r="CVO26" s="25"/>
      <c r="CVP26" s="25"/>
      <c r="CVQ26" s="148"/>
      <c r="CVR26" s="25"/>
      <c r="CVS26" s="25"/>
      <c r="CVU26" s="25"/>
      <c r="CVV26" s="25"/>
      <c r="CVW26" s="25"/>
      <c r="CVX26" s="25"/>
      <c r="CVY26" s="110"/>
      <c r="CVZ26" s="25"/>
      <c r="CWA26" s="25"/>
      <c r="CWB26" s="25"/>
      <c r="CWC26" s="25"/>
      <c r="CWD26" s="25"/>
      <c r="CWE26" s="148"/>
      <c r="CWF26" s="25"/>
      <c r="CWG26" s="25"/>
      <c r="CWI26" s="25"/>
      <c r="CWJ26" s="25"/>
      <c r="CWK26" s="25"/>
      <c r="CWL26" s="25"/>
      <c r="CWM26" s="110"/>
      <c r="CWN26" s="25"/>
      <c r="CWO26" s="25"/>
      <c r="CWP26" s="25"/>
      <c r="CWQ26" s="25"/>
      <c r="CWR26" s="25"/>
      <c r="CWS26" s="148"/>
      <c r="CWT26" s="25"/>
      <c r="CWU26" s="25"/>
      <c r="CWW26" s="25"/>
      <c r="CWX26" s="25"/>
      <c r="CWY26" s="25"/>
      <c r="CWZ26" s="25"/>
      <c r="CXA26" s="110"/>
      <c r="CXB26" s="25"/>
      <c r="CXC26" s="25"/>
      <c r="CXD26" s="25"/>
      <c r="CXE26" s="25"/>
      <c r="CXF26" s="25"/>
      <c r="CXG26" s="148"/>
      <c r="CXH26" s="25"/>
      <c r="CXI26" s="25"/>
      <c r="CXK26" s="25"/>
      <c r="CXL26" s="25"/>
      <c r="CXM26" s="25"/>
      <c r="CXN26" s="25"/>
      <c r="CXO26" s="110"/>
      <c r="CXP26" s="25"/>
      <c r="CXQ26" s="25"/>
      <c r="CXR26" s="25"/>
      <c r="CXS26" s="25"/>
      <c r="CXT26" s="25"/>
      <c r="CXU26" s="148"/>
      <c r="CXV26" s="25"/>
      <c r="CXW26" s="25"/>
      <c r="CXY26" s="25"/>
      <c r="CXZ26" s="25"/>
      <c r="CYA26" s="25"/>
      <c r="CYB26" s="25"/>
      <c r="CYC26" s="110"/>
      <c r="CYD26" s="25"/>
      <c r="CYE26" s="25"/>
      <c r="CYF26" s="25"/>
      <c r="CYG26" s="25"/>
      <c r="CYH26" s="25"/>
      <c r="CYI26" s="148"/>
      <c r="CYJ26" s="25"/>
      <c r="CYK26" s="25"/>
      <c r="CYM26" s="25"/>
      <c r="CYN26" s="25"/>
      <c r="CYO26" s="25"/>
      <c r="CYP26" s="25"/>
      <c r="CYQ26" s="110"/>
      <c r="CYR26" s="25"/>
      <c r="CYS26" s="25"/>
      <c r="CYT26" s="25"/>
      <c r="CYU26" s="25"/>
      <c r="CYV26" s="25"/>
      <c r="CYW26" s="148"/>
      <c r="CYX26" s="25"/>
      <c r="CYY26" s="25"/>
      <c r="CZA26" s="25"/>
      <c r="CZB26" s="25"/>
      <c r="CZC26" s="25"/>
      <c r="CZD26" s="25"/>
      <c r="CZE26" s="110"/>
      <c r="CZF26" s="25"/>
      <c r="CZG26" s="25"/>
      <c r="CZH26" s="25"/>
      <c r="CZI26" s="25"/>
      <c r="CZJ26" s="25"/>
      <c r="CZK26" s="148"/>
      <c r="CZL26" s="25"/>
      <c r="CZM26" s="25"/>
      <c r="CZO26" s="25"/>
      <c r="CZP26" s="25"/>
      <c r="CZQ26" s="25"/>
      <c r="CZR26" s="25"/>
      <c r="CZS26" s="110"/>
      <c r="CZT26" s="25"/>
      <c r="CZU26" s="25"/>
      <c r="CZV26" s="25"/>
      <c r="CZW26" s="25"/>
      <c r="CZX26" s="25"/>
      <c r="CZY26" s="148"/>
      <c r="CZZ26" s="25"/>
      <c r="DAA26" s="25"/>
      <c r="DAC26" s="25"/>
      <c r="DAD26" s="25"/>
      <c r="DAE26" s="25"/>
      <c r="DAF26" s="25"/>
      <c r="DAG26" s="110"/>
      <c r="DAH26" s="25"/>
      <c r="DAI26" s="25"/>
      <c r="DAJ26" s="25"/>
      <c r="DAK26" s="25"/>
      <c r="DAL26" s="25"/>
      <c r="DAM26" s="148"/>
      <c r="DAN26" s="25"/>
      <c r="DAO26" s="25"/>
      <c r="DAQ26" s="25"/>
      <c r="DAR26" s="25"/>
      <c r="DAS26" s="25"/>
      <c r="DAT26" s="25"/>
      <c r="DAU26" s="110"/>
      <c r="DAV26" s="25"/>
      <c r="DAW26" s="25"/>
      <c r="DAX26" s="25"/>
      <c r="DAY26" s="25"/>
      <c r="DAZ26" s="25"/>
      <c r="DBA26" s="148"/>
      <c r="DBB26" s="25"/>
      <c r="DBC26" s="25"/>
      <c r="DBE26" s="25"/>
      <c r="DBF26" s="25"/>
      <c r="DBG26" s="25"/>
      <c r="DBH26" s="25"/>
      <c r="DBI26" s="110"/>
      <c r="DBJ26" s="25"/>
      <c r="DBK26" s="25"/>
      <c r="DBL26" s="25"/>
      <c r="DBM26" s="25"/>
      <c r="DBN26" s="25"/>
      <c r="DBO26" s="148"/>
      <c r="DBP26" s="25"/>
      <c r="DBQ26" s="25"/>
      <c r="DBS26" s="25"/>
      <c r="DBT26" s="25"/>
      <c r="DBU26" s="25"/>
      <c r="DBV26" s="25"/>
      <c r="DBW26" s="110"/>
      <c r="DBX26" s="25"/>
      <c r="DBY26" s="25"/>
      <c r="DBZ26" s="25"/>
      <c r="DCA26" s="25"/>
      <c r="DCB26" s="25"/>
      <c r="DCC26" s="148"/>
      <c r="DCD26" s="25"/>
      <c r="DCE26" s="25"/>
      <c r="DCG26" s="25"/>
      <c r="DCH26" s="25"/>
      <c r="DCI26" s="25"/>
      <c r="DCJ26" s="25"/>
      <c r="DCK26" s="110"/>
      <c r="DCL26" s="25"/>
      <c r="DCM26" s="25"/>
      <c r="DCN26" s="25"/>
      <c r="DCO26" s="25"/>
      <c r="DCP26" s="25"/>
      <c r="DCQ26" s="148"/>
      <c r="DCR26" s="25"/>
      <c r="DCS26" s="25"/>
      <c r="DCU26" s="25"/>
      <c r="DCV26" s="25"/>
      <c r="DCW26" s="25"/>
      <c r="DCX26" s="25"/>
      <c r="DCY26" s="110"/>
      <c r="DCZ26" s="25"/>
      <c r="DDA26" s="25"/>
      <c r="DDB26" s="25"/>
      <c r="DDC26" s="25"/>
      <c r="DDD26" s="25"/>
      <c r="DDE26" s="148"/>
      <c r="DDF26" s="25"/>
      <c r="DDG26" s="25"/>
      <c r="DDI26" s="25"/>
      <c r="DDJ26" s="25"/>
      <c r="DDK26" s="25"/>
      <c r="DDL26" s="25"/>
      <c r="DDM26" s="110"/>
      <c r="DDN26" s="25"/>
      <c r="DDO26" s="25"/>
      <c r="DDP26" s="25"/>
      <c r="DDQ26" s="25"/>
      <c r="DDR26" s="25"/>
      <c r="DDS26" s="148"/>
      <c r="DDT26" s="25"/>
      <c r="DDU26" s="25"/>
      <c r="DDW26" s="25"/>
      <c r="DDX26" s="25"/>
      <c r="DDY26" s="25"/>
      <c r="DDZ26" s="25"/>
      <c r="DEA26" s="110"/>
      <c r="DEB26" s="25"/>
      <c r="DEC26" s="25"/>
      <c r="DED26" s="25"/>
      <c r="DEE26" s="25"/>
      <c r="DEF26" s="25"/>
      <c r="DEG26" s="148"/>
      <c r="DEH26" s="25"/>
      <c r="DEI26" s="25"/>
      <c r="DEK26" s="25"/>
      <c r="DEL26" s="25"/>
      <c r="DEM26" s="25"/>
      <c r="DEN26" s="25"/>
      <c r="DEO26" s="110"/>
      <c r="DEP26" s="25"/>
      <c r="DEQ26" s="25"/>
      <c r="DER26" s="25"/>
      <c r="DES26" s="25"/>
      <c r="DET26" s="25"/>
      <c r="DEU26" s="148"/>
      <c r="DEV26" s="25"/>
      <c r="DEW26" s="25"/>
      <c r="DEY26" s="25"/>
      <c r="DEZ26" s="25"/>
      <c r="DFA26" s="25"/>
      <c r="DFB26" s="25"/>
      <c r="DFC26" s="110"/>
      <c r="DFD26" s="25"/>
      <c r="DFE26" s="25"/>
      <c r="DFF26" s="25"/>
      <c r="DFG26" s="25"/>
      <c r="DFH26" s="25"/>
      <c r="DFI26" s="148"/>
      <c r="DFJ26" s="25"/>
      <c r="DFK26" s="25"/>
      <c r="DFM26" s="25"/>
      <c r="DFN26" s="25"/>
      <c r="DFO26" s="25"/>
      <c r="DFP26" s="25"/>
      <c r="DFQ26" s="110"/>
      <c r="DFR26" s="25"/>
      <c r="DFS26" s="25"/>
      <c r="DFT26" s="25"/>
      <c r="DFU26" s="25"/>
      <c r="DFV26" s="25"/>
      <c r="DFW26" s="148"/>
      <c r="DFX26" s="25"/>
      <c r="DFY26" s="25"/>
      <c r="DGA26" s="25"/>
      <c r="DGB26" s="25"/>
      <c r="DGC26" s="25"/>
      <c r="DGD26" s="25"/>
      <c r="DGE26" s="110"/>
      <c r="DGF26" s="25"/>
      <c r="DGG26" s="25"/>
      <c r="DGH26" s="25"/>
      <c r="DGI26" s="25"/>
      <c r="DGJ26" s="25"/>
      <c r="DGK26" s="148"/>
      <c r="DGL26" s="25"/>
      <c r="DGM26" s="25"/>
      <c r="DGO26" s="25"/>
      <c r="DGP26" s="25"/>
      <c r="DGQ26" s="25"/>
      <c r="DGR26" s="25"/>
      <c r="DGS26" s="110"/>
      <c r="DGT26" s="25"/>
      <c r="DGU26" s="25"/>
      <c r="DGV26" s="25"/>
      <c r="DGW26" s="25"/>
      <c r="DGX26" s="25"/>
      <c r="DGY26" s="148"/>
      <c r="DGZ26" s="25"/>
      <c r="DHA26" s="25"/>
      <c r="DHC26" s="25"/>
      <c r="DHD26" s="25"/>
      <c r="DHE26" s="25"/>
      <c r="DHF26" s="25"/>
      <c r="DHG26" s="110"/>
      <c r="DHH26" s="25"/>
      <c r="DHI26" s="25"/>
      <c r="DHJ26" s="25"/>
      <c r="DHK26" s="25"/>
      <c r="DHL26" s="25"/>
      <c r="DHM26" s="148"/>
      <c r="DHN26" s="25"/>
      <c r="DHO26" s="25"/>
      <c r="DHQ26" s="25"/>
      <c r="DHR26" s="25"/>
      <c r="DHS26" s="25"/>
      <c r="DHT26" s="25"/>
      <c r="DHU26" s="110"/>
      <c r="DHV26" s="25"/>
      <c r="DHW26" s="25"/>
      <c r="DHX26" s="25"/>
      <c r="DHY26" s="25"/>
      <c r="DHZ26" s="25"/>
      <c r="DIA26" s="148"/>
      <c r="DIB26" s="25"/>
      <c r="DIC26" s="25"/>
      <c r="DIE26" s="25"/>
      <c r="DIF26" s="25"/>
      <c r="DIG26" s="25"/>
      <c r="DIH26" s="25"/>
      <c r="DII26" s="110"/>
      <c r="DIJ26" s="25"/>
      <c r="DIK26" s="25"/>
      <c r="DIL26" s="25"/>
      <c r="DIM26" s="25"/>
      <c r="DIN26" s="25"/>
      <c r="DIO26" s="148"/>
      <c r="DIP26" s="25"/>
      <c r="DIQ26" s="25"/>
      <c r="DIS26" s="25"/>
      <c r="DIT26" s="25"/>
      <c r="DIU26" s="25"/>
      <c r="DIV26" s="25"/>
      <c r="DIW26" s="110"/>
      <c r="DIX26" s="25"/>
      <c r="DIY26" s="25"/>
      <c r="DIZ26" s="25"/>
      <c r="DJA26" s="25"/>
      <c r="DJB26" s="25"/>
      <c r="DJC26" s="148"/>
      <c r="DJD26" s="25"/>
      <c r="DJE26" s="25"/>
      <c r="DJG26" s="25"/>
      <c r="DJH26" s="25"/>
      <c r="DJI26" s="25"/>
      <c r="DJJ26" s="25"/>
      <c r="DJK26" s="110"/>
      <c r="DJL26" s="25"/>
      <c r="DJM26" s="25"/>
      <c r="DJN26" s="25"/>
      <c r="DJO26" s="25"/>
      <c r="DJP26" s="25"/>
      <c r="DJQ26" s="148"/>
      <c r="DJR26" s="25"/>
      <c r="DJS26" s="25"/>
      <c r="DJU26" s="25"/>
      <c r="DJV26" s="25"/>
      <c r="DJW26" s="25"/>
      <c r="DJX26" s="25"/>
      <c r="DJY26" s="110"/>
      <c r="DJZ26" s="25"/>
      <c r="DKA26" s="25"/>
      <c r="DKB26" s="25"/>
      <c r="DKC26" s="25"/>
      <c r="DKD26" s="25"/>
      <c r="DKE26" s="148"/>
      <c r="DKF26" s="25"/>
      <c r="DKG26" s="25"/>
      <c r="DKI26" s="25"/>
      <c r="DKJ26" s="25"/>
      <c r="DKK26" s="25"/>
      <c r="DKL26" s="25"/>
      <c r="DKM26" s="110"/>
      <c r="DKN26" s="25"/>
      <c r="DKO26" s="25"/>
      <c r="DKP26" s="25"/>
      <c r="DKQ26" s="25"/>
      <c r="DKR26" s="25"/>
      <c r="DKS26" s="148"/>
      <c r="DKT26" s="25"/>
      <c r="DKU26" s="25"/>
      <c r="DKW26" s="25"/>
      <c r="DKX26" s="25"/>
      <c r="DKY26" s="25"/>
      <c r="DKZ26" s="25"/>
      <c r="DLA26" s="110"/>
      <c r="DLB26" s="25"/>
      <c r="DLC26" s="25"/>
      <c r="DLD26" s="25"/>
      <c r="DLE26" s="25"/>
      <c r="DLF26" s="25"/>
      <c r="DLG26" s="148"/>
      <c r="DLH26" s="25"/>
      <c r="DLI26" s="25"/>
      <c r="DLK26" s="25"/>
      <c r="DLL26" s="25"/>
      <c r="DLM26" s="25"/>
      <c r="DLN26" s="25"/>
      <c r="DLO26" s="110"/>
      <c r="DLP26" s="25"/>
      <c r="DLQ26" s="25"/>
      <c r="DLR26" s="25"/>
      <c r="DLS26" s="25"/>
      <c r="DLT26" s="25"/>
      <c r="DLU26" s="148"/>
      <c r="DLV26" s="25"/>
      <c r="DLW26" s="25"/>
      <c r="DLY26" s="25"/>
      <c r="DLZ26" s="25"/>
      <c r="DMA26" s="25"/>
      <c r="DMB26" s="25"/>
      <c r="DMC26" s="110"/>
      <c r="DMD26" s="25"/>
      <c r="DME26" s="25"/>
      <c r="DMF26" s="25"/>
      <c r="DMG26" s="25"/>
      <c r="DMH26" s="25"/>
      <c r="DMI26" s="148"/>
      <c r="DMJ26" s="25"/>
      <c r="DMK26" s="25"/>
      <c r="DMM26" s="25"/>
      <c r="DMN26" s="25"/>
      <c r="DMO26" s="25"/>
      <c r="DMP26" s="25"/>
      <c r="DMQ26" s="110"/>
      <c r="DMR26" s="25"/>
      <c r="DMS26" s="25"/>
      <c r="DMT26" s="25"/>
      <c r="DMU26" s="25"/>
      <c r="DMV26" s="25"/>
      <c r="DMW26" s="148"/>
      <c r="DMX26" s="25"/>
      <c r="DMY26" s="25"/>
      <c r="DNA26" s="25"/>
      <c r="DNB26" s="25"/>
      <c r="DNC26" s="25"/>
      <c r="DND26" s="25"/>
      <c r="DNE26" s="110"/>
      <c r="DNF26" s="25"/>
      <c r="DNG26" s="25"/>
      <c r="DNH26" s="25"/>
      <c r="DNI26" s="25"/>
      <c r="DNJ26" s="25"/>
      <c r="DNK26" s="148"/>
      <c r="DNL26" s="25"/>
      <c r="DNM26" s="25"/>
      <c r="DNO26" s="25"/>
      <c r="DNP26" s="25"/>
      <c r="DNQ26" s="25"/>
      <c r="DNR26" s="25"/>
      <c r="DNS26" s="110"/>
      <c r="DNT26" s="25"/>
      <c r="DNU26" s="25"/>
      <c r="DNV26" s="25"/>
      <c r="DNW26" s="25"/>
      <c r="DNX26" s="25"/>
      <c r="DNY26" s="148"/>
      <c r="DNZ26" s="25"/>
      <c r="DOA26" s="25"/>
      <c r="DOC26" s="25"/>
      <c r="DOD26" s="25"/>
      <c r="DOE26" s="25"/>
      <c r="DOF26" s="25"/>
      <c r="DOG26" s="110"/>
      <c r="DOH26" s="25"/>
      <c r="DOI26" s="25"/>
      <c r="DOJ26" s="25"/>
      <c r="DOK26" s="25"/>
      <c r="DOL26" s="25"/>
      <c r="DOM26" s="148"/>
      <c r="DON26" s="25"/>
      <c r="DOO26" s="25"/>
      <c r="DOQ26" s="25"/>
      <c r="DOR26" s="25"/>
      <c r="DOS26" s="25"/>
      <c r="DOT26" s="25"/>
      <c r="DOU26" s="110"/>
      <c r="DOV26" s="25"/>
      <c r="DOW26" s="25"/>
      <c r="DOX26" s="25"/>
      <c r="DOY26" s="25"/>
      <c r="DOZ26" s="25"/>
      <c r="DPA26" s="148"/>
      <c r="DPB26" s="25"/>
      <c r="DPC26" s="25"/>
      <c r="DPE26" s="25"/>
      <c r="DPF26" s="25"/>
      <c r="DPG26" s="25"/>
      <c r="DPH26" s="25"/>
      <c r="DPI26" s="110"/>
      <c r="DPJ26" s="25"/>
      <c r="DPK26" s="25"/>
      <c r="DPL26" s="25"/>
      <c r="DPM26" s="25"/>
      <c r="DPN26" s="25"/>
      <c r="DPO26" s="148"/>
      <c r="DPP26" s="25"/>
      <c r="DPQ26" s="25"/>
      <c r="DPS26" s="25"/>
      <c r="DPT26" s="25"/>
      <c r="DPU26" s="25"/>
      <c r="DPV26" s="25"/>
      <c r="DPW26" s="110"/>
      <c r="DPX26" s="25"/>
      <c r="DPY26" s="25"/>
      <c r="DPZ26" s="25"/>
      <c r="DQA26" s="25"/>
      <c r="DQB26" s="25"/>
      <c r="DQC26" s="148"/>
      <c r="DQD26" s="25"/>
      <c r="DQE26" s="25"/>
      <c r="DQG26" s="25"/>
      <c r="DQH26" s="25"/>
      <c r="DQI26" s="25"/>
      <c r="DQJ26" s="25"/>
      <c r="DQK26" s="110"/>
      <c r="DQL26" s="25"/>
      <c r="DQM26" s="25"/>
      <c r="DQN26" s="25"/>
      <c r="DQO26" s="25"/>
      <c r="DQP26" s="25"/>
      <c r="DQQ26" s="148"/>
      <c r="DQR26" s="25"/>
      <c r="DQS26" s="25"/>
      <c r="DQU26" s="25"/>
      <c r="DQV26" s="25"/>
      <c r="DQW26" s="25"/>
      <c r="DQX26" s="25"/>
      <c r="DQY26" s="110"/>
      <c r="DQZ26" s="25"/>
      <c r="DRA26" s="25"/>
      <c r="DRB26" s="25"/>
      <c r="DRC26" s="25"/>
      <c r="DRD26" s="25"/>
      <c r="DRE26" s="148"/>
      <c r="DRF26" s="25"/>
      <c r="DRG26" s="25"/>
      <c r="DRI26" s="25"/>
      <c r="DRJ26" s="25"/>
      <c r="DRK26" s="25"/>
      <c r="DRL26" s="25"/>
      <c r="DRM26" s="110"/>
      <c r="DRN26" s="25"/>
      <c r="DRO26" s="25"/>
      <c r="DRP26" s="25"/>
      <c r="DRQ26" s="25"/>
      <c r="DRR26" s="25"/>
      <c r="DRS26" s="148"/>
      <c r="DRT26" s="25"/>
      <c r="DRU26" s="25"/>
      <c r="DRW26" s="25"/>
      <c r="DRX26" s="25"/>
      <c r="DRY26" s="25"/>
      <c r="DRZ26" s="25"/>
      <c r="DSA26" s="110"/>
      <c r="DSB26" s="25"/>
      <c r="DSC26" s="25"/>
      <c r="DSD26" s="25"/>
      <c r="DSE26" s="25"/>
      <c r="DSF26" s="25"/>
      <c r="DSG26" s="148"/>
      <c r="DSH26" s="25"/>
      <c r="DSI26" s="25"/>
      <c r="DSK26" s="25"/>
      <c r="DSL26" s="25"/>
      <c r="DSM26" s="25"/>
      <c r="DSN26" s="25"/>
      <c r="DSO26" s="110"/>
      <c r="DSP26" s="25"/>
      <c r="DSQ26" s="25"/>
      <c r="DSR26" s="25"/>
      <c r="DSS26" s="25"/>
      <c r="DST26" s="25"/>
      <c r="DSU26" s="148"/>
      <c r="DSV26" s="25"/>
      <c r="DSW26" s="25"/>
      <c r="DSY26" s="25"/>
      <c r="DSZ26" s="25"/>
      <c r="DTA26" s="25"/>
      <c r="DTB26" s="25"/>
      <c r="DTC26" s="110"/>
      <c r="DTD26" s="25"/>
      <c r="DTE26" s="25"/>
      <c r="DTF26" s="25"/>
      <c r="DTG26" s="25"/>
      <c r="DTH26" s="25"/>
      <c r="DTI26" s="148"/>
      <c r="DTJ26" s="25"/>
      <c r="DTK26" s="25"/>
      <c r="DTM26" s="25"/>
      <c r="DTN26" s="25"/>
      <c r="DTO26" s="25"/>
      <c r="DTP26" s="25"/>
      <c r="DTQ26" s="110"/>
      <c r="DTR26" s="25"/>
      <c r="DTS26" s="25"/>
      <c r="DTT26" s="25"/>
      <c r="DTU26" s="25"/>
      <c r="DTV26" s="25"/>
      <c r="DTW26" s="148"/>
      <c r="DTX26" s="25"/>
      <c r="DTY26" s="25"/>
      <c r="DUA26" s="25"/>
      <c r="DUB26" s="25"/>
      <c r="DUC26" s="25"/>
      <c r="DUD26" s="25"/>
      <c r="DUE26" s="110"/>
      <c r="DUF26" s="25"/>
      <c r="DUG26" s="25"/>
      <c r="DUH26" s="25"/>
      <c r="DUI26" s="25"/>
      <c r="DUJ26" s="25"/>
      <c r="DUK26" s="148"/>
      <c r="DUL26" s="25"/>
      <c r="DUM26" s="25"/>
      <c r="DUO26" s="25"/>
      <c r="DUP26" s="25"/>
      <c r="DUQ26" s="25"/>
      <c r="DUR26" s="25"/>
      <c r="DUS26" s="110"/>
      <c r="DUT26" s="25"/>
      <c r="DUU26" s="25"/>
      <c r="DUV26" s="25"/>
      <c r="DUW26" s="25"/>
      <c r="DUX26" s="25"/>
      <c r="DUY26" s="148"/>
      <c r="DUZ26" s="25"/>
      <c r="DVA26" s="25"/>
      <c r="DVC26" s="25"/>
      <c r="DVD26" s="25"/>
      <c r="DVE26" s="25"/>
      <c r="DVF26" s="25"/>
      <c r="DVG26" s="110"/>
      <c r="DVH26" s="25"/>
      <c r="DVI26" s="25"/>
      <c r="DVJ26" s="25"/>
      <c r="DVK26" s="25"/>
      <c r="DVL26" s="25"/>
      <c r="DVM26" s="148"/>
      <c r="DVN26" s="25"/>
      <c r="DVO26" s="25"/>
      <c r="DVQ26" s="25"/>
      <c r="DVR26" s="25"/>
      <c r="DVS26" s="25"/>
      <c r="DVT26" s="25"/>
      <c r="DVU26" s="110"/>
      <c r="DVV26" s="25"/>
      <c r="DVW26" s="25"/>
      <c r="DVX26" s="25"/>
      <c r="DVY26" s="25"/>
      <c r="DVZ26" s="25"/>
      <c r="DWA26" s="148"/>
      <c r="DWB26" s="25"/>
      <c r="DWC26" s="25"/>
      <c r="DWE26" s="25"/>
      <c r="DWF26" s="25"/>
      <c r="DWG26" s="25"/>
      <c r="DWH26" s="25"/>
      <c r="DWI26" s="110"/>
      <c r="DWJ26" s="25"/>
      <c r="DWK26" s="25"/>
      <c r="DWL26" s="25"/>
      <c r="DWM26" s="25"/>
      <c r="DWN26" s="25"/>
      <c r="DWO26" s="148"/>
      <c r="DWP26" s="25"/>
      <c r="DWQ26" s="25"/>
      <c r="DWS26" s="25"/>
      <c r="DWT26" s="25"/>
      <c r="DWU26" s="25"/>
      <c r="DWV26" s="25"/>
      <c r="DWW26" s="110"/>
      <c r="DWX26" s="25"/>
      <c r="DWY26" s="25"/>
      <c r="DWZ26" s="25"/>
      <c r="DXA26" s="25"/>
      <c r="DXB26" s="25"/>
      <c r="DXC26" s="148"/>
      <c r="DXD26" s="25"/>
      <c r="DXE26" s="25"/>
      <c r="DXG26" s="25"/>
      <c r="DXH26" s="25"/>
      <c r="DXI26" s="25"/>
      <c r="DXJ26" s="25"/>
      <c r="DXK26" s="110"/>
      <c r="DXL26" s="25"/>
      <c r="DXM26" s="25"/>
      <c r="DXN26" s="25"/>
      <c r="DXO26" s="25"/>
      <c r="DXP26" s="25"/>
      <c r="DXQ26" s="148"/>
      <c r="DXR26" s="25"/>
      <c r="DXS26" s="25"/>
      <c r="DXU26" s="25"/>
      <c r="DXV26" s="25"/>
      <c r="DXW26" s="25"/>
      <c r="DXX26" s="25"/>
      <c r="DXY26" s="110"/>
      <c r="DXZ26" s="25"/>
      <c r="DYA26" s="25"/>
      <c r="DYB26" s="25"/>
      <c r="DYC26" s="25"/>
      <c r="DYD26" s="25"/>
      <c r="DYE26" s="148"/>
      <c r="DYF26" s="25"/>
      <c r="DYG26" s="25"/>
      <c r="DYI26" s="25"/>
      <c r="DYJ26" s="25"/>
      <c r="DYK26" s="25"/>
      <c r="DYL26" s="25"/>
      <c r="DYM26" s="110"/>
      <c r="DYN26" s="25"/>
      <c r="DYO26" s="25"/>
      <c r="DYP26" s="25"/>
      <c r="DYQ26" s="25"/>
      <c r="DYR26" s="25"/>
      <c r="DYS26" s="148"/>
      <c r="DYT26" s="25"/>
      <c r="DYU26" s="25"/>
      <c r="DYW26" s="25"/>
      <c r="DYX26" s="25"/>
      <c r="DYY26" s="25"/>
      <c r="DYZ26" s="25"/>
      <c r="DZA26" s="110"/>
      <c r="DZB26" s="25"/>
      <c r="DZC26" s="25"/>
      <c r="DZD26" s="25"/>
      <c r="DZE26" s="25"/>
      <c r="DZF26" s="25"/>
      <c r="DZG26" s="148"/>
      <c r="DZH26" s="25"/>
      <c r="DZI26" s="25"/>
      <c r="DZK26" s="25"/>
      <c r="DZL26" s="25"/>
      <c r="DZM26" s="25"/>
      <c r="DZN26" s="25"/>
      <c r="DZO26" s="110"/>
      <c r="DZP26" s="25"/>
      <c r="DZQ26" s="25"/>
      <c r="DZR26" s="25"/>
      <c r="DZS26" s="25"/>
      <c r="DZT26" s="25"/>
      <c r="DZU26" s="148"/>
      <c r="DZV26" s="25"/>
      <c r="DZW26" s="25"/>
      <c r="DZY26" s="25"/>
      <c r="DZZ26" s="25"/>
      <c r="EAA26" s="25"/>
      <c r="EAB26" s="25"/>
      <c r="EAC26" s="110"/>
      <c r="EAD26" s="25"/>
      <c r="EAE26" s="25"/>
      <c r="EAF26" s="25"/>
      <c r="EAG26" s="25"/>
      <c r="EAH26" s="25"/>
      <c r="EAI26" s="148"/>
      <c r="EAJ26" s="25"/>
      <c r="EAK26" s="25"/>
      <c r="EAM26" s="25"/>
      <c r="EAN26" s="25"/>
      <c r="EAO26" s="25"/>
      <c r="EAP26" s="25"/>
      <c r="EAQ26" s="110"/>
      <c r="EAR26" s="25"/>
      <c r="EAS26" s="25"/>
      <c r="EAT26" s="25"/>
      <c r="EAU26" s="25"/>
      <c r="EAV26" s="25"/>
      <c r="EAW26" s="148"/>
      <c r="EAX26" s="25"/>
      <c r="EAY26" s="25"/>
      <c r="EBA26" s="25"/>
      <c r="EBB26" s="25"/>
      <c r="EBC26" s="25"/>
      <c r="EBD26" s="25"/>
      <c r="EBE26" s="110"/>
      <c r="EBF26" s="25"/>
      <c r="EBG26" s="25"/>
      <c r="EBH26" s="25"/>
      <c r="EBI26" s="25"/>
      <c r="EBJ26" s="25"/>
      <c r="EBK26" s="148"/>
      <c r="EBL26" s="25"/>
      <c r="EBM26" s="25"/>
      <c r="EBO26" s="25"/>
      <c r="EBP26" s="25"/>
      <c r="EBQ26" s="25"/>
      <c r="EBR26" s="25"/>
      <c r="EBS26" s="110"/>
      <c r="EBT26" s="25"/>
      <c r="EBU26" s="25"/>
      <c r="EBV26" s="25"/>
      <c r="EBW26" s="25"/>
      <c r="EBX26" s="25"/>
      <c r="EBY26" s="148"/>
      <c r="EBZ26" s="25"/>
      <c r="ECA26" s="25"/>
      <c r="ECC26" s="25"/>
      <c r="ECD26" s="25"/>
      <c r="ECE26" s="25"/>
      <c r="ECF26" s="25"/>
      <c r="ECG26" s="110"/>
      <c r="ECH26" s="25"/>
      <c r="ECI26" s="25"/>
      <c r="ECJ26" s="25"/>
      <c r="ECK26" s="25"/>
      <c r="ECL26" s="25"/>
      <c r="ECM26" s="148"/>
      <c r="ECN26" s="25"/>
      <c r="ECO26" s="25"/>
      <c r="ECQ26" s="25"/>
      <c r="ECR26" s="25"/>
      <c r="ECS26" s="25"/>
      <c r="ECT26" s="25"/>
      <c r="ECU26" s="110"/>
      <c r="ECV26" s="25"/>
      <c r="ECW26" s="25"/>
      <c r="ECX26" s="25"/>
      <c r="ECY26" s="25"/>
      <c r="ECZ26" s="25"/>
      <c r="EDA26" s="148"/>
      <c r="EDB26" s="25"/>
      <c r="EDC26" s="25"/>
      <c r="EDE26" s="25"/>
      <c r="EDF26" s="25"/>
      <c r="EDG26" s="25"/>
      <c r="EDH26" s="25"/>
      <c r="EDI26" s="110"/>
      <c r="EDJ26" s="25"/>
      <c r="EDK26" s="25"/>
      <c r="EDL26" s="25"/>
      <c r="EDM26" s="25"/>
      <c r="EDN26" s="25"/>
      <c r="EDO26" s="148"/>
      <c r="EDP26" s="25"/>
      <c r="EDQ26" s="25"/>
      <c r="EDS26" s="25"/>
      <c r="EDT26" s="25"/>
      <c r="EDU26" s="25"/>
      <c r="EDV26" s="25"/>
      <c r="EDW26" s="110"/>
      <c r="EDX26" s="25"/>
      <c r="EDY26" s="25"/>
      <c r="EDZ26" s="25"/>
      <c r="EEA26" s="25"/>
      <c r="EEB26" s="25"/>
      <c r="EEC26" s="148"/>
      <c r="EED26" s="25"/>
      <c r="EEE26" s="25"/>
      <c r="EEG26" s="25"/>
      <c r="EEH26" s="25"/>
      <c r="EEI26" s="25"/>
      <c r="EEJ26" s="25"/>
      <c r="EEK26" s="110"/>
      <c r="EEL26" s="25"/>
      <c r="EEM26" s="25"/>
      <c r="EEN26" s="25"/>
      <c r="EEO26" s="25"/>
      <c r="EEP26" s="25"/>
      <c r="EEQ26" s="148"/>
      <c r="EER26" s="25"/>
      <c r="EES26" s="25"/>
      <c r="EEU26" s="25"/>
      <c r="EEV26" s="25"/>
      <c r="EEW26" s="25"/>
      <c r="EEX26" s="25"/>
      <c r="EEY26" s="110"/>
      <c r="EEZ26" s="25"/>
      <c r="EFA26" s="25"/>
      <c r="EFB26" s="25"/>
      <c r="EFC26" s="25"/>
      <c r="EFD26" s="25"/>
      <c r="EFE26" s="148"/>
      <c r="EFF26" s="25"/>
      <c r="EFG26" s="25"/>
      <c r="EFI26" s="25"/>
      <c r="EFJ26" s="25"/>
      <c r="EFK26" s="25"/>
      <c r="EFL26" s="25"/>
      <c r="EFM26" s="110"/>
      <c r="EFN26" s="25"/>
      <c r="EFO26" s="25"/>
      <c r="EFP26" s="25"/>
      <c r="EFQ26" s="25"/>
      <c r="EFR26" s="25"/>
      <c r="EFS26" s="148"/>
      <c r="EFT26" s="25"/>
      <c r="EFU26" s="25"/>
      <c r="EFW26" s="25"/>
      <c r="EFX26" s="25"/>
      <c r="EFY26" s="25"/>
      <c r="EFZ26" s="25"/>
      <c r="EGA26" s="110"/>
      <c r="EGB26" s="25"/>
      <c r="EGC26" s="25"/>
      <c r="EGD26" s="25"/>
      <c r="EGE26" s="25"/>
      <c r="EGF26" s="25"/>
      <c r="EGG26" s="148"/>
      <c r="EGH26" s="25"/>
      <c r="EGI26" s="25"/>
      <c r="EGK26" s="25"/>
      <c r="EGL26" s="25"/>
      <c r="EGM26" s="25"/>
      <c r="EGN26" s="25"/>
      <c r="EGO26" s="110"/>
      <c r="EGP26" s="25"/>
      <c r="EGQ26" s="25"/>
      <c r="EGR26" s="25"/>
      <c r="EGS26" s="25"/>
      <c r="EGT26" s="25"/>
      <c r="EGU26" s="148"/>
      <c r="EGV26" s="25"/>
      <c r="EGW26" s="25"/>
      <c r="EGY26" s="25"/>
      <c r="EGZ26" s="25"/>
      <c r="EHA26" s="25"/>
      <c r="EHB26" s="25"/>
      <c r="EHC26" s="110"/>
      <c r="EHD26" s="25"/>
      <c r="EHE26" s="25"/>
      <c r="EHF26" s="25"/>
      <c r="EHG26" s="25"/>
      <c r="EHH26" s="25"/>
      <c r="EHI26" s="148"/>
      <c r="EHJ26" s="25"/>
      <c r="EHK26" s="25"/>
      <c r="EHM26" s="25"/>
      <c r="EHN26" s="25"/>
      <c r="EHO26" s="25"/>
      <c r="EHP26" s="25"/>
      <c r="EHQ26" s="110"/>
      <c r="EHR26" s="25"/>
      <c r="EHS26" s="25"/>
      <c r="EHT26" s="25"/>
      <c r="EHU26" s="25"/>
      <c r="EHV26" s="25"/>
      <c r="EHW26" s="148"/>
      <c r="EHX26" s="25"/>
      <c r="EHY26" s="25"/>
      <c r="EIA26" s="25"/>
      <c r="EIB26" s="25"/>
      <c r="EIC26" s="25"/>
      <c r="EID26" s="25"/>
      <c r="EIE26" s="110"/>
      <c r="EIF26" s="25"/>
      <c r="EIG26" s="25"/>
      <c r="EIH26" s="25"/>
      <c r="EII26" s="25"/>
      <c r="EIJ26" s="25"/>
      <c r="EIK26" s="148"/>
      <c r="EIL26" s="25"/>
      <c r="EIM26" s="25"/>
      <c r="EIO26" s="25"/>
      <c r="EIP26" s="25"/>
      <c r="EIQ26" s="25"/>
      <c r="EIR26" s="25"/>
      <c r="EIS26" s="110"/>
      <c r="EIT26" s="25"/>
      <c r="EIU26" s="25"/>
      <c r="EIV26" s="25"/>
      <c r="EIW26" s="25"/>
      <c r="EIX26" s="25"/>
      <c r="EIY26" s="148"/>
      <c r="EIZ26" s="25"/>
      <c r="EJA26" s="25"/>
      <c r="EJC26" s="25"/>
      <c r="EJD26" s="25"/>
      <c r="EJE26" s="25"/>
      <c r="EJF26" s="25"/>
      <c r="EJG26" s="110"/>
      <c r="EJH26" s="25"/>
      <c r="EJI26" s="25"/>
      <c r="EJJ26" s="25"/>
      <c r="EJK26" s="25"/>
      <c r="EJL26" s="25"/>
      <c r="EJM26" s="148"/>
      <c r="EJN26" s="25"/>
      <c r="EJO26" s="25"/>
      <c r="EJQ26" s="25"/>
      <c r="EJR26" s="25"/>
      <c r="EJS26" s="25"/>
      <c r="EJT26" s="25"/>
      <c r="EJU26" s="110"/>
      <c r="EJV26" s="25"/>
      <c r="EJW26" s="25"/>
      <c r="EJX26" s="25"/>
      <c r="EJY26" s="25"/>
      <c r="EJZ26" s="25"/>
      <c r="EKA26" s="148"/>
      <c r="EKB26" s="25"/>
      <c r="EKC26" s="25"/>
      <c r="EKE26" s="25"/>
      <c r="EKF26" s="25"/>
      <c r="EKG26" s="25"/>
      <c r="EKH26" s="25"/>
      <c r="EKI26" s="110"/>
      <c r="EKJ26" s="25"/>
      <c r="EKK26" s="25"/>
      <c r="EKL26" s="25"/>
      <c r="EKM26" s="25"/>
      <c r="EKN26" s="25"/>
      <c r="EKO26" s="148"/>
      <c r="EKP26" s="25"/>
      <c r="EKQ26" s="25"/>
      <c r="EKS26" s="25"/>
      <c r="EKT26" s="25"/>
      <c r="EKU26" s="25"/>
      <c r="EKV26" s="25"/>
      <c r="EKW26" s="110"/>
      <c r="EKX26" s="25"/>
      <c r="EKY26" s="25"/>
      <c r="EKZ26" s="25"/>
      <c r="ELA26" s="25"/>
      <c r="ELB26" s="25"/>
      <c r="ELC26" s="148"/>
      <c r="ELD26" s="25"/>
      <c r="ELE26" s="25"/>
      <c r="ELG26" s="25"/>
      <c r="ELH26" s="25"/>
      <c r="ELI26" s="25"/>
      <c r="ELJ26" s="25"/>
      <c r="ELK26" s="110"/>
      <c r="ELL26" s="25"/>
      <c r="ELM26" s="25"/>
      <c r="ELN26" s="25"/>
      <c r="ELO26" s="25"/>
      <c r="ELP26" s="25"/>
      <c r="ELQ26" s="148"/>
      <c r="ELR26" s="25"/>
      <c r="ELS26" s="25"/>
      <c r="ELU26" s="25"/>
      <c r="ELV26" s="25"/>
      <c r="ELW26" s="25"/>
      <c r="ELX26" s="25"/>
      <c r="ELY26" s="110"/>
      <c r="ELZ26" s="25"/>
      <c r="EMA26" s="25"/>
      <c r="EMB26" s="25"/>
      <c r="EMC26" s="25"/>
      <c r="EMD26" s="25"/>
      <c r="EME26" s="148"/>
      <c r="EMF26" s="25"/>
      <c r="EMG26" s="25"/>
      <c r="EMI26" s="25"/>
      <c r="EMJ26" s="25"/>
      <c r="EMK26" s="25"/>
      <c r="EML26" s="25"/>
      <c r="EMM26" s="110"/>
      <c r="EMN26" s="25"/>
      <c r="EMO26" s="25"/>
      <c r="EMP26" s="25"/>
      <c r="EMQ26" s="25"/>
      <c r="EMR26" s="25"/>
      <c r="EMS26" s="148"/>
      <c r="EMT26" s="25"/>
      <c r="EMU26" s="25"/>
      <c r="EMW26" s="25"/>
      <c r="EMX26" s="25"/>
      <c r="EMY26" s="25"/>
      <c r="EMZ26" s="25"/>
      <c r="ENA26" s="110"/>
      <c r="ENB26" s="25"/>
      <c r="ENC26" s="25"/>
      <c r="END26" s="25"/>
      <c r="ENE26" s="25"/>
      <c r="ENF26" s="25"/>
      <c r="ENG26" s="148"/>
      <c r="ENH26" s="25"/>
      <c r="ENI26" s="25"/>
      <c r="ENK26" s="25"/>
      <c r="ENL26" s="25"/>
      <c r="ENM26" s="25"/>
      <c r="ENN26" s="25"/>
      <c r="ENO26" s="110"/>
      <c r="ENP26" s="25"/>
      <c r="ENQ26" s="25"/>
      <c r="ENR26" s="25"/>
      <c r="ENS26" s="25"/>
      <c r="ENT26" s="25"/>
      <c r="ENU26" s="148"/>
      <c r="ENV26" s="25"/>
      <c r="ENW26" s="25"/>
      <c r="ENY26" s="25"/>
      <c r="ENZ26" s="25"/>
      <c r="EOA26" s="25"/>
      <c r="EOB26" s="25"/>
      <c r="EOC26" s="110"/>
      <c r="EOD26" s="25"/>
      <c r="EOE26" s="25"/>
      <c r="EOF26" s="25"/>
      <c r="EOG26" s="25"/>
      <c r="EOH26" s="25"/>
      <c r="EOI26" s="148"/>
      <c r="EOJ26" s="25"/>
      <c r="EOK26" s="25"/>
      <c r="EOM26" s="25"/>
      <c r="EON26" s="25"/>
      <c r="EOO26" s="25"/>
      <c r="EOP26" s="25"/>
      <c r="EOQ26" s="110"/>
      <c r="EOR26" s="25"/>
      <c r="EOS26" s="25"/>
      <c r="EOT26" s="25"/>
      <c r="EOU26" s="25"/>
      <c r="EOV26" s="25"/>
      <c r="EOW26" s="148"/>
      <c r="EOX26" s="25"/>
      <c r="EOY26" s="25"/>
      <c r="EPA26" s="25"/>
      <c r="EPB26" s="25"/>
      <c r="EPC26" s="25"/>
      <c r="EPD26" s="25"/>
      <c r="EPE26" s="110"/>
      <c r="EPF26" s="25"/>
      <c r="EPG26" s="25"/>
      <c r="EPH26" s="25"/>
      <c r="EPI26" s="25"/>
      <c r="EPJ26" s="25"/>
      <c r="EPK26" s="148"/>
      <c r="EPL26" s="25"/>
      <c r="EPM26" s="25"/>
      <c r="EPO26" s="25"/>
      <c r="EPP26" s="25"/>
      <c r="EPQ26" s="25"/>
      <c r="EPR26" s="25"/>
      <c r="EPS26" s="110"/>
      <c r="EPT26" s="25"/>
      <c r="EPU26" s="25"/>
      <c r="EPV26" s="25"/>
      <c r="EPW26" s="25"/>
      <c r="EPX26" s="25"/>
      <c r="EPY26" s="148"/>
      <c r="EPZ26" s="25"/>
      <c r="EQA26" s="25"/>
      <c r="EQC26" s="25"/>
      <c r="EQD26" s="25"/>
      <c r="EQE26" s="25"/>
      <c r="EQF26" s="25"/>
      <c r="EQG26" s="110"/>
      <c r="EQH26" s="25"/>
      <c r="EQI26" s="25"/>
      <c r="EQJ26" s="25"/>
      <c r="EQK26" s="25"/>
      <c r="EQL26" s="25"/>
      <c r="EQM26" s="148"/>
      <c r="EQN26" s="25"/>
      <c r="EQO26" s="25"/>
      <c r="EQQ26" s="25"/>
      <c r="EQR26" s="25"/>
      <c r="EQS26" s="25"/>
      <c r="EQT26" s="25"/>
      <c r="EQU26" s="110"/>
      <c r="EQV26" s="25"/>
      <c r="EQW26" s="25"/>
      <c r="EQX26" s="25"/>
      <c r="EQY26" s="25"/>
      <c r="EQZ26" s="25"/>
      <c r="ERA26" s="148"/>
      <c r="ERB26" s="25"/>
      <c r="ERC26" s="25"/>
      <c r="ERE26" s="25"/>
      <c r="ERF26" s="25"/>
      <c r="ERG26" s="25"/>
      <c r="ERH26" s="25"/>
      <c r="ERI26" s="110"/>
      <c r="ERJ26" s="25"/>
      <c r="ERK26" s="25"/>
      <c r="ERL26" s="25"/>
      <c r="ERM26" s="25"/>
      <c r="ERN26" s="25"/>
      <c r="ERO26" s="148"/>
      <c r="ERP26" s="25"/>
      <c r="ERQ26" s="25"/>
      <c r="ERS26" s="25"/>
      <c r="ERT26" s="25"/>
      <c r="ERU26" s="25"/>
      <c r="ERV26" s="25"/>
      <c r="ERW26" s="110"/>
      <c r="ERX26" s="25"/>
      <c r="ERY26" s="25"/>
      <c r="ERZ26" s="25"/>
      <c r="ESA26" s="25"/>
      <c r="ESB26" s="25"/>
      <c r="ESC26" s="148"/>
      <c r="ESD26" s="25"/>
      <c r="ESE26" s="25"/>
      <c r="ESG26" s="25"/>
      <c r="ESH26" s="25"/>
      <c r="ESI26" s="25"/>
      <c r="ESJ26" s="25"/>
      <c r="ESK26" s="110"/>
      <c r="ESL26" s="25"/>
      <c r="ESM26" s="25"/>
      <c r="ESN26" s="25"/>
      <c r="ESO26" s="25"/>
      <c r="ESP26" s="25"/>
      <c r="ESQ26" s="148"/>
      <c r="ESR26" s="25"/>
      <c r="ESS26" s="25"/>
      <c r="ESU26" s="25"/>
      <c r="ESV26" s="25"/>
      <c r="ESW26" s="25"/>
      <c r="ESX26" s="25"/>
      <c r="ESY26" s="110"/>
      <c r="ESZ26" s="25"/>
      <c r="ETA26" s="25"/>
      <c r="ETB26" s="25"/>
      <c r="ETC26" s="25"/>
      <c r="ETD26" s="25"/>
      <c r="ETE26" s="148"/>
      <c r="ETF26" s="25"/>
      <c r="ETG26" s="25"/>
      <c r="ETI26" s="25"/>
      <c r="ETJ26" s="25"/>
      <c r="ETK26" s="25"/>
      <c r="ETL26" s="25"/>
      <c r="ETM26" s="110"/>
      <c r="ETN26" s="25"/>
      <c r="ETO26" s="25"/>
      <c r="ETP26" s="25"/>
      <c r="ETQ26" s="25"/>
      <c r="ETR26" s="25"/>
      <c r="ETS26" s="148"/>
      <c r="ETT26" s="25"/>
      <c r="ETU26" s="25"/>
      <c r="ETW26" s="25"/>
      <c r="ETX26" s="25"/>
      <c r="ETY26" s="25"/>
      <c r="ETZ26" s="25"/>
      <c r="EUA26" s="110"/>
      <c r="EUB26" s="25"/>
      <c r="EUC26" s="25"/>
      <c r="EUD26" s="25"/>
      <c r="EUE26" s="25"/>
      <c r="EUF26" s="25"/>
      <c r="EUG26" s="148"/>
      <c r="EUH26" s="25"/>
      <c r="EUI26" s="25"/>
      <c r="EUK26" s="25"/>
      <c r="EUL26" s="25"/>
      <c r="EUM26" s="25"/>
      <c r="EUN26" s="25"/>
      <c r="EUO26" s="110"/>
      <c r="EUP26" s="25"/>
      <c r="EUQ26" s="25"/>
      <c r="EUR26" s="25"/>
      <c r="EUS26" s="25"/>
      <c r="EUT26" s="25"/>
      <c r="EUU26" s="148"/>
      <c r="EUV26" s="25"/>
      <c r="EUW26" s="25"/>
      <c r="EUY26" s="25"/>
      <c r="EUZ26" s="25"/>
      <c r="EVA26" s="25"/>
      <c r="EVB26" s="25"/>
      <c r="EVC26" s="110"/>
      <c r="EVD26" s="25"/>
      <c r="EVE26" s="25"/>
      <c r="EVF26" s="25"/>
      <c r="EVG26" s="25"/>
      <c r="EVH26" s="25"/>
      <c r="EVI26" s="148"/>
      <c r="EVJ26" s="25"/>
      <c r="EVK26" s="25"/>
      <c r="EVM26" s="25"/>
      <c r="EVN26" s="25"/>
      <c r="EVO26" s="25"/>
      <c r="EVP26" s="25"/>
      <c r="EVQ26" s="110"/>
      <c r="EVR26" s="25"/>
      <c r="EVS26" s="25"/>
      <c r="EVT26" s="25"/>
      <c r="EVU26" s="25"/>
      <c r="EVV26" s="25"/>
      <c r="EVW26" s="148"/>
      <c r="EVX26" s="25"/>
      <c r="EVY26" s="25"/>
      <c r="EWA26" s="25"/>
      <c r="EWB26" s="25"/>
      <c r="EWC26" s="25"/>
      <c r="EWD26" s="25"/>
      <c r="EWE26" s="110"/>
      <c r="EWF26" s="25"/>
      <c r="EWG26" s="25"/>
      <c r="EWH26" s="25"/>
      <c r="EWI26" s="25"/>
      <c r="EWJ26" s="25"/>
      <c r="EWK26" s="148"/>
      <c r="EWL26" s="25"/>
      <c r="EWM26" s="25"/>
      <c r="EWO26" s="25"/>
      <c r="EWP26" s="25"/>
      <c r="EWQ26" s="25"/>
      <c r="EWR26" s="25"/>
      <c r="EWS26" s="110"/>
      <c r="EWT26" s="25"/>
      <c r="EWU26" s="25"/>
      <c r="EWV26" s="25"/>
      <c r="EWW26" s="25"/>
      <c r="EWX26" s="25"/>
      <c r="EWY26" s="148"/>
      <c r="EWZ26" s="25"/>
      <c r="EXA26" s="25"/>
      <c r="EXC26" s="25"/>
      <c r="EXD26" s="25"/>
      <c r="EXE26" s="25"/>
      <c r="EXF26" s="25"/>
      <c r="EXG26" s="110"/>
      <c r="EXH26" s="25"/>
      <c r="EXI26" s="25"/>
      <c r="EXJ26" s="25"/>
      <c r="EXK26" s="25"/>
      <c r="EXL26" s="25"/>
      <c r="EXM26" s="148"/>
      <c r="EXN26" s="25"/>
      <c r="EXO26" s="25"/>
      <c r="EXQ26" s="25"/>
      <c r="EXR26" s="25"/>
      <c r="EXS26" s="25"/>
      <c r="EXT26" s="25"/>
      <c r="EXU26" s="110"/>
      <c r="EXV26" s="25"/>
      <c r="EXW26" s="25"/>
      <c r="EXX26" s="25"/>
      <c r="EXY26" s="25"/>
      <c r="EXZ26" s="25"/>
      <c r="EYA26" s="148"/>
      <c r="EYB26" s="25"/>
      <c r="EYC26" s="25"/>
      <c r="EYE26" s="25"/>
      <c r="EYF26" s="25"/>
      <c r="EYG26" s="25"/>
      <c r="EYH26" s="25"/>
      <c r="EYI26" s="110"/>
      <c r="EYJ26" s="25"/>
      <c r="EYK26" s="25"/>
      <c r="EYL26" s="25"/>
      <c r="EYM26" s="25"/>
      <c r="EYN26" s="25"/>
      <c r="EYO26" s="148"/>
      <c r="EYP26" s="25"/>
      <c r="EYQ26" s="25"/>
      <c r="EYS26" s="25"/>
      <c r="EYT26" s="25"/>
      <c r="EYU26" s="25"/>
      <c r="EYV26" s="25"/>
      <c r="EYW26" s="110"/>
      <c r="EYX26" s="25"/>
      <c r="EYY26" s="25"/>
      <c r="EYZ26" s="25"/>
      <c r="EZA26" s="25"/>
      <c r="EZB26" s="25"/>
      <c r="EZC26" s="148"/>
      <c r="EZD26" s="25"/>
      <c r="EZE26" s="25"/>
      <c r="EZG26" s="25"/>
      <c r="EZH26" s="25"/>
      <c r="EZI26" s="25"/>
      <c r="EZJ26" s="25"/>
      <c r="EZK26" s="110"/>
      <c r="EZL26" s="25"/>
      <c r="EZM26" s="25"/>
      <c r="EZN26" s="25"/>
      <c r="EZO26" s="25"/>
      <c r="EZP26" s="25"/>
      <c r="EZQ26" s="148"/>
      <c r="EZR26" s="25"/>
      <c r="EZS26" s="25"/>
      <c r="EZU26" s="25"/>
      <c r="EZV26" s="25"/>
      <c r="EZW26" s="25"/>
      <c r="EZX26" s="25"/>
      <c r="EZY26" s="110"/>
      <c r="EZZ26" s="25"/>
      <c r="FAA26" s="25"/>
      <c r="FAB26" s="25"/>
      <c r="FAC26" s="25"/>
      <c r="FAD26" s="25"/>
      <c r="FAE26" s="148"/>
      <c r="FAF26" s="25"/>
      <c r="FAG26" s="25"/>
      <c r="FAI26" s="25"/>
      <c r="FAJ26" s="25"/>
      <c r="FAK26" s="25"/>
      <c r="FAL26" s="25"/>
      <c r="FAM26" s="110"/>
      <c r="FAN26" s="25"/>
      <c r="FAO26" s="25"/>
      <c r="FAP26" s="25"/>
      <c r="FAQ26" s="25"/>
      <c r="FAR26" s="25"/>
      <c r="FAS26" s="148"/>
      <c r="FAT26" s="25"/>
      <c r="FAU26" s="25"/>
      <c r="FAW26" s="25"/>
      <c r="FAX26" s="25"/>
      <c r="FAY26" s="25"/>
      <c r="FAZ26" s="25"/>
      <c r="FBA26" s="110"/>
      <c r="FBB26" s="25"/>
      <c r="FBC26" s="25"/>
      <c r="FBD26" s="25"/>
      <c r="FBE26" s="25"/>
      <c r="FBF26" s="25"/>
      <c r="FBG26" s="148"/>
      <c r="FBH26" s="25"/>
      <c r="FBI26" s="25"/>
      <c r="FBK26" s="25"/>
      <c r="FBL26" s="25"/>
      <c r="FBM26" s="25"/>
      <c r="FBN26" s="25"/>
      <c r="FBO26" s="110"/>
      <c r="FBP26" s="25"/>
      <c r="FBQ26" s="25"/>
      <c r="FBR26" s="25"/>
      <c r="FBS26" s="25"/>
      <c r="FBT26" s="25"/>
      <c r="FBU26" s="148"/>
      <c r="FBV26" s="25"/>
      <c r="FBW26" s="25"/>
      <c r="FBY26" s="25"/>
      <c r="FBZ26" s="25"/>
      <c r="FCA26" s="25"/>
      <c r="FCB26" s="25"/>
      <c r="FCC26" s="110"/>
      <c r="FCD26" s="25"/>
      <c r="FCE26" s="25"/>
      <c r="FCF26" s="25"/>
      <c r="FCG26" s="25"/>
      <c r="FCH26" s="25"/>
      <c r="FCI26" s="148"/>
      <c r="FCJ26" s="25"/>
      <c r="FCK26" s="25"/>
      <c r="FCM26" s="25"/>
      <c r="FCN26" s="25"/>
      <c r="FCO26" s="25"/>
      <c r="FCP26" s="25"/>
      <c r="FCQ26" s="110"/>
      <c r="FCR26" s="25"/>
      <c r="FCS26" s="25"/>
      <c r="FCT26" s="25"/>
      <c r="FCU26" s="25"/>
      <c r="FCV26" s="25"/>
      <c r="FCW26" s="148"/>
      <c r="FCX26" s="25"/>
      <c r="FCY26" s="25"/>
      <c r="FDA26" s="25"/>
      <c r="FDB26" s="25"/>
      <c r="FDC26" s="25"/>
      <c r="FDD26" s="25"/>
      <c r="FDE26" s="110"/>
      <c r="FDF26" s="25"/>
      <c r="FDG26" s="25"/>
      <c r="FDH26" s="25"/>
      <c r="FDI26" s="25"/>
      <c r="FDJ26" s="25"/>
      <c r="FDK26" s="148"/>
      <c r="FDL26" s="25"/>
      <c r="FDM26" s="25"/>
      <c r="FDO26" s="25"/>
      <c r="FDP26" s="25"/>
      <c r="FDQ26" s="25"/>
      <c r="FDR26" s="25"/>
      <c r="FDS26" s="110"/>
      <c r="FDT26" s="25"/>
      <c r="FDU26" s="25"/>
      <c r="FDV26" s="25"/>
      <c r="FDW26" s="25"/>
      <c r="FDX26" s="25"/>
      <c r="FDY26" s="148"/>
      <c r="FDZ26" s="25"/>
      <c r="FEA26" s="25"/>
      <c r="FEC26" s="25"/>
      <c r="FED26" s="25"/>
      <c r="FEE26" s="25"/>
      <c r="FEF26" s="25"/>
      <c r="FEG26" s="110"/>
      <c r="FEH26" s="25"/>
      <c r="FEI26" s="25"/>
      <c r="FEJ26" s="25"/>
      <c r="FEK26" s="25"/>
      <c r="FEL26" s="25"/>
      <c r="FEM26" s="148"/>
      <c r="FEN26" s="25"/>
      <c r="FEO26" s="25"/>
      <c r="FEQ26" s="25"/>
      <c r="FER26" s="25"/>
      <c r="FES26" s="25"/>
      <c r="FET26" s="25"/>
      <c r="FEU26" s="110"/>
      <c r="FEV26" s="25"/>
      <c r="FEW26" s="25"/>
      <c r="FEX26" s="25"/>
      <c r="FEY26" s="25"/>
      <c r="FEZ26" s="25"/>
      <c r="FFA26" s="148"/>
      <c r="FFB26" s="25"/>
      <c r="FFC26" s="25"/>
      <c r="FFE26" s="25"/>
      <c r="FFF26" s="25"/>
      <c r="FFG26" s="25"/>
      <c r="FFH26" s="25"/>
      <c r="FFI26" s="110"/>
      <c r="FFJ26" s="25"/>
      <c r="FFK26" s="25"/>
      <c r="FFL26" s="25"/>
      <c r="FFM26" s="25"/>
      <c r="FFN26" s="25"/>
      <c r="FFO26" s="148"/>
      <c r="FFP26" s="25"/>
      <c r="FFQ26" s="25"/>
      <c r="FFS26" s="25"/>
      <c r="FFT26" s="25"/>
      <c r="FFU26" s="25"/>
      <c r="FFV26" s="25"/>
      <c r="FFW26" s="110"/>
      <c r="FFX26" s="25"/>
      <c r="FFY26" s="25"/>
      <c r="FFZ26" s="25"/>
      <c r="FGA26" s="25"/>
      <c r="FGB26" s="25"/>
      <c r="FGC26" s="148"/>
      <c r="FGD26" s="25"/>
      <c r="FGE26" s="25"/>
      <c r="FGG26" s="25"/>
      <c r="FGH26" s="25"/>
      <c r="FGI26" s="25"/>
      <c r="FGJ26" s="25"/>
      <c r="FGK26" s="110"/>
      <c r="FGL26" s="25"/>
      <c r="FGM26" s="25"/>
      <c r="FGN26" s="25"/>
      <c r="FGO26" s="25"/>
      <c r="FGP26" s="25"/>
      <c r="FGQ26" s="148"/>
      <c r="FGR26" s="25"/>
      <c r="FGS26" s="25"/>
      <c r="FGU26" s="25"/>
      <c r="FGV26" s="25"/>
      <c r="FGW26" s="25"/>
      <c r="FGX26" s="25"/>
      <c r="FGY26" s="110"/>
      <c r="FGZ26" s="25"/>
      <c r="FHA26" s="25"/>
      <c r="FHB26" s="25"/>
      <c r="FHC26" s="25"/>
      <c r="FHD26" s="25"/>
      <c r="FHE26" s="148"/>
      <c r="FHF26" s="25"/>
      <c r="FHG26" s="25"/>
      <c r="FHI26" s="25"/>
      <c r="FHJ26" s="25"/>
      <c r="FHK26" s="25"/>
      <c r="FHL26" s="25"/>
      <c r="FHM26" s="110"/>
      <c r="FHN26" s="25"/>
      <c r="FHO26" s="25"/>
      <c r="FHP26" s="25"/>
      <c r="FHQ26" s="25"/>
      <c r="FHR26" s="25"/>
      <c r="FHS26" s="148"/>
      <c r="FHT26" s="25"/>
      <c r="FHU26" s="25"/>
      <c r="FHW26" s="25"/>
      <c r="FHX26" s="25"/>
      <c r="FHY26" s="25"/>
      <c r="FHZ26" s="25"/>
      <c r="FIA26" s="110"/>
      <c r="FIB26" s="25"/>
      <c r="FIC26" s="25"/>
      <c r="FID26" s="25"/>
      <c r="FIE26" s="25"/>
      <c r="FIF26" s="25"/>
      <c r="FIG26" s="148"/>
      <c r="FIH26" s="25"/>
      <c r="FII26" s="25"/>
      <c r="FIK26" s="25"/>
      <c r="FIL26" s="25"/>
      <c r="FIM26" s="25"/>
      <c r="FIN26" s="25"/>
      <c r="FIO26" s="110"/>
      <c r="FIP26" s="25"/>
      <c r="FIQ26" s="25"/>
      <c r="FIR26" s="25"/>
      <c r="FIS26" s="25"/>
      <c r="FIT26" s="25"/>
      <c r="FIU26" s="148"/>
      <c r="FIV26" s="25"/>
      <c r="FIW26" s="25"/>
      <c r="FIY26" s="25"/>
      <c r="FIZ26" s="25"/>
      <c r="FJA26" s="25"/>
      <c r="FJB26" s="25"/>
      <c r="FJC26" s="110"/>
      <c r="FJD26" s="25"/>
      <c r="FJE26" s="25"/>
      <c r="FJF26" s="25"/>
      <c r="FJG26" s="25"/>
      <c r="FJH26" s="25"/>
      <c r="FJI26" s="148"/>
      <c r="FJJ26" s="25"/>
      <c r="FJK26" s="25"/>
      <c r="FJM26" s="25"/>
      <c r="FJN26" s="25"/>
      <c r="FJO26" s="25"/>
      <c r="FJP26" s="25"/>
      <c r="FJQ26" s="110"/>
      <c r="FJR26" s="25"/>
      <c r="FJS26" s="25"/>
      <c r="FJT26" s="25"/>
      <c r="FJU26" s="25"/>
      <c r="FJV26" s="25"/>
      <c r="FJW26" s="148"/>
      <c r="FJX26" s="25"/>
      <c r="FJY26" s="25"/>
      <c r="FKA26" s="25"/>
      <c r="FKB26" s="25"/>
      <c r="FKC26" s="25"/>
      <c r="FKD26" s="25"/>
      <c r="FKE26" s="110"/>
      <c r="FKF26" s="25"/>
      <c r="FKG26" s="25"/>
      <c r="FKH26" s="25"/>
      <c r="FKI26" s="25"/>
      <c r="FKJ26" s="25"/>
      <c r="FKK26" s="148"/>
      <c r="FKL26" s="25"/>
      <c r="FKM26" s="25"/>
      <c r="FKO26" s="25"/>
      <c r="FKP26" s="25"/>
      <c r="FKQ26" s="25"/>
      <c r="FKR26" s="25"/>
      <c r="FKS26" s="110"/>
      <c r="FKT26" s="25"/>
      <c r="FKU26" s="25"/>
      <c r="FKV26" s="25"/>
      <c r="FKW26" s="25"/>
      <c r="FKX26" s="25"/>
      <c r="FKY26" s="148"/>
      <c r="FKZ26" s="25"/>
      <c r="FLA26" s="25"/>
      <c r="FLC26" s="25"/>
      <c r="FLD26" s="25"/>
      <c r="FLE26" s="25"/>
      <c r="FLF26" s="25"/>
      <c r="FLG26" s="110"/>
      <c r="FLH26" s="25"/>
      <c r="FLI26" s="25"/>
      <c r="FLJ26" s="25"/>
      <c r="FLK26" s="25"/>
      <c r="FLL26" s="25"/>
      <c r="FLM26" s="148"/>
      <c r="FLN26" s="25"/>
      <c r="FLO26" s="25"/>
      <c r="FLQ26" s="25"/>
      <c r="FLR26" s="25"/>
      <c r="FLS26" s="25"/>
      <c r="FLT26" s="25"/>
      <c r="FLU26" s="110"/>
      <c r="FLV26" s="25"/>
      <c r="FLW26" s="25"/>
      <c r="FLX26" s="25"/>
      <c r="FLY26" s="25"/>
      <c r="FLZ26" s="25"/>
      <c r="FMA26" s="148"/>
      <c r="FMB26" s="25"/>
      <c r="FMC26" s="25"/>
      <c r="FME26" s="25"/>
      <c r="FMF26" s="25"/>
      <c r="FMG26" s="25"/>
      <c r="FMH26" s="25"/>
      <c r="FMI26" s="110"/>
      <c r="FMJ26" s="25"/>
      <c r="FMK26" s="25"/>
      <c r="FML26" s="25"/>
      <c r="FMM26" s="25"/>
      <c r="FMN26" s="25"/>
      <c r="FMO26" s="148"/>
      <c r="FMP26" s="25"/>
      <c r="FMQ26" s="25"/>
      <c r="FMS26" s="25"/>
      <c r="FMT26" s="25"/>
      <c r="FMU26" s="25"/>
      <c r="FMV26" s="25"/>
      <c r="FMW26" s="110"/>
      <c r="FMX26" s="25"/>
      <c r="FMY26" s="25"/>
      <c r="FMZ26" s="25"/>
      <c r="FNA26" s="25"/>
      <c r="FNB26" s="25"/>
      <c r="FNC26" s="148"/>
      <c r="FND26" s="25"/>
      <c r="FNE26" s="25"/>
      <c r="FNG26" s="25"/>
      <c r="FNH26" s="25"/>
      <c r="FNI26" s="25"/>
      <c r="FNJ26" s="25"/>
      <c r="FNK26" s="110"/>
      <c r="FNL26" s="25"/>
      <c r="FNM26" s="25"/>
      <c r="FNN26" s="25"/>
      <c r="FNO26" s="25"/>
      <c r="FNP26" s="25"/>
      <c r="FNQ26" s="148"/>
      <c r="FNR26" s="25"/>
      <c r="FNS26" s="25"/>
      <c r="FNU26" s="25"/>
      <c r="FNV26" s="25"/>
      <c r="FNW26" s="25"/>
      <c r="FNX26" s="25"/>
      <c r="FNY26" s="110"/>
      <c r="FNZ26" s="25"/>
      <c r="FOA26" s="25"/>
      <c r="FOB26" s="25"/>
      <c r="FOC26" s="25"/>
      <c r="FOD26" s="25"/>
      <c r="FOE26" s="148"/>
      <c r="FOF26" s="25"/>
      <c r="FOG26" s="25"/>
      <c r="FOI26" s="25"/>
      <c r="FOJ26" s="25"/>
      <c r="FOK26" s="25"/>
      <c r="FOL26" s="25"/>
      <c r="FOM26" s="110"/>
      <c r="FON26" s="25"/>
      <c r="FOO26" s="25"/>
      <c r="FOP26" s="25"/>
      <c r="FOQ26" s="25"/>
      <c r="FOR26" s="25"/>
      <c r="FOS26" s="148"/>
      <c r="FOT26" s="25"/>
      <c r="FOU26" s="25"/>
      <c r="FOW26" s="25"/>
      <c r="FOX26" s="25"/>
      <c r="FOY26" s="25"/>
      <c r="FOZ26" s="25"/>
      <c r="FPA26" s="110"/>
      <c r="FPB26" s="25"/>
      <c r="FPC26" s="25"/>
      <c r="FPD26" s="25"/>
      <c r="FPE26" s="25"/>
      <c r="FPF26" s="25"/>
      <c r="FPG26" s="148"/>
      <c r="FPH26" s="25"/>
      <c r="FPI26" s="25"/>
      <c r="FPK26" s="25"/>
      <c r="FPL26" s="25"/>
      <c r="FPM26" s="25"/>
      <c r="FPN26" s="25"/>
      <c r="FPO26" s="110"/>
      <c r="FPP26" s="25"/>
      <c r="FPQ26" s="25"/>
      <c r="FPR26" s="25"/>
      <c r="FPS26" s="25"/>
      <c r="FPT26" s="25"/>
      <c r="FPU26" s="148"/>
      <c r="FPV26" s="25"/>
      <c r="FPW26" s="25"/>
      <c r="FPY26" s="25"/>
      <c r="FPZ26" s="25"/>
      <c r="FQA26" s="25"/>
      <c r="FQB26" s="25"/>
      <c r="FQC26" s="110"/>
      <c r="FQD26" s="25"/>
      <c r="FQE26" s="25"/>
      <c r="FQF26" s="25"/>
      <c r="FQG26" s="25"/>
      <c r="FQH26" s="25"/>
      <c r="FQI26" s="148"/>
      <c r="FQJ26" s="25"/>
      <c r="FQK26" s="25"/>
      <c r="FQM26" s="25"/>
      <c r="FQN26" s="25"/>
      <c r="FQO26" s="25"/>
      <c r="FQP26" s="25"/>
      <c r="FQQ26" s="110"/>
      <c r="FQR26" s="25"/>
      <c r="FQS26" s="25"/>
      <c r="FQT26" s="25"/>
      <c r="FQU26" s="25"/>
      <c r="FQV26" s="25"/>
      <c r="FQW26" s="148"/>
      <c r="FQX26" s="25"/>
      <c r="FQY26" s="25"/>
      <c r="FRA26" s="25"/>
      <c r="FRB26" s="25"/>
      <c r="FRC26" s="25"/>
      <c r="FRD26" s="25"/>
      <c r="FRE26" s="110"/>
      <c r="FRF26" s="25"/>
      <c r="FRG26" s="25"/>
      <c r="FRH26" s="25"/>
      <c r="FRI26" s="25"/>
      <c r="FRJ26" s="25"/>
      <c r="FRK26" s="148"/>
      <c r="FRL26" s="25"/>
      <c r="FRM26" s="25"/>
      <c r="FRO26" s="25"/>
      <c r="FRP26" s="25"/>
      <c r="FRQ26" s="25"/>
      <c r="FRR26" s="25"/>
      <c r="FRS26" s="110"/>
      <c r="FRT26" s="25"/>
      <c r="FRU26" s="25"/>
      <c r="FRV26" s="25"/>
      <c r="FRW26" s="25"/>
      <c r="FRX26" s="25"/>
      <c r="FRY26" s="148"/>
      <c r="FRZ26" s="25"/>
      <c r="FSA26" s="25"/>
      <c r="FSC26" s="25"/>
      <c r="FSD26" s="25"/>
      <c r="FSE26" s="25"/>
      <c r="FSF26" s="25"/>
      <c r="FSG26" s="110"/>
      <c r="FSH26" s="25"/>
      <c r="FSI26" s="25"/>
      <c r="FSJ26" s="25"/>
      <c r="FSK26" s="25"/>
      <c r="FSL26" s="25"/>
      <c r="FSM26" s="148"/>
      <c r="FSN26" s="25"/>
      <c r="FSO26" s="25"/>
      <c r="FSQ26" s="25"/>
      <c r="FSR26" s="25"/>
      <c r="FSS26" s="25"/>
      <c r="FST26" s="25"/>
      <c r="FSU26" s="110"/>
      <c r="FSV26" s="25"/>
      <c r="FSW26" s="25"/>
      <c r="FSX26" s="25"/>
      <c r="FSY26" s="25"/>
      <c r="FSZ26" s="25"/>
      <c r="FTA26" s="148"/>
      <c r="FTB26" s="25"/>
      <c r="FTC26" s="25"/>
      <c r="FTE26" s="25"/>
      <c r="FTF26" s="25"/>
      <c r="FTG26" s="25"/>
      <c r="FTH26" s="25"/>
      <c r="FTI26" s="110"/>
      <c r="FTJ26" s="25"/>
      <c r="FTK26" s="25"/>
      <c r="FTL26" s="25"/>
      <c r="FTM26" s="25"/>
      <c r="FTN26" s="25"/>
      <c r="FTO26" s="148"/>
      <c r="FTP26" s="25"/>
      <c r="FTQ26" s="25"/>
      <c r="FTS26" s="25"/>
      <c r="FTT26" s="25"/>
      <c r="FTU26" s="25"/>
      <c r="FTV26" s="25"/>
      <c r="FTW26" s="110"/>
      <c r="FTX26" s="25"/>
      <c r="FTY26" s="25"/>
      <c r="FTZ26" s="25"/>
      <c r="FUA26" s="25"/>
      <c r="FUB26" s="25"/>
      <c r="FUC26" s="148"/>
      <c r="FUD26" s="25"/>
      <c r="FUE26" s="25"/>
      <c r="FUG26" s="25"/>
      <c r="FUH26" s="25"/>
      <c r="FUI26" s="25"/>
      <c r="FUJ26" s="25"/>
      <c r="FUK26" s="110"/>
      <c r="FUL26" s="25"/>
      <c r="FUM26" s="25"/>
      <c r="FUN26" s="25"/>
      <c r="FUO26" s="25"/>
      <c r="FUP26" s="25"/>
      <c r="FUQ26" s="148"/>
      <c r="FUR26" s="25"/>
      <c r="FUS26" s="25"/>
      <c r="FUU26" s="25"/>
      <c r="FUV26" s="25"/>
      <c r="FUW26" s="25"/>
      <c r="FUX26" s="25"/>
      <c r="FUY26" s="110"/>
      <c r="FUZ26" s="25"/>
      <c r="FVA26" s="25"/>
      <c r="FVB26" s="25"/>
      <c r="FVC26" s="25"/>
      <c r="FVD26" s="25"/>
      <c r="FVE26" s="148"/>
      <c r="FVF26" s="25"/>
      <c r="FVG26" s="25"/>
      <c r="FVI26" s="25"/>
      <c r="FVJ26" s="25"/>
      <c r="FVK26" s="25"/>
      <c r="FVL26" s="25"/>
      <c r="FVM26" s="110"/>
      <c r="FVN26" s="25"/>
      <c r="FVO26" s="25"/>
      <c r="FVP26" s="25"/>
      <c r="FVQ26" s="25"/>
      <c r="FVR26" s="25"/>
      <c r="FVS26" s="148"/>
      <c r="FVT26" s="25"/>
      <c r="FVU26" s="25"/>
      <c r="FVW26" s="25"/>
      <c r="FVX26" s="25"/>
      <c r="FVY26" s="25"/>
      <c r="FVZ26" s="25"/>
      <c r="FWA26" s="110"/>
      <c r="FWB26" s="25"/>
      <c r="FWC26" s="25"/>
      <c r="FWD26" s="25"/>
      <c r="FWE26" s="25"/>
      <c r="FWF26" s="25"/>
      <c r="FWG26" s="148"/>
      <c r="FWH26" s="25"/>
      <c r="FWI26" s="25"/>
      <c r="FWK26" s="25"/>
      <c r="FWL26" s="25"/>
      <c r="FWM26" s="25"/>
      <c r="FWN26" s="25"/>
      <c r="FWO26" s="110"/>
      <c r="FWP26" s="25"/>
      <c r="FWQ26" s="25"/>
      <c r="FWR26" s="25"/>
      <c r="FWS26" s="25"/>
      <c r="FWT26" s="25"/>
      <c r="FWU26" s="148"/>
      <c r="FWV26" s="25"/>
      <c r="FWW26" s="25"/>
      <c r="FWY26" s="25"/>
      <c r="FWZ26" s="25"/>
      <c r="FXA26" s="25"/>
      <c r="FXB26" s="25"/>
      <c r="FXC26" s="110"/>
      <c r="FXD26" s="25"/>
      <c r="FXE26" s="25"/>
      <c r="FXF26" s="25"/>
      <c r="FXG26" s="25"/>
      <c r="FXH26" s="25"/>
      <c r="FXI26" s="148"/>
      <c r="FXJ26" s="25"/>
      <c r="FXK26" s="25"/>
      <c r="FXM26" s="25"/>
      <c r="FXN26" s="25"/>
      <c r="FXO26" s="25"/>
      <c r="FXP26" s="25"/>
      <c r="FXQ26" s="110"/>
      <c r="FXR26" s="25"/>
      <c r="FXS26" s="25"/>
      <c r="FXT26" s="25"/>
      <c r="FXU26" s="25"/>
      <c r="FXV26" s="25"/>
      <c r="FXW26" s="148"/>
      <c r="FXX26" s="25"/>
      <c r="FXY26" s="25"/>
      <c r="FYA26" s="25"/>
      <c r="FYB26" s="25"/>
      <c r="FYC26" s="25"/>
      <c r="FYD26" s="25"/>
      <c r="FYE26" s="110"/>
      <c r="FYF26" s="25"/>
      <c r="FYG26" s="25"/>
      <c r="FYH26" s="25"/>
      <c r="FYI26" s="25"/>
      <c r="FYJ26" s="25"/>
      <c r="FYK26" s="148"/>
      <c r="FYL26" s="25"/>
      <c r="FYM26" s="25"/>
      <c r="FYO26" s="25"/>
      <c r="FYP26" s="25"/>
      <c r="FYQ26" s="25"/>
      <c r="FYR26" s="25"/>
      <c r="FYS26" s="110"/>
      <c r="FYT26" s="25"/>
      <c r="FYU26" s="25"/>
      <c r="FYV26" s="25"/>
      <c r="FYW26" s="25"/>
      <c r="FYX26" s="25"/>
      <c r="FYY26" s="148"/>
      <c r="FYZ26" s="25"/>
      <c r="FZA26" s="25"/>
      <c r="FZC26" s="25"/>
      <c r="FZD26" s="25"/>
      <c r="FZE26" s="25"/>
      <c r="FZF26" s="25"/>
      <c r="FZG26" s="110"/>
      <c r="FZH26" s="25"/>
      <c r="FZI26" s="25"/>
      <c r="FZJ26" s="25"/>
      <c r="FZK26" s="25"/>
      <c r="FZL26" s="25"/>
      <c r="FZM26" s="148"/>
      <c r="FZN26" s="25"/>
      <c r="FZO26" s="25"/>
      <c r="FZQ26" s="25"/>
      <c r="FZR26" s="25"/>
      <c r="FZS26" s="25"/>
      <c r="FZT26" s="25"/>
      <c r="FZU26" s="110"/>
      <c r="FZV26" s="25"/>
      <c r="FZW26" s="25"/>
      <c r="FZX26" s="25"/>
      <c r="FZY26" s="25"/>
      <c r="FZZ26" s="25"/>
      <c r="GAA26" s="148"/>
      <c r="GAB26" s="25"/>
      <c r="GAC26" s="25"/>
      <c r="GAE26" s="25"/>
      <c r="GAF26" s="25"/>
      <c r="GAG26" s="25"/>
      <c r="GAH26" s="25"/>
      <c r="GAI26" s="110"/>
      <c r="GAJ26" s="25"/>
      <c r="GAK26" s="25"/>
      <c r="GAL26" s="25"/>
      <c r="GAM26" s="25"/>
      <c r="GAN26" s="25"/>
      <c r="GAO26" s="148"/>
      <c r="GAP26" s="25"/>
      <c r="GAQ26" s="25"/>
      <c r="GAS26" s="25"/>
      <c r="GAT26" s="25"/>
      <c r="GAU26" s="25"/>
      <c r="GAV26" s="25"/>
      <c r="GAW26" s="110"/>
      <c r="GAX26" s="25"/>
      <c r="GAY26" s="25"/>
      <c r="GAZ26" s="25"/>
      <c r="GBA26" s="25"/>
      <c r="GBB26" s="25"/>
      <c r="GBC26" s="148"/>
      <c r="GBD26" s="25"/>
      <c r="GBE26" s="25"/>
      <c r="GBG26" s="25"/>
      <c r="GBH26" s="25"/>
      <c r="GBI26" s="25"/>
      <c r="GBJ26" s="25"/>
      <c r="GBK26" s="110"/>
      <c r="GBL26" s="25"/>
      <c r="GBM26" s="25"/>
      <c r="GBN26" s="25"/>
      <c r="GBO26" s="25"/>
      <c r="GBP26" s="25"/>
      <c r="GBQ26" s="148"/>
      <c r="GBR26" s="25"/>
      <c r="GBS26" s="25"/>
      <c r="GBU26" s="25"/>
      <c r="GBV26" s="25"/>
      <c r="GBW26" s="25"/>
      <c r="GBX26" s="25"/>
      <c r="GBY26" s="110"/>
      <c r="GBZ26" s="25"/>
      <c r="GCA26" s="25"/>
      <c r="GCB26" s="25"/>
      <c r="GCC26" s="25"/>
      <c r="GCD26" s="25"/>
      <c r="GCE26" s="148"/>
      <c r="GCF26" s="25"/>
      <c r="GCG26" s="25"/>
      <c r="GCI26" s="25"/>
      <c r="GCJ26" s="25"/>
      <c r="GCK26" s="25"/>
      <c r="GCL26" s="25"/>
      <c r="GCM26" s="110"/>
      <c r="GCN26" s="25"/>
      <c r="GCO26" s="25"/>
      <c r="GCP26" s="25"/>
      <c r="GCQ26" s="25"/>
      <c r="GCR26" s="25"/>
      <c r="GCS26" s="148"/>
      <c r="GCT26" s="25"/>
      <c r="GCU26" s="25"/>
      <c r="GCW26" s="25"/>
      <c r="GCX26" s="25"/>
      <c r="GCY26" s="25"/>
      <c r="GCZ26" s="25"/>
      <c r="GDA26" s="110"/>
      <c r="GDB26" s="25"/>
      <c r="GDC26" s="25"/>
      <c r="GDD26" s="25"/>
      <c r="GDE26" s="25"/>
      <c r="GDF26" s="25"/>
      <c r="GDG26" s="148"/>
      <c r="GDH26" s="25"/>
      <c r="GDI26" s="25"/>
      <c r="GDK26" s="25"/>
      <c r="GDL26" s="25"/>
      <c r="GDM26" s="25"/>
      <c r="GDN26" s="25"/>
      <c r="GDO26" s="110"/>
      <c r="GDP26" s="25"/>
      <c r="GDQ26" s="25"/>
      <c r="GDR26" s="25"/>
      <c r="GDS26" s="25"/>
      <c r="GDT26" s="25"/>
      <c r="GDU26" s="148"/>
      <c r="GDV26" s="25"/>
      <c r="GDW26" s="25"/>
      <c r="GDY26" s="25"/>
      <c r="GDZ26" s="25"/>
      <c r="GEA26" s="25"/>
      <c r="GEB26" s="25"/>
      <c r="GEC26" s="110"/>
      <c r="GED26" s="25"/>
      <c r="GEE26" s="25"/>
      <c r="GEF26" s="25"/>
      <c r="GEG26" s="25"/>
      <c r="GEH26" s="25"/>
      <c r="GEI26" s="148"/>
      <c r="GEJ26" s="25"/>
      <c r="GEK26" s="25"/>
      <c r="GEM26" s="25"/>
      <c r="GEN26" s="25"/>
      <c r="GEO26" s="25"/>
      <c r="GEP26" s="25"/>
      <c r="GEQ26" s="110"/>
      <c r="GER26" s="25"/>
      <c r="GES26" s="25"/>
      <c r="GET26" s="25"/>
      <c r="GEU26" s="25"/>
      <c r="GEV26" s="25"/>
      <c r="GEW26" s="148"/>
      <c r="GEX26" s="25"/>
      <c r="GEY26" s="25"/>
      <c r="GFA26" s="25"/>
      <c r="GFB26" s="25"/>
      <c r="GFC26" s="25"/>
      <c r="GFD26" s="25"/>
      <c r="GFE26" s="110"/>
      <c r="GFF26" s="25"/>
      <c r="GFG26" s="25"/>
      <c r="GFH26" s="25"/>
      <c r="GFI26" s="25"/>
      <c r="GFJ26" s="25"/>
      <c r="GFK26" s="148"/>
      <c r="GFL26" s="25"/>
      <c r="GFM26" s="25"/>
      <c r="GFO26" s="25"/>
      <c r="GFP26" s="25"/>
      <c r="GFQ26" s="25"/>
      <c r="GFR26" s="25"/>
      <c r="GFS26" s="110"/>
      <c r="GFT26" s="25"/>
      <c r="GFU26" s="25"/>
      <c r="GFV26" s="25"/>
      <c r="GFW26" s="25"/>
      <c r="GFX26" s="25"/>
      <c r="GFY26" s="148"/>
      <c r="GFZ26" s="25"/>
      <c r="GGA26" s="25"/>
      <c r="GGC26" s="25"/>
      <c r="GGD26" s="25"/>
      <c r="GGE26" s="25"/>
      <c r="GGF26" s="25"/>
      <c r="GGG26" s="110"/>
      <c r="GGH26" s="25"/>
      <c r="GGI26" s="25"/>
      <c r="GGJ26" s="25"/>
      <c r="GGK26" s="25"/>
      <c r="GGL26" s="25"/>
      <c r="GGM26" s="148"/>
      <c r="GGN26" s="25"/>
      <c r="GGO26" s="25"/>
      <c r="GGQ26" s="25"/>
      <c r="GGR26" s="25"/>
      <c r="GGS26" s="25"/>
      <c r="GGT26" s="25"/>
      <c r="GGU26" s="110"/>
      <c r="GGV26" s="25"/>
      <c r="GGW26" s="25"/>
      <c r="GGX26" s="25"/>
      <c r="GGY26" s="25"/>
      <c r="GGZ26" s="25"/>
      <c r="GHA26" s="148"/>
      <c r="GHB26" s="25"/>
      <c r="GHC26" s="25"/>
      <c r="GHE26" s="25"/>
      <c r="GHF26" s="25"/>
      <c r="GHG26" s="25"/>
      <c r="GHH26" s="25"/>
      <c r="GHI26" s="110"/>
      <c r="GHJ26" s="25"/>
      <c r="GHK26" s="25"/>
      <c r="GHL26" s="25"/>
      <c r="GHM26" s="25"/>
      <c r="GHN26" s="25"/>
      <c r="GHO26" s="148"/>
      <c r="GHP26" s="25"/>
      <c r="GHQ26" s="25"/>
      <c r="GHS26" s="25"/>
      <c r="GHT26" s="25"/>
      <c r="GHU26" s="25"/>
      <c r="GHV26" s="25"/>
      <c r="GHW26" s="110"/>
      <c r="GHX26" s="25"/>
      <c r="GHY26" s="25"/>
      <c r="GHZ26" s="25"/>
      <c r="GIA26" s="25"/>
      <c r="GIB26" s="25"/>
      <c r="GIC26" s="148"/>
      <c r="GID26" s="25"/>
      <c r="GIE26" s="25"/>
      <c r="GIG26" s="25"/>
      <c r="GIH26" s="25"/>
      <c r="GII26" s="25"/>
      <c r="GIJ26" s="25"/>
      <c r="GIK26" s="110"/>
      <c r="GIL26" s="25"/>
      <c r="GIM26" s="25"/>
      <c r="GIN26" s="25"/>
      <c r="GIO26" s="25"/>
      <c r="GIP26" s="25"/>
      <c r="GIQ26" s="148"/>
      <c r="GIR26" s="25"/>
      <c r="GIS26" s="25"/>
      <c r="GIU26" s="25"/>
      <c r="GIV26" s="25"/>
      <c r="GIW26" s="25"/>
      <c r="GIX26" s="25"/>
      <c r="GIY26" s="110"/>
      <c r="GIZ26" s="25"/>
      <c r="GJA26" s="25"/>
      <c r="GJB26" s="25"/>
      <c r="GJC26" s="25"/>
      <c r="GJD26" s="25"/>
      <c r="GJE26" s="148"/>
      <c r="GJF26" s="25"/>
      <c r="GJG26" s="25"/>
      <c r="GJI26" s="25"/>
      <c r="GJJ26" s="25"/>
      <c r="GJK26" s="25"/>
      <c r="GJL26" s="25"/>
      <c r="GJM26" s="110"/>
      <c r="GJN26" s="25"/>
      <c r="GJO26" s="25"/>
      <c r="GJP26" s="25"/>
      <c r="GJQ26" s="25"/>
      <c r="GJR26" s="25"/>
      <c r="GJS26" s="148"/>
      <c r="GJT26" s="25"/>
      <c r="GJU26" s="25"/>
      <c r="GJW26" s="25"/>
      <c r="GJX26" s="25"/>
      <c r="GJY26" s="25"/>
      <c r="GJZ26" s="25"/>
      <c r="GKA26" s="110"/>
      <c r="GKB26" s="25"/>
      <c r="GKC26" s="25"/>
      <c r="GKD26" s="25"/>
      <c r="GKE26" s="25"/>
      <c r="GKF26" s="25"/>
      <c r="GKG26" s="148"/>
      <c r="GKH26" s="25"/>
      <c r="GKI26" s="25"/>
      <c r="GKK26" s="25"/>
      <c r="GKL26" s="25"/>
      <c r="GKM26" s="25"/>
      <c r="GKN26" s="25"/>
      <c r="GKO26" s="110"/>
      <c r="GKP26" s="25"/>
      <c r="GKQ26" s="25"/>
      <c r="GKR26" s="25"/>
      <c r="GKS26" s="25"/>
      <c r="GKT26" s="25"/>
      <c r="GKU26" s="148"/>
      <c r="GKV26" s="25"/>
      <c r="GKW26" s="25"/>
      <c r="GKY26" s="25"/>
      <c r="GKZ26" s="25"/>
      <c r="GLA26" s="25"/>
      <c r="GLB26" s="25"/>
      <c r="GLC26" s="110"/>
      <c r="GLD26" s="25"/>
      <c r="GLE26" s="25"/>
      <c r="GLF26" s="25"/>
      <c r="GLG26" s="25"/>
      <c r="GLH26" s="25"/>
      <c r="GLI26" s="148"/>
      <c r="GLJ26" s="25"/>
      <c r="GLK26" s="25"/>
      <c r="GLM26" s="25"/>
      <c r="GLN26" s="25"/>
      <c r="GLO26" s="25"/>
      <c r="GLP26" s="25"/>
      <c r="GLQ26" s="110"/>
      <c r="GLR26" s="25"/>
      <c r="GLS26" s="25"/>
      <c r="GLT26" s="25"/>
      <c r="GLU26" s="25"/>
      <c r="GLV26" s="25"/>
      <c r="GLW26" s="148"/>
      <c r="GLX26" s="25"/>
      <c r="GLY26" s="25"/>
      <c r="GMA26" s="25"/>
      <c r="GMB26" s="25"/>
      <c r="GMC26" s="25"/>
      <c r="GMD26" s="25"/>
      <c r="GME26" s="110"/>
      <c r="GMF26" s="25"/>
      <c r="GMG26" s="25"/>
      <c r="GMH26" s="25"/>
      <c r="GMI26" s="25"/>
      <c r="GMJ26" s="25"/>
      <c r="GMK26" s="148"/>
      <c r="GML26" s="25"/>
      <c r="GMM26" s="25"/>
      <c r="GMO26" s="25"/>
      <c r="GMP26" s="25"/>
      <c r="GMQ26" s="25"/>
      <c r="GMR26" s="25"/>
      <c r="GMS26" s="110"/>
      <c r="GMT26" s="25"/>
      <c r="GMU26" s="25"/>
      <c r="GMV26" s="25"/>
      <c r="GMW26" s="25"/>
      <c r="GMX26" s="25"/>
      <c r="GMY26" s="148"/>
      <c r="GMZ26" s="25"/>
      <c r="GNA26" s="25"/>
      <c r="GNC26" s="25"/>
      <c r="GND26" s="25"/>
      <c r="GNE26" s="25"/>
      <c r="GNF26" s="25"/>
      <c r="GNG26" s="110"/>
      <c r="GNH26" s="25"/>
      <c r="GNI26" s="25"/>
      <c r="GNJ26" s="25"/>
      <c r="GNK26" s="25"/>
      <c r="GNL26" s="25"/>
      <c r="GNM26" s="148"/>
      <c r="GNN26" s="25"/>
      <c r="GNO26" s="25"/>
      <c r="GNQ26" s="25"/>
      <c r="GNR26" s="25"/>
      <c r="GNS26" s="25"/>
      <c r="GNT26" s="25"/>
      <c r="GNU26" s="110"/>
      <c r="GNV26" s="25"/>
      <c r="GNW26" s="25"/>
      <c r="GNX26" s="25"/>
      <c r="GNY26" s="25"/>
      <c r="GNZ26" s="25"/>
      <c r="GOA26" s="148"/>
      <c r="GOB26" s="25"/>
      <c r="GOC26" s="25"/>
      <c r="GOE26" s="25"/>
      <c r="GOF26" s="25"/>
      <c r="GOG26" s="25"/>
      <c r="GOH26" s="25"/>
      <c r="GOI26" s="110"/>
      <c r="GOJ26" s="25"/>
      <c r="GOK26" s="25"/>
      <c r="GOL26" s="25"/>
      <c r="GOM26" s="25"/>
      <c r="GON26" s="25"/>
      <c r="GOO26" s="148"/>
      <c r="GOP26" s="25"/>
      <c r="GOQ26" s="25"/>
      <c r="GOS26" s="25"/>
      <c r="GOT26" s="25"/>
      <c r="GOU26" s="25"/>
      <c r="GOV26" s="25"/>
      <c r="GOW26" s="110"/>
      <c r="GOX26" s="25"/>
      <c r="GOY26" s="25"/>
      <c r="GOZ26" s="25"/>
      <c r="GPA26" s="25"/>
      <c r="GPB26" s="25"/>
      <c r="GPC26" s="148"/>
      <c r="GPD26" s="25"/>
      <c r="GPE26" s="25"/>
      <c r="GPG26" s="25"/>
      <c r="GPH26" s="25"/>
      <c r="GPI26" s="25"/>
      <c r="GPJ26" s="25"/>
      <c r="GPK26" s="110"/>
      <c r="GPL26" s="25"/>
      <c r="GPM26" s="25"/>
      <c r="GPN26" s="25"/>
      <c r="GPO26" s="25"/>
      <c r="GPP26" s="25"/>
      <c r="GPQ26" s="148"/>
      <c r="GPR26" s="25"/>
      <c r="GPS26" s="25"/>
      <c r="GPU26" s="25"/>
      <c r="GPV26" s="25"/>
      <c r="GPW26" s="25"/>
      <c r="GPX26" s="25"/>
      <c r="GPY26" s="110"/>
      <c r="GPZ26" s="25"/>
      <c r="GQA26" s="25"/>
      <c r="GQB26" s="25"/>
      <c r="GQC26" s="25"/>
      <c r="GQD26" s="25"/>
      <c r="GQE26" s="148"/>
      <c r="GQF26" s="25"/>
      <c r="GQG26" s="25"/>
      <c r="GQI26" s="25"/>
      <c r="GQJ26" s="25"/>
      <c r="GQK26" s="25"/>
      <c r="GQL26" s="25"/>
      <c r="GQM26" s="110"/>
      <c r="GQN26" s="25"/>
      <c r="GQO26" s="25"/>
      <c r="GQP26" s="25"/>
      <c r="GQQ26" s="25"/>
      <c r="GQR26" s="25"/>
      <c r="GQS26" s="148"/>
      <c r="GQT26" s="25"/>
      <c r="GQU26" s="25"/>
      <c r="GQW26" s="25"/>
      <c r="GQX26" s="25"/>
      <c r="GQY26" s="25"/>
      <c r="GQZ26" s="25"/>
      <c r="GRA26" s="110"/>
      <c r="GRB26" s="25"/>
      <c r="GRC26" s="25"/>
      <c r="GRD26" s="25"/>
      <c r="GRE26" s="25"/>
      <c r="GRF26" s="25"/>
      <c r="GRG26" s="148"/>
      <c r="GRH26" s="25"/>
      <c r="GRI26" s="25"/>
      <c r="GRK26" s="25"/>
      <c r="GRL26" s="25"/>
      <c r="GRM26" s="25"/>
      <c r="GRN26" s="25"/>
      <c r="GRO26" s="110"/>
      <c r="GRP26" s="25"/>
      <c r="GRQ26" s="25"/>
      <c r="GRR26" s="25"/>
      <c r="GRS26" s="25"/>
      <c r="GRT26" s="25"/>
      <c r="GRU26" s="148"/>
      <c r="GRV26" s="25"/>
      <c r="GRW26" s="25"/>
      <c r="GRY26" s="25"/>
      <c r="GRZ26" s="25"/>
      <c r="GSA26" s="25"/>
      <c r="GSB26" s="25"/>
      <c r="GSC26" s="110"/>
      <c r="GSD26" s="25"/>
      <c r="GSE26" s="25"/>
      <c r="GSF26" s="25"/>
      <c r="GSG26" s="25"/>
      <c r="GSH26" s="25"/>
      <c r="GSI26" s="148"/>
      <c r="GSJ26" s="25"/>
      <c r="GSK26" s="25"/>
      <c r="GSM26" s="25"/>
      <c r="GSN26" s="25"/>
      <c r="GSO26" s="25"/>
      <c r="GSP26" s="25"/>
      <c r="GSQ26" s="110"/>
      <c r="GSR26" s="25"/>
      <c r="GSS26" s="25"/>
      <c r="GST26" s="25"/>
      <c r="GSU26" s="25"/>
      <c r="GSV26" s="25"/>
      <c r="GSW26" s="148"/>
      <c r="GSX26" s="25"/>
      <c r="GSY26" s="25"/>
      <c r="GTA26" s="25"/>
      <c r="GTB26" s="25"/>
      <c r="GTC26" s="25"/>
      <c r="GTD26" s="25"/>
      <c r="GTE26" s="110"/>
      <c r="GTF26" s="25"/>
      <c r="GTG26" s="25"/>
      <c r="GTH26" s="25"/>
      <c r="GTI26" s="25"/>
      <c r="GTJ26" s="25"/>
      <c r="GTK26" s="148"/>
      <c r="GTL26" s="25"/>
      <c r="GTM26" s="25"/>
      <c r="GTO26" s="25"/>
      <c r="GTP26" s="25"/>
      <c r="GTQ26" s="25"/>
      <c r="GTR26" s="25"/>
      <c r="GTS26" s="110"/>
      <c r="GTT26" s="25"/>
      <c r="GTU26" s="25"/>
      <c r="GTV26" s="25"/>
      <c r="GTW26" s="25"/>
      <c r="GTX26" s="25"/>
      <c r="GTY26" s="148"/>
      <c r="GTZ26" s="25"/>
      <c r="GUA26" s="25"/>
      <c r="GUC26" s="25"/>
      <c r="GUD26" s="25"/>
      <c r="GUE26" s="25"/>
      <c r="GUF26" s="25"/>
      <c r="GUG26" s="110"/>
      <c r="GUH26" s="25"/>
      <c r="GUI26" s="25"/>
      <c r="GUJ26" s="25"/>
      <c r="GUK26" s="25"/>
      <c r="GUL26" s="25"/>
      <c r="GUM26" s="148"/>
      <c r="GUN26" s="25"/>
      <c r="GUO26" s="25"/>
      <c r="GUQ26" s="25"/>
      <c r="GUR26" s="25"/>
      <c r="GUS26" s="25"/>
      <c r="GUT26" s="25"/>
      <c r="GUU26" s="110"/>
      <c r="GUV26" s="25"/>
      <c r="GUW26" s="25"/>
      <c r="GUX26" s="25"/>
      <c r="GUY26" s="25"/>
      <c r="GUZ26" s="25"/>
      <c r="GVA26" s="148"/>
      <c r="GVB26" s="25"/>
      <c r="GVC26" s="25"/>
      <c r="GVE26" s="25"/>
      <c r="GVF26" s="25"/>
      <c r="GVG26" s="25"/>
      <c r="GVH26" s="25"/>
      <c r="GVI26" s="110"/>
      <c r="GVJ26" s="25"/>
      <c r="GVK26" s="25"/>
      <c r="GVL26" s="25"/>
      <c r="GVM26" s="25"/>
      <c r="GVN26" s="25"/>
      <c r="GVO26" s="148"/>
      <c r="GVP26" s="25"/>
      <c r="GVQ26" s="25"/>
      <c r="GVS26" s="25"/>
      <c r="GVT26" s="25"/>
      <c r="GVU26" s="25"/>
      <c r="GVV26" s="25"/>
      <c r="GVW26" s="110"/>
      <c r="GVX26" s="25"/>
      <c r="GVY26" s="25"/>
      <c r="GVZ26" s="25"/>
      <c r="GWA26" s="25"/>
      <c r="GWB26" s="25"/>
      <c r="GWC26" s="148"/>
      <c r="GWD26" s="25"/>
      <c r="GWE26" s="25"/>
      <c r="GWG26" s="25"/>
      <c r="GWH26" s="25"/>
      <c r="GWI26" s="25"/>
      <c r="GWJ26" s="25"/>
      <c r="GWK26" s="110"/>
      <c r="GWL26" s="25"/>
      <c r="GWM26" s="25"/>
      <c r="GWN26" s="25"/>
      <c r="GWO26" s="25"/>
      <c r="GWP26" s="25"/>
      <c r="GWQ26" s="148"/>
      <c r="GWR26" s="25"/>
      <c r="GWS26" s="25"/>
      <c r="GWU26" s="25"/>
      <c r="GWV26" s="25"/>
      <c r="GWW26" s="25"/>
      <c r="GWX26" s="25"/>
      <c r="GWY26" s="110"/>
      <c r="GWZ26" s="25"/>
      <c r="GXA26" s="25"/>
      <c r="GXB26" s="25"/>
      <c r="GXC26" s="25"/>
      <c r="GXD26" s="25"/>
      <c r="GXE26" s="148"/>
      <c r="GXF26" s="25"/>
      <c r="GXG26" s="25"/>
      <c r="GXI26" s="25"/>
      <c r="GXJ26" s="25"/>
      <c r="GXK26" s="25"/>
      <c r="GXL26" s="25"/>
      <c r="GXM26" s="110"/>
      <c r="GXN26" s="25"/>
      <c r="GXO26" s="25"/>
      <c r="GXP26" s="25"/>
      <c r="GXQ26" s="25"/>
      <c r="GXR26" s="25"/>
      <c r="GXS26" s="148"/>
      <c r="GXT26" s="25"/>
      <c r="GXU26" s="25"/>
      <c r="GXW26" s="25"/>
      <c r="GXX26" s="25"/>
      <c r="GXY26" s="25"/>
      <c r="GXZ26" s="25"/>
      <c r="GYA26" s="110"/>
      <c r="GYB26" s="25"/>
      <c r="GYC26" s="25"/>
      <c r="GYD26" s="25"/>
      <c r="GYE26" s="25"/>
      <c r="GYF26" s="25"/>
      <c r="GYG26" s="148"/>
      <c r="GYH26" s="25"/>
      <c r="GYI26" s="25"/>
      <c r="GYK26" s="25"/>
      <c r="GYL26" s="25"/>
      <c r="GYM26" s="25"/>
      <c r="GYN26" s="25"/>
      <c r="GYO26" s="110"/>
      <c r="GYP26" s="25"/>
      <c r="GYQ26" s="25"/>
      <c r="GYR26" s="25"/>
      <c r="GYS26" s="25"/>
      <c r="GYT26" s="25"/>
      <c r="GYU26" s="148"/>
      <c r="GYV26" s="25"/>
      <c r="GYW26" s="25"/>
      <c r="GYY26" s="25"/>
      <c r="GYZ26" s="25"/>
      <c r="GZA26" s="25"/>
      <c r="GZB26" s="25"/>
      <c r="GZC26" s="110"/>
      <c r="GZD26" s="25"/>
      <c r="GZE26" s="25"/>
      <c r="GZF26" s="25"/>
      <c r="GZG26" s="25"/>
      <c r="GZH26" s="25"/>
      <c r="GZI26" s="148"/>
      <c r="GZJ26" s="25"/>
      <c r="GZK26" s="25"/>
      <c r="GZM26" s="25"/>
      <c r="GZN26" s="25"/>
      <c r="GZO26" s="25"/>
      <c r="GZP26" s="25"/>
      <c r="GZQ26" s="110"/>
      <c r="GZR26" s="25"/>
      <c r="GZS26" s="25"/>
      <c r="GZT26" s="25"/>
      <c r="GZU26" s="25"/>
      <c r="GZV26" s="25"/>
      <c r="GZW26" s="148"/>
      <c r="GZX26" s="25"/>
      <c r="GZY26" s="25"/>
      <c r="HAA26" s="25"/>
      <c r="HAB26" s="25"/>
      <c r="HAC26" s="25"/>
      <c r="HAD26" s="25"/>
      <c r="HAE26" s="110"/>
      <c r="HAF26" s="25"/>
      <c r="HAG26" s="25"/>
      <c r="HAH26" s="25"/>
      <c r="HAI26" s="25"/>
      <c r="HAJ26" s="25"/>
      <c r="HAK26" s="148"/>
      <c r="HAL26" s="25"/>
      <c r="HAM26" s="25"/>
      <c r="HAO26" s="25"/>
      <c r="HAP26" s="25"/>
      <c r="HAQ26" s="25"/>
      <c r="HAR26" s="25"/>
      <c r="HAS26" s="110"/>
      <c r="HAT26" s="25"/>
      <c r="HAU26" s="25"/>
      <c r="HAV26" s="25"/>
      <c r="HAW26" s="25"/>
      <c r="HAX26" s="25"/>
      <c r="HAY26" s="148"/>
      <c r="HAZ26" s="25"/>
      <c r="HBA26" s="25"/>
      <c r="HBC26" s="25"/>
      <c r="HBD26" s="25"/>
      <c r="HBE26" s="25"/>
      <c r="HBF26" s="25"/>
      <c r="HBG26" s="110"/>
      <c r="HBH26" s="25"/>
      <c r="HBI26" s="25"/>
      <c r="HBJ26" s="25"/>
      <c r="HBK26" s="25"/>
      <c r="HBL26" s="25"/>
      <c r="HBM26" s="148"/>
      <c r="HBN26" s="25"/>
      <c r="HBO26" s="25"/>
      <c r="HBQ26" s="25"/>
      <c r="HBR26" s="25"/>
      <c r="HBS26" s="25"/>
      <c r="HBT26" s="25"/>
      <c r="HBU26" s="110"/>
      <c r="HBV26" s="25"/>
      <c r="HBW26" s="25"/>
      <c r="HBX26" s="25"/>
      <c r="HBY26" s="25"/>
      <c r="HBZ26" s="25"/>
      <c r="HCA26" s="148"/>
      <c r="HCB26" s="25"/>
      <c r="HCC26" s="25"/>
      <c r="HCE26" s="25"/>
      <c r="HCF26" s="25"/>
      <c r="HCG26" s="25"/>
      <c r="HCH26" s="25"/>
      <c r="HCI26" s="110"/>
      <c r="HCJ26" s="25"/>
      <c r="HCK26" s="25"/>
      <c r="HCL26" s="25"/>
      <c r="HCM26" s="25"/>
      <c r="HCN26" s="25"/>
      <c r="HCO26" s="148"/>
      <c r="HCP26" s="25"/>
      <c r="HCQ26" s="25"/>
      <c r="HCS26" s="25"/>
      <c r="HCT26" s="25"/>
      <c r="HCU26" s="25"/>
      <c r="HCV26" s="25"/>
      <c r="HCW26" s="110"/>
      <c r="HCX26" s="25"/>
      <c r="HCY26" s="25"/>
      <c r="HCZ26" s="25"/>
      <c r="HDA26" s="25"/>
      <c r="HDB26" s="25"/>
      <c r="HDC26" s="148"/>
      <c r="HDD26" s="25"/>
      <c r="HDE26" s="25"/>
      <c r="HDG26" s="25"/>
      <c r="HDH26" s="25"/>
      <c r="HDI26" s="25"/>
      <c r="HDJ26" s="25"/>
      <c r="HDK26" s="110"/>
      <c r="HDL26" s="25"/>
      <c r="HDM26" s="25"/>
      <c r="HDN26" s="25"/>
      <c r="HDO26" s="25"/>
      <c r="HDP26" s="25"/>
      <c r="HDQ26" s="148"/>
      <c r="HDR26" s="25"/>
      <c r="HDS26" s="25"/>
      <c r="HDU26" s="25"/>
      <c r="HDV26" s="25"/>
      <c r="HDW26" s="25"/>
      <c r="HDX26" s="25"/>
      <c r="HDY26" s="110"/>
      <c r="HDZ26" s="25"/>
      <c r="HEA26" s="25"/>
      <c r="HEB26" s="25"/>
      <c r="HEC26" s="25"/>
      <c r="HED26" s="25"/>
      <c r="HEE26" s="148"/>
      <c r="HEF26" s="25"/>
      <c r="HEG26" s="25"/>
      <c r="HEI26" s="25"/>
      <c r="HEJ26" s="25"/>
      <c r="HEK26" s="25"/>
      <c r="HEL26" s="25"/>
      <c r="HEM26" s="110"/>
      <c r="HEN26" s="25"/>
      <c r="HEO26" s="25"/>
      <c r="HEP26" s="25"/>
      <c r="HEQ26" s="25"/>
      <c r="HER26" s="25"/>
      <c r="HES26" s="148"/>
      <c r="HET26" s="25"/>
      <c r="HEU26" s="25"/>
      <c r="HEW26" s="25"/>
      <c r="HEX26" s="25"/>
      <c r="HEY26" s="25"/>
      <c r="HEZ26" s="25"/>
      <c r="HFA26" s="110"/>
      <c r="HFB26" s="25"/>
      <c r="HFC26" s="25"/>
      <c r="HFD26" s="25"/>
      <c r="HFE26" s="25"/>
      <c r="HFF26" s="25"/>
      <c r="HFG26" s="148"/>
      <c r="HFH26" s="25"/>
      <c r="HFI26" s="25"/>
      <c r="HFK26" s="25"/>
      <c r="HFL26" s="25"/>
      <c r="HFM26" s="25"/>
      <c r="HFN26" s="25"/>
      <c r="HFO26" s="110"/>
      <c r="HFP26" s="25"/>
      <c r="HFQ26" s="25"/>
      <c r="HFR26" s="25"/>
      <c r="HFS26" s="25"/>
      <c r="HFT26" s="25"/>
      <c r="HFU26" s="148"/>
      <c r="HFV26" s="25"/>
      <c r="HFW26" s="25"/>
      <c r="HFY26" s="25"/>
      <c r="HFZ26" s="25"/>
      <c r="HGA26" s="25"/>
      <c r="HGB26" s="25"/>
      <c r="HGC26" s="110"/>
      <c r="HGD26" s="25"/>
      <c r="HGE26" s="25"/>
      <c r="HGF26" s="25"/>
      <c r="HGG26" s="25"/>
      <c r="HGH26" s="25"/>
      <c r="HGI26" s="148"/>
      <c r="HGJ26" s="25"/>
      <c r="HGK26" s="25"/>
      <c r="HGM26" s="25"/>
      <c r="HGN26" s="25"/>
      <c r="HGO26" s="25"/>
      <c r="HGP26" s="25"/>
      <c r="HGQ26" s="110"/>
      <c r="HGR26" s="25"/>
      <c r="HGS26" s="25"/>
      <c r="HGT26" s="25"/>
      <c r="HGU26" s="25"/>
      <c r="HGV26" s="25"/>
      <c r="HGW26" s="148"/>
      <c r="HGX26" s="25"/>
      <c r="HGY26" s="25"/>
      <c r="HHA26" s="25"/>
      <c r="HHB26" s="25"/>
      <c r="HHC26" s="25"/>
      <c r="HHD26" s="25"/>
      <c r="HHE26" s="110"/>
      <c r="HHF26" s="25"/>
      <c r="HHG26" s="25"/>
      <c r="HHH26" s="25"/>
      <c r="HHI26" s="25"/>
      <c r="HHJ26" s="25"/>
      <c r="HHK26" s="148"/>
      <c r="HHL26" s="25"/>
      <c r="HHM26" s="25"/>
      <c r="HHO26" s="25"/>
      <c r="HHP26" s="25"/>
      <c r="HHQ26" s="25"/>
      <c r="HHR26" s="25"/>
      <c r="HHS26" s="110"/>
      <c r="HHT26" s="25"/>
      <c r="HHU26" s="25"/>
      <c r="HHV26" s="25"/>
      <c r="HHW26" s="25"/>
      <c r="HHX26" s="25"/>
      <c r="HHY26" s="148"/>
      <c r="HHZ26" s="25"/>
      <c r="HIA26" s="25"/>
      <c r="HIC26" s="25"/>
      <c r="HID26" s="25"/>
      <c r="HIE26" s="25"/>
      <c r="HIF26" s="25"/>
      <c r="HIG26" s="110"/>
      <c r="HIH26" s="25"/>
      <c r="HII26" s="25"/>
      <c r="HIJ26" s="25"/>
      <c r="HIK26" s="25"/>
      <c r="HIL26" s="25"/>
      <c r="HIM26" s="148"/>
      <c r="HIN26" s="25"/>
      <c r="HIO26" s="25"/>
      <c r="HIQ26" s="25"/>
      <c r="HIR26" s="25"/>
      <c r="HIS26" s="25"/>
      <c r="HIT26" s="25"/>
      <c r="HIU26" s="110"/>
      <c r="HIV26" s="25"/>
      <c r="HIW26" s="25"/>
      <c r="HIX26" s="25"/>
      <c r="HIY26" s="25"/>
      <c r="HIZ26" s="25"/>
      <c r="HJA26" s="148"/>
      <c r="HJB26" s="25"/>
      <c r="HJC26" s="25"/>
      <c r="HJE26" s="25"/>
      <c r="HJF26" s="25"/>
      <c r="HJG26" s="25"/>
      <c r="HJH26" s="25"/>
      <c r="HJI26" s="110"/>
      <c r="HJJ26" s="25"/>
      <c r="HJK26" s="25"/>
      <c r="HJL26" s="25"/>
      <c r="HJM26" s="25"/>
      <c r="HJN26" s="25"/>
      <c r="HJO26" s="148"/>
      <c r="HJP26" s="25"/>
      <c r="HJQ26" s="25"/>
      <c r="HJS26" s="25"/>
      <c r="HJT26" s="25"/>
      <c r="HJU26" s="25"/>
      <c r="HJV26" s="25"/>
      <c r="HJW26" s="110"/>
      <c r="HJX26" s="25"/>
      <c r="HJY26" s="25"/>
      <c r="HJZ26" s="25"/>
      <c r="HKA26" s="25"/>
      <c r="HKB26" s="25"/>
      <c r="HKC26" s="148"/>
      <c r="HKD26" s="25"/>
      <c r="HKE26" s="25"/>
      <c r="HKG26" s="25"/>
      <c r="HKH26" s="25"/>
      <c r="HKI26" s="25"/>
      <c r="HKJ26" s="25"/>
      <c r="HKK26" s="110"/>
      <c r="HKL26" s="25"/>
      <c r="HKM26" s="25"/>
      <c r="HKN26" s="25"/>
      <c r="HKO26" s="25"/>
      <c r="HKP26" s="25"/>
      <c r="HKQ26" s="148"/>
      <c r="HKR26" s="25"/>
      <c r="HKS26" s="25"/>
      <c r="HKU26" s="25"/>
      <c r="HKV26" s="25"/>
      <c r="HKW26" s="25"/>
      <c r="HKX26" s="25"/>
      <c r="HKY26" s="110"/>
      <c r="HKZ26" s="25"/>
      <c r="HLA26" s="25"/>
      <c r="HLB26" s="25"/>
      <c r="HLC26" s="25"/>
      <c r="HLD26" s="25"/>
      <c r="HLE26" s="148"/>
      <c r="HLF26" s="25"/>
      <c r="HLG26" s="25"/>
      <c r="HLI26" s="25"/>
      <c r="HLJ26" s="25"/>
      <c r="HLK26" s="25"/>
      <c r="HLL26" s="25"/>
      <c r="HLM26" s="110"/>
      <c r="HLN26" s="25"/>
      <c r="HLO26" s="25"/>
      <c r="HLP26" s="25"/>
      <c r="HLQ26" s="25"/>
      <c r="HLR26" s="25"/>
      <c r="HLS26" s="148"/>
      <c r="HLT26" s="25"/>
      <c r="HLU26" s="25"/>
      <c r="HLW26" s="25"/>
      <c r="HLX26" s="25"/>
      <c r="HLY26" s="25"/>
      <c r="HLZ26" s="25"/>
      <c r="HMA26" s="110"/>
      <c r="HMB26" s="25"/>
      <c r="HMC26" s="25"/>
      <c r="HMD26" s="25"/>
      <c r="HME26" s="25"/>
      <c r="HMF26" s="25"/>
      <c r="HMG26" s="148"/>
      <c r="HMH26" s="25"/>
      <c r="HMI26" s="25"/>
      <c r="HMK26" s="25"/>
      <c r="HML26" s="25"/>
      <c r="HMM26" s="25"/>
      <c r="HMN26" s="25"/>
      <c r="HMO26" s="110"/>
      <c r="HMP26" s="25"/>
      <c r="HMQ26" s="25"/>
      <c r="HMR26" s="25"/>
      <c r="HMS26" s="25"/>
      <c r="HMT26" s="25"/>
      <c r="HMU26" s="148"/>
      <c r="HMV26" s="25"/>
      <c r="HMW26" s="25"/>
      <c r="HMY26" s="25"/>
      <c r="HMZ26" s="25"/>
      <c r="HNA26" s="25"/>
      <c r="HNB26" s="25"/>
      <c r="HNC26" s="110"/>
      <c r="HND26" s="25"/>
      <c r="HNE26" s="25"/>
      <c r="HNF26" s="25"/>
      <c r="HNG26" s="25"/>
      <c r="HNH26" s="25"/>
      <c r="HNI26" s="148"/>
      <c r="HNJ26" s="25"/>
      <c r="HNK26" s="25"/>
      <c r="HNM26" s="25"/>
      <c r="HNN26" s="25"/>
      <c r="HNO26" s="25"/>
      <c r="HNP26" s="25"/>
      <c r="HNQ26" s="110"/>
      <c r="HNR26" s="25"/>
      <c r="HNS26" s="25"/>
      <c r="HNT26" s="25"/>
      <c r="HNU26" s="25"/>
      <c r="HNV26" s="25"/>
      <c r="HNW26" s="148"/>
      <c r="HNX26" s="25"/>
      <c r="HNY26" s="25"/>
      <c r="HOA26" s="25"/>
      <c r="HOB26" s="25"/>
      <c r="HOC26" s="25"/>
      <c r="HOD26" s="25"/>
      <c r="HOE26" s="110"/>
      <c r="HOF26" s="25"/>
      <c r="HOG26" s="25"/>
      <c r="HOH26" s="25"/>
      <c r="HOI26" s="25"/>
      <c r="HOJ26" s="25"/>
      <c r="HOK26" s="148"/>
      <c r="HOL26" s="25"/>
      <c r="HOM26" s="25"/>
      <c r="HOO26" s="25"/>
      <c r="HOP26" s="25"/>
      <c r="HOQ26" s="25"/>
      <c r="HOR26" s="25"/>
      <c r="HOS26" s="110"/>
      <c r="HOT26" s="25"/>
      <c r="HOU26" s="25"/>
      <c r="HOV26" s="25"/>
      <c r="HOW26" s="25"/>
      <c r="HOX26" s="25"/>
      <c r="HOY26" s="148"/>
      <c r="HOZ26" s="25"/>
      <c r="HPA26" s="25"/>
      <c r="HPC26" s="25"/>
      <c r="HPD26" s="25"/>
      <c r="HPE26" s="25"/>
      <c r="HPF26" s="25"/>
      <c r="HPG26" s="110"/>
      <c r="HPH26" s="25"/>
      <c r="HPI26" s="25"/>
      <c r="HPJ26" s="25"/>
      <c r="HPK26" s="25"/>
      <c r="HPL26" s="25"/>
      <c r="HPM26" s="148"/>
      <c r="HPN26" s="25"/>
      <c r="HPO26" s="25"/>
      <c r="HPQ26" s="25"/>
      <c r="HPR26" s="25"/>
      <c r="HPS26" s="25"/>
      <c r="HPT26" s="25"/>
      <c r="HPU26" s="110"/>
      <c r="HPV26" s="25"/>
      <c r="HPW26" s="25"/>
      <c r="HPX26" s="25"/>
      <c r="HPY26" s="25"/>
      <c r="HPZ26" s="25"/>
      <c r="HQA26" s="148"/>
      <c r="HQB26" s="25"/>
      <c r="HQC26" s="25"/>
      <c r="HQE26" s="25"/>
      <c r="HQF26" s="25"/>
      <c r="HQG26" s="25"/>
      <c r="HQH26" s="25"/>
      <c r="HQI26" s="110"/>
      <c r="HQJ26" s="25"/>
      <c r="HQK26" s="25"/>
      <c r="HQL26" s="25"/>
      <c r="HQM26" s="25"/>
      <c r="HQN26" s="25"/>
      <c r="HQO26" s="148"/>
      <c r="HQP26" s="25"/>
      <c r="HQQ26" s="25"/>
      <c r="HQS26" s="25"/>
      <c r="HQT26" s="25"/>
      <c r="HQU26" s="25"/>
      <c r="HQV26" s="25"/>
      <c r="HQW26" s="110"/>
      <c r="HQX26" s="25"/>
      <c r="HQY26" s="25"/>
      <c r="HQZ26" s="25"/>
      <c r="HRA26" s="25"/>
      <c r="HRB26" s="25"/>
      <c r="HRC26" s="148"/>
      <c r="HRD26" s="25"/>
      <c r="HRE26" s="25"/>
      <c r="HRG26" s="25"/>
      <c r="HRH26" s="25"/>
      <c r="HRI26" s="25"/>
      <c r="HRJ26" s="25"/>
      <c r="HRK26" s="110"/>
      <c r="HRL26" s="25"/>
      <c r="HRM26" s="25"/>
      <c r="HRN26" s="25"/>
      <c r="HRO26" s="25"/>
      <c r="HRP26" s="25"/>
      <c r="HRQ26" s="148"/>
      <c r="HRR26" s="25"/>
      <c r="HRS26" s="25"/>
      <c r="HRU26" s="25"/>
      <c r="HRV26" s="25"/>
      <c r="HRW26" s="25"/>
      <c r="HRX26" s="25"/>
      <c r="HRY26" s="110"/>
      <c r="HRZ26" s="25"/>
      <c r="HSA26" s="25"/>
      <c r="HSB26" s="25"/>
      <c r="HSC26" s="25"/>
      <c r="HSD26" s="25"/>
      <c r="HSE26" s="148"/>
      <c r="HSF26" s="25"/>
      <c r="HSG26" s="25"/>
      <c r="HSI26" s="25"/>
      <c r="HSJ26" s="25"/>
      <c r="HSK26" s="25"/>
      <c r="HSL26" s="25"/>
      <c r="HSM26" s="110"/>
      <c r="HSN26" s="25"/>
      <c r="HSO26" s="25"/>
      <c r="HSP26" s="25"/>
      <c r="HSQ26" s="25"/>
      <c r="HSR26" s="25"/>
      <c r="HSS26" s="148"/>
      <c r="HST26" s="25"/>
      <c r="HSU26" s="25"/>
      <c r="HSW26" s="25"/>
      <c r="HSX26" s="25"/>
      <c r="HSY26" s="25"/>
      <c r="HSZ26" s="25"/>
      <c r="HTA26" s="110"/>
      <c r="HTB26" s="25"/>
      <c r="HTC26" s="25"/>
      <c r="HTD26" s="25"/>
      <c r="HTE26" s="25"/>
      <c r="HTF26" s="25"/>
      <c r="HTG26" s="148"/>
      <c r="HTH26" s="25"/>
      <c r="HTI26" s="25"/>
      <c r="HTK26" s="25"/>
      <c r="HTL26" s="25"/>
      <c r="HTM26" s="25"/>
      <c r="HTN26" s="25"/>
      <c r="HTO26" s="110"/>
      <c r="HTP26" s="25"/>
      <c r="HTQ26" s="25"/>
      <c r="HTR26" s="25"/>
      <c r="HTS26" s="25"/>
      <c r="HTT26" s="25"/>
      <c r="HTU26" s="148"/>
      <c r="HTV26" s="25"/>
      <c r="HTW26" s="25"/>
      <c r="HTY26" s="25"/>
      <c r="HTZ26" s="25"/>
      <c r="HUA26" s="25"/>
      <c r="HUB26" s="25"/>
      <c r="HUC26" s="110"/>
      <c r="HUD26" s="25"/>
      <c r="HUE26" s="25"/>
      <c r="HUF26" s="25"/>
      <c r="HUG26" s="25"/>
      <c r="HUH26" s="25"/>
      <c r="HUI26" s="148"/>
      <c r="HUJ26" s="25"/>
      <c r="HUK26" s="25"/>
      <c r="HUM26" s="25"/>
      <c r="HUN26" s="25"/>
      <c r="HUO26" s="25"/>
      <c r="HUP26" s="25"/>
      <c r="HUQ26" s="110"/>
      <c r="HUR26" s="25"/>
      <c r="HUS26" s="25"/>
      <c r="HUT26" s="25"/>
      <c r="HUU26" s="25"/>
      <c r="HUV26" s="25"/>
      <c r="HUW26" s="148"/>
      <c r="HUX26" s="25"/>
      <c r="HUY26" s="25"/>
      <c r="HVA26" s="25"/>
      <c r="HVB26" s="25"/>
      <c r="HVC26" s="25"/>
      <c r="HVD26" s="25"/>
      <c r="HVE26" s="110"/>
      <c r="HVF26" s="25"/>
      <c r="HVG26" s="25"/>
      <c r="HVH26" s="25"/>
      <c r="HVI26" s="25"/>
      <c r="HVJ26" s="25"/>
      <c r="HVK26" s="148"/>
      <c r="HVL26" s="25"/>
      <c r="HVM26" s="25"/>
      <c r="HVO26" s="25"/>
      <c r="HVP26" s="25"/>
      <c r="HVQ26" s="25"/>
      <c r="HVR26" s="25"/>
      <c r="HVS26" s="110"/>
      <c r="HVT26" s="25"/>
      <c r="HVU26" s="25"/>
      <c r="HVV26" s="25"/>
      <c r="HVW26" s="25"/>
      <c r="HVX26" s="25"/>
      <c r="HVY26" s="148"/>
      <c r="HVZ26" s="25"/>
      <c r="HWA26" s="25"/>
      <c r="HWC26" s="25"/>
      <c r="HWD26" s="25"/>
      <c r="HWE26" s="25"/>
      <c r="HWF26" s="25"/>
      <c r="HWG26" s="110"/>
      <c r="HWH26" s="25"/>
      <c r="HWI26" s="25"/>
      <c r="HWJ26" s="25"/>
      <c r="HWK26" s="25"/>
      <c r="HWL26" s="25"/>
      <c r="HWM26" s="148"/>
      <c r="HWN26" s="25"/>
      <c r="HWO26" s="25"/>
      <c r="HWQ26" s="25"/>
      <c r="HWR26" s="25"/>
      <c r="HWS26" s="25"/>
      <c r="HWT26" s="25"/>
      <c r="HWU26" s="110"/>
      <c r="HWV26" s="25"/>
      <c r="HWW26" s="25"/>
      <c r="HWX26" s="25"/>
      <c r="HWY26" s="25"/>
      <c r="HWZ26" s="25"/>
      <c r="HXA26" s="148"/>
      <c r="HXB26" s="25"/>
      <c r="HXC26" s="25"/>
      <c r="HXE26" s="25"/>
      <c r="HXF26" s="25"/>
      <c r="HXG26" s="25"/>
      <c r="HXH26" s="25"/>
      <c r="HXI26" s="110"/>
      <c r="HXJ26" s="25"/>
      <c r="HXK26" s="25"/>
      <c r="HXL26" s="25"/>
      <c r="HXM26" s="25"/>
      <c r="HXN26" s="25"/>
      <c r="HXO26" s="148"/>
      <c r="HXP26" s="25"/>
      <c r="HXQ26" s="25"/>
      <c r="HXS26" s="25"/>
      <c r="HXT26" s="25"/>
      <c r="HXU26" s="25"/>
      <c r="HXV26" s="25"/>
      <c r="HXW26" s="110"/>
      <c r="HXX26" s="25"/>
      <c r="HXY26" s="25"/>
      <c r="HXZ26" s="25"/>
      <c r="HYA26" s="25"/>
      <c r="HYB26" s="25"/>
      <c r="HYC26" s="148"/>
      <c r="HYD26" s="25"/>
      <c r="HYE26" s="25"/>
      <c r="HYG26" s="25"/>
      <c r="HYH26" s="25"/>
      <c r="HYI26" s="25"/>
      <c r="HYJ26" s="25"/>
      <c r="HYK26" s="110"/>
      <c r="HYL26" s="25"/>
      <c r="HYM26" s="25"/>
      <c r="HYN26" s="25"/>
      <c r="HYO26" s="25"/>
      <c r="HYP26" s="25"/>
      <c r="HYQ26" s="148"/>
      <c r="HYR26" s="25"/>
      <c r="HYS26" s="25"/>
      <c r="HYU26" s="25"/>
      <c r="HYV26" s="25"/>
      <c r="HYW26" s="25"/>
      <c r="HYX26" s="25"/>
      <c r="HYY26" s="110"/>
      <c r="HYZ26" s="25"/>
      <c r="HZA26" s="25"/>
      <c r="HZB26" s="25"/>
      <c r="HZC26" s="25"/>
      <c r="HZD26" s="25"/>
      <c r="HZE26" s="148"/>
      <c r="HZF26" s="25"/>
      <c r="HZG26" s="25"/>
      <c r="HZI26" s="25"/>
      <c r="HZJ26" s="25"/>
      <c r="HZK26" s="25"/>
      <c r="HZL26" s="25"/>
      <c r="HZM26" s="110"/>
      <c r="HZN26" s="25"/>
      <c r="HZO26" s="25"/>
      <c r="HZP26" s="25"/>
      <c r="HZQ26" s="25"/>
      <c r="HZR26" s="25"/>
      <c r="HZS26" s="148"/>
      <c r="HZT26" s="25"/>
      <c r="HZU26" s="25"/>
      <c r="HZW26" s="25"/>
      <c r="HZX26" s="25"/>
      <c r="HZY26" s="25"/>
      <c r="HZZ26" s="25"/>
      <c r="IAA26" s="110"/>
      <c r="IAB26" s="25"/>
      <c r="IAC26" s="25"/>
      <c r="IAD26" s="25"/>
      <c r="IAE26" s="25"/>
      <c r="IAF26" s="25"/>
      <c r="IAG26" s="148"/>
      <c r="IAH26" s="25"/>
      <c r="IAI26" s="25"/>
      <c r="IAK26" s="25"/>
      <c r="IAL26" s="25"/>
      <c r="IAM26" s="25"/>
      <c r="IAN26" s="25"/>
      <c r="IAO26" s="110"/>
      <c r="IAP26" s="25"/>
      <c r="IAQ26" s="25"/>
      <c r="IAR26" s="25"/>
      <c r="IAS26" s="25"/>
      <c r="IAT26" s="25"/>
      <c r="IAU26" s="148"/>
      <c r="IAV26" s="25"/>
      <c r="IAW26" s="25"/>
      <c r="IAY26" s="25"/>
      <c r="IAZ26" s="25"/>
      <c r="IBA26" s="25"/>
      <c r="IBB26" s="25"/>
      <c r="IBC26" s="110"/>
      <c r="IBD26" s="25"/>
      <c r="IBE26" s="25"/>
      <c r="IBF26" s="25"/>
      <c r="IBG26" s="25"/>
      <c r="IBH26" s="25"/>
      <c r="IBI26" s="148"/>
      <c r="IBJ26" s="25"/>
      <c r="IBK26" s="25"/>
      <c r="IBM26" s="25"/>
      <c r="IBN26" s="25"/>
      <c r="IBO26" s="25"/>
      <c r="IBP26" s="25"/>
      <c r="IBQ26" s="110"/>
      <c r="IBR26" s="25"/>
      <c r="IBS26" s="25"/>
      <c r="IBT26" s="25"/>
      <c r="IBU26" s="25"/>
      <c r="IBV26" s="25"/>
      <c r="IBW26" s="148"/>
      <c r="IBX26" s="25"/>
      <c r="IBY26" s="25"/>
      <c r="ICA26" s="25"/>
      <c r="ICB26" s="25"/>
      <c r="ICC26" s="25"/>
      <c r="ICD26" s="25"/>
      <c r="ICE26" s="110"/>
      <c r="ICF26" s="25"/>
      <c r="ICG26" s="25"/>
      <c r="ICH26" s="25"/>
      <c r="ICI26" s="25"/>
      <c r="ICJ26" s="25"/>
      <c r="ICK26" s="148"/>
      <c r="ICL26" s="25"/>
      <c r="ICM26" s="25"/>
      <c r="ICO26" s="25"/>
      <c r="ICP26" s="25"/>
      <c r="ICQ26" s="25"/>
      <c r="ICR26" s="25"/>
      <c r="ICS26" s="110"/>
      <c r="ICT26" s="25"/>
      <c r="ICU26" s="25"/>
      <c r="ICV26" s="25"/>
      <c r="ICW26" s="25"/>
      <c r="ICX26" s="25"/>
      <c r="ICY26" s="148"/>
      <c r="ICZ26" s="25"/>
      <c r="IDA26" s="25"/>
      <c r="IDC26" s="25"/>
      <c r="IDD26" s="25"/>
      <c r="IDE26" s="25"/>
      <c r="IDF26" s="25"/>
      <c r="IDG26" s="110"/>
      <c r="IDH26" s="25"/>
      <c r="IDI26" s="25"/>
      <c r="IDJ26" s="25"/>
      <c r="IDK26" s="25"/>
      <c r="IDL26" s="25"/>
      <c r="IDM26" s="148"/>
      <c r="IDN26" s="25"/>
      <c r="IDO26" s="25"/>
      <c r="IDQ26" s="25"/>
      <c r="IDR26" s="25"/>
      <c r="IDS26" s="25"/>
      <c r="IDT26" s="25"/>
      <c r="IDU26" s="110"/>
      <c r="IDV26" s="25"/>
      <c r="IDW26" s="25"/>
      <c r="IDX26" s="25"/>
      <c r="IDY26" s="25"/>
      <c r="IDZ26" s="25"/>
      <c r="IEA26" s="148"/>
      <c r="IEB26" s="25"/>
      <c r="IEC26" s="25"/>
      <c r="IEE26" s="25"/>
      <c r="IEF26" s="25"/>
      <c r="IEG26" s="25"/>
      <c r="IEH26" s="25"/>
      <c r="IEI26" s="110"/>
      <c r="IEJ26" s="25"/>
      <c r="IEK26" s="25"/>
      <c r="IEL26" s="25"/>
      <c r="IEM26" s="25"/>
      <c r="IEN26" s="25"/>
      <c r="IEO26" s="148"/>
      <c r="IEP26" s="25"/>
      <c r="IEQ26" s="25"/>
      <c r="IES26" s="25"/>
      <c r="IET26" s="25"/>
      <c r="IEU26" s="25"/>
      <c r="IEV26" s="25"/>
      <c r="IEW26" s="110"/>
      <c r="IEX26" s="25"/>
      <c r="IEY26" s="25"/>
      <c r="IEZ26" s="25"/>
      <c r="IFA26" s="25"/>
      <c r="IFB26" s="25"/>
      <c r="IFC26" s="148"/>
      <c r="IFD26" s="25"/>
      <c r="IFE26" s="25"/>
      <c r="IFG26" s="25"/>
      <c r="IFH26" s="25"/>
      <c r="IFI26" s="25"/>
      <c r="IFJ26" s="25"/>
      <c r="IFK26" s="110"/>
      <c r="IFL26" s="25"/>
      <c r="IFM26" s="25"/>
      <c r="IFN26" s="25"/>
      <c r="IFO26" s="25"/>
      <c r="IFP26" s="25"/>
      <c r="IFQ26" s="148"/>
      <c r="IFR26" s="25"/>
      <c r="IFS26" s="25"/>
      <c r="IFU26" s="25"/>
      <c r="IFV26" s="25"/>
      <c r="IFW26" s="25"/>
      <c r="IFX26" s="25"/>
      <c r="IFY26" s="110"/>
      <c r="IFZ26" s="25"/>
      <c r="IGA26" s="25"/>
      <c r="IGB26" s="25"/>
      <c r="IGC26" s="25"/>
      <c r="IGD26" s="25"/>
      <c r="IGE26" s="148"/>
      <c r="IGF26" s="25"/>
      <c r="IGG26" s="25"/>
      <c r="IGI26" s="25"/>
      <c r="IGJ26" s="25"/>
      <c r="IGK26" s="25"/>
      <c r="IGL26" s="25"/>
      <c r="IGM26" s="110"/>
      <c r="IGN26" s="25"/>
      <c r="IGO26" s="25"/>
      <c r="IGP26" s="25"/>
      <c r="IGQ26" s="25"/>
      <c r="IGR26" s="25"/>
      <c r="IGS26" s="148"/>
      <c r="IGT26" s="25"/>
      <c r="IGU26" s="25"/>
      <c r="IGW26" s="25"/>
      <c r="IGX26" s="25"/>
      <c r="IGY26" s="25"/>
      <c r="IGZ26" s="25"/>
      <c r="IHA26" s="110"/>
      <c r="IHB26" s="25"/>
      <c r="IHC26" s="25"/>
      <c r="IHD26" s="25"/>
      <c r="IHE26" s="25"/>
      <c r="IHF26" s="25"/>
      <c r="IHG26" s="148"/>
      <c r="IHH26" s="25"/>
      <c r="IHI26" s="25"/>
      <c r="IHK26" s="25"/>
      <c r="IHL26" s="25"/>
      <c r="IHM26" s="25"/>
      <c r="IHN26" s="25"/>
      <c r="IHO26" s="110"/>
      <c r="IHP26" s="25"/>
      <c r="IHQ26" s="25"/>
      <c r="IHR26" s="25"/>
      <c r="IHS26" s="25"/>
      <c r="IHT26" s="25"/>
      <c r="IHU26" s="148"/>
      <c r="IHV26" s="25"/>
      <c r="IHW26" s="25"/>
      <c r="IHY26" s="25"/>
      <c r="IHZ26" s="25"/>
      <c r="IIA26" s="25"/>
      <c r="IIB26" s="25"/>
      <c r="IIC26" s="110"/>
      <c r="IID26" s="25"/>
      <c r="IIE26" s="25"/>
      <c r="IIF26" s="25"/>
      <c r="IIG26" s="25"/>
      <c r="IIH26" s="25"/>
      <c r="III26" s="148"/>
      <c r="IIJ26" s="25"/>
      <c r="IIK26" s="25"/>
      <c r="IIM26" s="25"/>
      <c r="IIN26" s="25"/>
      <c r="IIO26" s="25"/>
      <c r="IIP26" s="25"/>
      <c r="IIQ26" s="110"/>
      <c r="IIR26" s="25"/>
      <c r="IIS26" s="25"/>
      <c r="IIT26" s="25"/>
      <c r="IIU26" s="25"/>
      <c r="IIV26" s="25"/>
      <c r="IIW26" s="148"/>
      <c r="IIX26" s="25"/>
      <c r="IIY26" s="25"/>
      <c r="IJA26" s="25"/>
      <c r="IJB26" s="25"/>
      <c r="IJC26" s="25"/>
      <c r="IJD26" s="25"/>
      <c r="IJE26" s="110"/>
      <c r="IJF26" s="25"/>
      <c r="IJG26" s="25"/>
      <c r="IJH26" s="25"/>
      <c r="IJI26" s="25"/>
      <c r="IJJ26" s="25"/>
      <c r="IJK26" s="148"/>
      <c r="IJL26" s="25"/>
      <c r="IJM26" s="25"/>
      <c r="IJO26" s="25"/>
      <c r="IJP26" s="25"/>
      <c r="IJQ26" s="25"/>
      <c r="IJR26" s="25"/>
      <c r="IJS26" s="110"/>
      <c r="IJT26" s="25"/>
      <c r="IJU26" s="25"/>
      <c r="IJV26" s="25"/>
      <c r="IJW26" s="25"/>
      <c r="IJX26" s="25"/>
      <c r="IJY26" s="148"/>
      <c r="IJZ26" s="25"/>
      <c r="IKA26" s="25"/>
      <c r="IKC26" s="25"/>
      <c r="IKD26" s="25"/>
      <c r="IKE26" s="25"/>
      <c r="IKF26" s="25"/>
      <c r="IKG26" s="110"/>
      <c r="IKH26" s="25"/>
      <c r="IKI26" s="25"/>
      <c r="IKJ26" s="25"/>
      <c r="IKK26" s="25"/>
      <c r="IKL26" s="25"/>
      <c r="IKM26" s="148"/>
      <c r="IKN26" s="25"/>
      <c r="IKO26" s="25"/>
      <c r="IKQ26" s="25"/>
      <c r="IKR26" s="25"/>
      <c r="IKS26" s="25"/>
      <c r="IKT26" s="25"/>
      <c r="IKU26" s="110"/>
      <c r="IKV26" s="25"/>
      <c r="IKW26" s="25"/>
      <c r="IKX26" s="25"/>
      <c r="IKY26" s="25"/>
      <c r="IKZ26" s="25"/>
      <c r="ILA26" s="148"/>
      <c r="ILB26" s="25"/>
      <c r="ILC26" s="25"/>
      <c r="ILE26" s="25"/>
      <c r="ILF26" s="25"/>
      <c r="ILG26" s="25"/>
      <c r="ILH26" s="25"/>
      <c r="ILI26" s="110"/>
      <c r="ILJ26" s="25"/>
      <c r="ILK26" s="25"/>
      <c r="ILL26" s="25"/>
      <c r="ILM26" s="25"/>
      <c r="ILN26" s="25"/>
      <c r="ILO26" s="148"/>
      <c r="ILP26" s="25"/>
      <c r="ILQ26" s="25"/>
      <c r="ILS26" s="25"/>
      <c r="ILT26" s="25"/>
      <c r="ILU26" s="25"/>
      <c r="ILV26" s="25"/>
      <c r="ILW26" s="110"/>
      <c r="ILX26" s="25"/>
      <c r="ILY26" s="25"/>
      <c r="ILZ26" s="25"/>
      <c r="IMA26" s="25"/>
      <c r="IMB26" s="25"/>
      <c r="IMC26" s="148"/>
      <c r="IMD26" s="25"/>
      <c r="IME26" s="25"/>
      <c r="IMG26" s="25"/>
      <c r="IMH26" s="25"/>
      <c r="IMI26" s="25"/>
      <c r="IMJ26" s="25"/>
      <c r="IMK26" s="110"/>
      <c r="IML26" s="25"/>
      <c r="IMM26" s="25"/>
      <c r="IMN26" s="25"/>
      <c r="IMO26" s="25"/>
      <c r="IMP26" s="25"/>
      <c r="IMQ26" s="148"/>
      <c r="IMR26" s="25"/>
      <c r="IMS26" s="25"/>
      <c r="IMU26" s="25"/>
      <c r="IMV26" s="25"/>
      <c r="IMW26" s="25"/>
      <c r="IMX26" s="25"/>
      <c r="IMY26" s="110"/>
      <c r="IMZ26" s="25"/>
      <c r="INA26" s="25"/>
      <c r="INB26" s="25"/>
      <c r="INC26" s="25"/>
      <c r="IND26" s="25"/>
      <c r="INE26" s="148"/>
      <c r="INF26" s="25"/>
      <c r="ING26" s="25"/>
      <c r="INI26" s="25"/>
      <c r="INJ26" s="25"/>
      <c r="INK26" s="25"/>
      <c r="INL26" s="25"/>
      <c r="INM26" s="110"/>
      <c r="INN26" s="25"/>
      <c r="INO26" s="25"/>
      <c r="INP26" s="25"/>
      <c r="INQ26" s="25"/>
      <c r="INR26" s="25"/>
      <c r="INS26" s="148"/>
      <c r="INT26" s="25"/>
      <c r="INU26" s="25"/>
      <c r="INW26" s="25"/>
      <c r="INX26" s="25"/>
      <c r="INY26" s="25"/>
      <c r="INZ26" s="25"/>
      <c r="IOA26" s="110"/>
      <c r="IOB26" s="25"/>
      <c r="IOC26" s="25"/>
      <c r="IOD26" s="25"/>
      <c r="IOE26" s="25"/>
      <c r="IOF26" s="25"/>
      <c r="IOG26" s="148"/>
      <c r="IOH26" s="25"/>
      <c r="IOI26" s="25"/>
      <c r="IOK26" s="25"/>
      <c r="IOL26" s="25"/>
      <c r="IOM26" s="25"/>
      <c r="ION26" s="25"/>
      <c r="IOO26" s="110"/>
      <c r="IOP26" s="25"/>
      <c r="IOQ26" s="25"/>
      <c r="IOR26" s="25"/>
      <c r="IOS26" s="25"/>
      <c r="IOT26" s="25"/>
      <c r="IOU26" s="148"/>
      <c r="IOV26" s="25"/>
      <c r="IOW26" s="25"/>
      <c r="IOY26" s="25"/>
      <c r="IOZ26" s="25"/>
      <c r="IPA26" s="25"/>
      <c r="IPB26" s="25"/>
      <c r="IPC26" s="110"/>
      <c r="IPD26" s="25"/>
      <c r="IPE26" s="25"/>
      <c r="IPF26" s="25"/>
      <c r="IPG26" s="25"/>
      <c r="IPH26" s="25"/>
      <c r="IPI26" s="148"/>
      <c r="IPJ26" s="25"/>
      <c r="IPK26" s="25"/>
      <c r="IPM26" s="25"/>
      <c r="IPN26" s="25"/>
      <c r="IPO26" s="25"/>
      <c r="IPP26" s="25"/>
      <c r="IPQ26" s="110"/>
      <c r="IPR26" s="25"/>
      <c r="IPS26" s="25"/>
      <c r="IPT26" s="25"/>
      <c r="IPU26" s="25"/>
      <c r="IPV26" s="25"/>
      <c r="IPW26" s="148"/>
      <c r="IPX26" s="25"/>
      <c r="IPY26" s="25"/>
      <c r="IQA26" s="25"/>
      <c r="IQB26" s="25"/>
      <c r="IQC26" s="25"/>
      <c r="IQD26" s="25"/>
      <c r="IQE26" s="110"/>
      <c r="IQF26" s="25"/>
      <c r="IQG26" s="25"/>
      <c r="IQH26" s="25"/>
      <c r="IQI26" s="25"/>
      <c r="IQJ26" s="25"/>
      <c r="IQK26" s="148"/>
      <c r="IQL26" s="25"/>
      <c r="IQM26" s="25"/>
      <c r="IQO26" s="25"/>
      <c r="IQP26" s="25"/>
      <c r="IQQ26" s="25"/>
      <c r="IQR26" s="25"/>
      <c r="IQS26" s="110"/>
      <c r="IQT26" s="25"/>
      <c r="IQU26" s="25"/>
      <c r="IQV26" s="25"/>
      <c r="IQW26" s="25"/>
      <c r="IQX26" s="25"/>
      <c r="IQY26" s="148"/>
      <c r="IQZ26" s="25"/>
      <c r="IRA26" s="25"/>
      <c r="IRC26" s="25"/>
      <c r="IRD26" s="25"/>
      <c r="IRE26" s="25"/>
      <c r="IRF26" s="25"/>
      <c r="IRG26" s="110"/>
      <c r="IRH26" s="25"/>
      <c r="IRI26" s="25"/>
      <c r="IRJ26" s="25"/>
      <c r="IRK26" s="25"/>
      <c r="IRL26" s="25"/>
      <c r="IRM26" s="148"/>
      <c r="IRN26" s="25"/>
      <c r="IRO26" s="25"/>
      <c r="IRQ26" s="25"/>
      <c r="IRR26" s="25"/>
      <c r="IRS26" s="25"/>
      <c r="IRT26" s="25"/>
      <c r="IRU26" s="110"/>
      <c r="IRV26" s="25"/>
      <c r="IRW26" s="25"/>
      <c r="IRX26" s="25"/>
      <c r="IRY26" s="25"/>
      <c r="IRZ26" s="25"/>
      <c r="ISA26" s="148"/>
      <c r="ISB26" s="25"/>
      <c r="ISC26" s="25"/>
      <c r="ISE26" s="25"/>
      <c r="ISF26" s="25"/>
      <c r="ISG26" s="25"/>
      <c r="ISH26" s="25"/>
      <c r="ISI26" s="110"/>
      <c r="ISJ26" s="25"/>
      <c r="ISK26" s="25"/>
      <c r="ISL26" s="25"/>
      <c r="ISM26" s="25"/>
      <c r="ISN26" s="25"/>
      <c r="ISO26" s="148"/>
      <c r="ISP26" s="25"/>
      <c r="ISQ26" s="25"/>
      <c r="ISS26" s="25"/>
      <c r="IST26" s="25"/>
      <c r="ISU26" s="25"/>
      <c r="ISV26" s="25"/>
      <c r="ISW26" s="110"/>
      <c r="ISX26" s="25"/>
      <c r="ISY26" s="25"/>
      <c r="ISZ26" s="25"/>
      <c r="ITA26" s="25"/>
      <c r="ITB26" s="25"/>
      <c r="ITC26" s="148"/>
      <c r="ITD26" s="25"/>
      <c r="ITE26" s="25"/>
      <c r="ITG26" s="25"/>
      <c r="ITH26" s="25"/>
      <c r="ITI26" s="25"/>
      <c r="ITJ26" s="25"/>
      <c r="ITK26" s="110"/>
      <c r="ITL26" s="25"/>
      <c r="ITM26" s="25"/>
      <c r="ITN26" s="25"/>
      <c r="ITO26" s="25"/>
      <c r="ITP26" s="25"/>
      <c r="ITQ26" s="148"/>
      <c r="ITR26" s="25"/>
      <c r="ITS26" s="25"/>
      <c r="ITU26" s="25"/>
      <c r="ITV26" s="25"/>
      <c r="ITW26" s="25"/>
      <c r="ITX26" s="25"/>
      <c r="ITY26" s="110"/>
      <c r="ITZ26" s="25"/>
      <c r="IUA26" s="25"/>
      <c r="IUB26" s="25"/>
      <c r="IUC26" s="25"/>
      <c r="IUD26" s="25"/>
      <c r="IUE26" s="148"/>
      <c r="IUF26" s="25"/>
      <c r="IUG26" s="25"/>
      <c r="IUI26" s="25"/>
      <c r="IUJ26" s="25"/>
      <c r="IUK26" s="25"/>
      <c r="IUL26" s="25"/>
      <c r="IUM26" s="110"/>
      <c r="IUN26" s="25"/>
      <c r="IUO26" s="25"/>
      <c r="IUP26" s="25"/>
      <c r="IUQ26" s="25"/>
      <c r="IUR26" s="25"/>
      <c r="IUS26" s="148"/>
      <c r="IUT26" s="25"/>
      <c r="IUU26" s="25"/>
      <c r="IUW26" s="25"/>
      <c r="IUX26" s="25"/>
      <c r="IUY26" s="25"/>
      <c r="IUZ26" s="25"/>
      <c r="IVA26" s="110"/>
      <c r="IVB26" s="25"/>
      <c r="IVC26" s="25"/>
      <c r="IVD26" s="25"/>
      <c r="IVE26" s="25"/>
      <c r="IVF26" s="25"/>
      <c r="IVG26" s="148"/>
      <c r="IVH26" s="25"/>
      <c r="IVI26" s="25"/>
      <c r="IVK26" s="25"/>
      <c r="IVL26" s="25"/>
      <c r="IVM26" s="25"/>
      <c r="IVN26" s="25"/>
      <c r="IVO26" s="110"/>
      <c r="IVP26" s="25"/>
      <c r="IVQ26" s="25"/>
      <c r="IVR26" s="25"/>
      <c r="IVS26" s="25"/>
      <c r="IVT26" s="25"/>
      <c r="IVU26" s="148"/>
      <c r="IVV26" s="25"/>
      <c r="IVW26" s="25"/>
      <c r="IVY26" s="25"/>
      <c r="IVZ26" s="25"/>
      <c r="IWA26" s="25"/>
      <c r="IWB26" s="25"/>
      <c r="IWC26" s="110"/>
      <c r="IWD26" s="25"/>
      <c r="IWE26" s="25"/>
      <c r="IWF26" s="25"/>
      <c r="IWG26" s="25"/>
      <c r="IWH26" s="25"/>
      <c r="IWI26" s="148"/>
      <c r="IWJ26" s="25"/>
      <c r="IWK26" s="25"/>
      <c r="IWM26" s="25"/>
      <c r="IWN26" s="25"/>
      <c r="IWO26" s="25"/>
      <c r="IWP26" s="25"/>
      <c r="IWQ26" s="110"/>
      <c r="IWR26" s="25"/>
      <c r="IWS26" s="25"/>
      <c r="IWT26" s="25"/>
      <c r="IWU26" s="25"/>
      <c r="IWV26" s="25"/>
      <c r="IWW26" s="148"/>
      <c r="IWX26" s="25"/>
      <c r="IWY26" s="25"/>
      <c r="IXA26" s="25"/>
      <c r="IXB26" s="25"/>
      <c r="IXC26" s="25"/>
      <c r="IXD26" s="25"/>
      <c r="IXE26" s="110"/>
      <c r="IXF26" s="25"/>
      <c r="IXG26" s="25"/>
      <c r="IXH26" s="25"/>
      <c r="IXI26" s="25"/>
      <c r="IXJ26" s="25"/>
      <c r="IXK26" s="148"/>
      <c r="IXL26" s="25"/>
      <c r="IXM26" s="25"/>
      <c r="IXO26" s="25"/>
      <c r="IXP26" s="25"/>
      <c r="IXQ26" s="25"/>
      <c r="IXR26" s="25"/>
      <c r="IXS26" s="110"/>
      <c r="IXT26" s="25"/>
      <c r="IXU26" s="25"/>
      <c r="IXV26" s="25"/>
      <c r="IXW26" s="25"/>
      <c r="IXX26" s="25"/>
      <c r="IXY26" s="148"/>
      <c r="IXZ26" s="25"/>
      <c r="IYA26" s="25"/>
      <c r="IYC26" s="25"/>
      <c r="IYD26" s="25"/>
      <c r="IYE26" s="25"/>
      <c r="IYF26" s="25"/>
      <c r="IYG26" s="110"/>
      <c r="IYH26" s="25"/>
      <c r="IYI26" s="25"/>
      <c r="IYJ26" s="25"/>
      <c r="IYK26" s="25"/>
      <c r="IYL26" s="25"/>
      <c r="IYM26" s="148"/>
      <c r="IYN26" s="25"/>
      <c r="IYO26" s="25"/>
      <c r="IYQ26" s="25"/>
      <c r="IYR26" s="25"/>
      <c r="IYS26" s="25"/>
      <c r="IYT26" s="25"/>
      <c r="IYU26" s="110"/>
      <c r="IYV26" s="25"/>
      <c r="IYW26" s="25"/>
      <c r="IYX26" s="25"/>
      <c r="IYY26" s="25"/>
      <c r="IYZ26" s="25"/>
      <c r="IZA26" s="148"/>
      <c r="IZB26" s="25"/>
      <c r="IZC26" s="25"/>
      <c r="IZE26" s="25"/>
      <c r="IZF26" s="25"/>
      <c r="IZG26" s="25"/>
      <c r="IZH26" s="25"/>
      <c r="IZI26" s="110"/>
      <c r="IZJ26" s="25"/>
      <c r="IZK26" s="25"/>
      <c r="IZL26" s="25"/>
      <c r="IZM26" s="25"/>
      <c r="IZN26" s="25"/>
      <c r="IZO26" s="148"/>
      <c r="IZP26" s="25"/>
      <c r="IZQ26" s="25"/>
      <c r="IZS26" s="25"/>
      <c r="IZT26" s="25"/>
      <c r="IZU26" s="25"/>
      <c r="IZV26" s="25"/>
      <c r="IZW26" s="110"/>
      <c r="IZX26" s="25"/>
      <c r="IZY26" s="25"/>
      <c r="IZZ26" s="25"/>
      <c r="JAA26" s="25"/>
      <c r="JAB26" s="25"/>
      <c r="JAC26" s="148"/>
      <c r="JAD26" s="25"/>
      <c r="JAE26" s="25"/>
      <c r="JAG26" s="25"/>
      <c r="JAH26" s="25"/>
      <c r="JAI26" s="25"/>
      <c r="JAJ26" s="25"/>
      <c r="JAK26" s="110"/>
      <c r="JAL26" s="25"/>
      <c r="JAM26" s="25"/>
      <c r="JAN26" s="25"/>
      <c r="JAO26" s="25"/>
      <c r="JAP26" s="25"/>
      <c r="JAQ26" s="148"/>
      <c r="JAR26" s="25"/>
      <c r="JAS26" s="25"/>
      <c r="JAU26" s="25"/>
      <c r="JAV26" s="25"/>
      <c r="JAW26" s="25"/>
      <c r="JAX26" s="25"/>
      <c r="JAY26" s="110"/>
      <c r="JAZ26" s="25"/>
      <c r="JBA26" s="25"/>
      <c r="JBB26" s="25"/>
      <c r="JBC26" s="25"/>
      <c r="JBD26" s="25"/>
      <c r="JBE26" s="148"/>
      <c r="JBF26" s="25"/>
      <c r="JBG26" s="25"/>
      <c r="JBI26" s="25"/>
      <c r="JBJ26" s="25"/>
      <c r="JBK26" s="25"/>
      <c r="JBL26" s="25"/>
      <c r="JBM26" s="110"/>
      <c r="JBN26" s="25"/>
      <c r="JBO26" s="25"/>
      <c r="JBP26" s="25"/>
      <c r="JBQ26" s="25"/>
      <c r="JBR26" s="25"/>
      <c r="JBS26" s="148"/>
      <c r="JBT26" s="25"/>
      <c r="JBU26" s="25"/>
      <c r="JBW26" s="25"/>
      <c r="JBX26" s="25"/>
      <c r="JBY26" s="25"/>
      <c r="JBZ26" s="25"/>
      <c r="JCA26" s="110"/>
      <c r="JCB26" s="25"/>
      <c r="JCC26" s="25"/>
      <c r="JCD26" s="25"/>
      <c r="JCE26" s="25"/>
      <c r="JCF26" s="25"/>
      <c r="JCG26" s="148"/>
      <c r="JCH26" s="25"/>
      <c r="JCI26" s="25"/>
      <c r="JCK26" s="25"/>
      <c r="JCL26" s="25"/>
      <c r="JCM26" s="25"/>
      <c r="JCN26" s="25"/>
      <c r="JCO26" s="110"/>
      <c r="JCP26" s="25"/>
      <c r="JCQ26" s="25"/>
      <c r="JCR26" s="25"/>
      <c r="JCS26" s="25"/>
      <c r="JCT26" s="25"/>
      <c r="JCU26" s="148"/>
      <c r="JCV26" s="25"/>
      <c r="JCW26" s="25"/>
      <c r="JCY26" s="25"/>
      <c r="JCZ26" s="25"/>
      <c r="JDA26" s="25"/>
      <c r="JDB26" s="25"/>
      <c r="JDC26" s="110"/>
      <c r="JDD26" s="25"/>
      <c r="JDE26" s="25"/>
      <c r="JDF26" s="25"/>
      <c r="JDG26" s="25"/>
      <c r="JDH26" s="25"/>
      <c r="JDI26" s="148"/>
      <c r="JDJ26" s="25"/>
      <c r="JDK26" s="25"/>
      <c r="JDM26" s="25"/>
      <c r="JDN26" s="25"/>
      <c r="JDO26" s="25"/>
      <c r="JDP26" s="25"/>
      <c r="JDQ26" s="110"/>
      <c r="JDR26" s="25"/>
      <c r="JDS26" s="25"/>
      <c r="JDT26" s="25"/>
      <c r="JDU26" s="25"/>
      <c r="JDV26" s="25"/>
      <c r="JDW26" s="148"/>
      <c r="JDX26" s="25"/>
      <c r="JDY26" s="25"/>
      <c r="JEA26" s="25"/>
      <c r="JEB26" s="25"/>
      <c r="JEC26" s="25"/>
      <c r="JED26" s="25"/>
      <c r="JEE26" s="110"/>
      <c r="JEF26" s="25"/>
      <c r="JEG26" s="25"/>
      <c r="JEH26" s="25"/>
      <c r="JEI26" s="25"/>
      <c r="JEJ26" s="25"/>
      <c r="JEK26" s="148"/>
      <c r="JEL26" s="25"/>
      <c r="JEM26" s="25"/>
      <c r="JEO26" s="25"/>
      <c r="JEP26" s="25"/>
      <c r="JEQ26" s="25"/>
      <c r="JER26" s="25"/>
      <c r="JES26" s="110"/>
      <c r="JET26" s="25"/>
      <c r="JEU26" s="25"/>
      <c r="JEV26" s="25"/>
      <c r="JEW26" s="25"/>
      <c r="JEX26" s="25"/>
      <c r="JEY26" s="148"/>
      <c r="JEZ26" s="25"/>
      <c r="JFA26" s="25"/>
      <c r="JFC26" s="25"/>
      <c r="JFD26" s="25"/>
      <c r="JFE26" s="25"/>
      <c r="JFF26" s="25"/>
      <c r="JFG26" s="110"/>
      <c r="JFH26" s="25"/>
      <c r="JFI26" s="25"/>
      <c r="JFJ26" s="25"/>
      <c r="JFK26" s="25"/>
      <c r="JFL26" s="25"/>
      <c r="JFM26" s="148"/>
      <c r="JFN26" s="25"/>
      <c r="JFO26" s="25"/>
      <c r="JFQ26" s="25"/>
      <c r="JFR26" s="25"/>
      <c r="JFS26" s="25"/>
      <c r="JFT26" s="25"/>
      <c r="JFU26" s="110"/>
      <c r="JFV26" s="25"/>
      <c r="JFW26" s="25"/>
      <c r="JFX26" s="25"/>
      <c r="JFY26" s="25"/>
      <c r="JFZ26" s="25"/>
      <c r="JGA26" s="148"/>
      <c r="JGB26" s="25"/>
      <c r="JGC26" s="25"/>
      <c r="JGE26" s="25"/>
      <c r="JGF26" s="25"/>
      <c r="JGG26" s="25"/>
      <c r="JGH26" s="25"/>
      <c r="JGI26" s="110"/>
      <c r="JGJ26" s="25"/>
      <c r="JGK26" s="25"/>
      <c r="JGL26" s="25"/>
      <c r="JGM26" s="25"/>
      <c r="JGN26" s="25"/>
      <c r="JGO26" s="148"/>
      <c r="JGP26" s="25"/>
      <c r="JGQ26" s="25"/>
      <c r="JGS26" s="25"/>
      <c r="JGT26" s="25"/>
      <c r="JGU26" s="25"/>
      <c r="JGV26" s="25"/>
      <c r="JGW26" s="110"/>
      <c r="JGX26" s="25"/>
      <c r="JGY26" s="25"/>
      <c r="JGZ26" s="25"/>
      <c r="JHA26" s="25"/>
      <c r="JHB26" s="25"/>
      <c r="JHC26" s="148"/>
      <c r="JHD26" s="25"/>
      <c r="JHE26" s="25"/>
      <c r="JHG26" s="25"/>
      <c r="JHH26" s="25"/>
      <c r="JHI26" s="25"/>
      <c r="JHJ26" s="25"/>
      <c r="JHK26" s="110"/>
      <c r="JHL26" s="25"/>
      <c r="JHM26" s="25"/>
      <c r="JHN26" s="25"/>
      <c r="JHO26" s="25"/>
      <c r="JHP26" s="25"/>
      <c r="JHQ26" s="148"/>
      <c r="JHR26" s="25"/>
      <c r="JHS26" s="25"/>
      <c r="JHU26" s="25"/>
      <c r="JHV26" s="25"/>
      <c r="JHW26" s="25"/>
      <c r="JHX26" s="25"/>
      <c r="JHY26" s="110"/>
      <c r="JHZ26" s="25"/>
      <c r="JIA26" s="25"/>
      <c r="JIB26" s="25"/>
      <c r="JIC26" s="25"/>
      <c r="JID26" s="25"/>
      <c r="JIE26" s="148"/>
      <c r="JIF26" s="25"/>
      <c r="JIG26" s="25"/>
      <c r="JII26" s="25"/>
      <c r="JIJ26" s="25"/>
      <c r="JIK26" s="25"/>
      <c r="JIL26" s="25"/>
      <c r="JIM26" s="110"/>
      <c r="JIN26" s="25"/>
      <c r="JIO26" s="25"/>
      <c r="JIP26" s="25"/>
      <c r="JIQ26" s="25"/>
      <c r="JIR26" s="25"/>
      <c r="JIS26" s="148"/>
      <c r="JIT26" s="25"/>
      <c r="JIU26" s="25"/>
      <c r="JIW26" s="25"/>
      <c r="JIX26" s="25"/>
      <c r="JIY26" s="25"/>
      <c r="JIZ26" s="25"/>
      <c r="JJA26" s="110"/>
      <c r="JJB26" s="25"/>
      <c r="JJC26" s="25"/>
      <c r="JJD26" s="25"/>
      <c r="JJE26" s="25"/>
      <c r="JJF26" s="25"/>
      <c r="JJG26" s="148"/>
      <c r="JJH26" s="25"/>
      <c r="JJI26" s="25"/>
      <c r="JJK26" s="25"/>
      <c r="JJL26" s="25"/>
      <c r="JJM26" s="25"/>
      <c r="JJN26" s="25"/>
      <c r="JJO26" s="110"/>
      <c r="JJP26" s="25"/>
      <c r="JJQ26" s="25"/>
      <c r="JJR26" s="25"/>
      <c r="JJS26" s="25"/>
      <c r="JJT26" s="25"/>
      <c r="JJU26" s="148"/>
      <c r="JJV26" s="25"/>
      <c r="JJW26" s="25"/>
      <c r="JJY26" s="25"/>
      <c r="JJZ26" s="25"/>
      <c r="JKA26" s="25"/>
      <c r="JKB26" s="25"/>
      <c r="JKC26" s="110"/>
      <c r="JKD26" s="25"/>
      <c r="JKE26" s="25"/>
      <c r="JKF26" s="25"/>
      <c r="JKG26" s="25"/>
      <c r="JKH26" s="25"/>
      <c r="JKI26" s="148"/>
      <c r="JKJ26" s="25"/>
      <c r="JKK26" s="25"/>
      <c r="JKM26" s="25"/>
      <c r="JKN26" s="25"/>
      <c r="JKO26" s="25"/>
      <c r="JKP26" s="25"/>
      <c r="JKQ26" s="110"/>
      <c r="JKR26" s="25"/>
      <c r="JKS26" s="25"/>
      <c r="JKT26" s="25"/>
      <c r="JKU26" s="25"/>
      <c r="JKV26" s="25"/>
      <c r="JKW26" s="148"/>
      <c r="JKX26" s="25"/>
      <c r="JKY26" s="25"/>
      <c r="JLA26" s="25"/>
      <c r="JLB26" s="25"/>
      <c r="JLC26" s="25"/>
      <c r="JLD26" s="25"/>
      <c r="JLE26" s="110"/>
      <c r="JLF26" s="25"/>
      <c r="JLG26" s="25"/>
      <c r="JLH26" s="25"/>
      <c r="JLI26" s="25"/>
      <c r="JLJ26" s="25"/>
      <c r="JLK26" s="148"/>
      <c r="JLL26" s="25"/>
      <c r="JLM26" s="25"/>
      <c r="JLO26" s="25"/>
      <c r="JLP26" s="25"/>
      <c r="JLQ26" s="25"/>
      <c r="JLR26" s="25"/>
      <c r="JLS26" s="110"/>
      <c r="JLT26" s="25"/>
      <c r="JLU26" s="25"/>
      <c r="JLV26" s="25"/>
      <c r="JLW26" s="25"/>
      <c r="JLX26" s="25"/>
      <c r="JLY26" s="148"/>
      <c r="JLZ26" s="25"/>
      <c r="JMA26" s="25"/>
      <c r="JMC26" s="25"/>
      <c r="JMD26" s="25"/>
      <c r="JME26" s="25"/>
      <c r="JMF26" s="25"/>
      <c r="JMG26" s="110"/>
      <c r="JMH26" s="25"/>
      <c r="JMI26" s="25"/>
      <c r="JMJ26" s="25"/>
      <c r="JMK26" s="25"/>
      <c r="JML26" s="25"/>
      <c r="JMM26" s="148"/>
      <c r="JMN26" s="25"/>
      <c r="JMO26" s="25"/>
      <c r="JMQ26" s="25"/>
      <c r="JMR26" s="25"/>
      <c r="JMS26" s="25"/>
      <c r="JMT26" s="25"/>
      <c r="JMU26" s="110"/>
      <c r="JMV26" s="25"/>
      <c r="JMW26" s="25"/>
      <c r="JMX26" s="25"/>
      <c r="JMY26" s="25"/>
      <c r="JMZ26" s="25"/>
      <c r="JNA26" s="148"/>
      <c r="JNB26" s="25"/>
      <c r="JNC26" s="25"/>
      <c r="JNE26" s="25"/>
      <c r="JNF26" s="25"/>
      <c r="JNG26" s="25"/>
      <c r="JNH26" s="25"/>
      <c r="JNI26" s="110"/>
      <c r="JNJ26" s="25"/>
      <c r="JNK26" s="25"/>
      <c r="JNL26" s="25"/>
      <c r="JNM26" s="25"/>
      <c r="JNN26" s="25"/>
      <c r="JNO26" s="148"/>
      <c r="JNP26" s="25"/>
      <c r="JNQ26" s="25"/>
      <c r="JNS26" s="25"/>
      <c r="JNT26" s="25"/>
      <c r="JNU26" s="25"/>
      <c r="JNV26" s="25"/>
      <c r="JNW26" s="110"/>
      <c r="JNX26" s="25"/>
      <c r="JNY26" s="25"/>
      <c r="JNZ26" s="25"/>
      <c r="JOA26" s="25"/>
      <c r="JOB26" s="25"/>
      <c r="JOC26" s="148"/>
      <c r="JOD26" s="25"/>
      <c r="JOE26" s="25"/>
      <c r="JOG26" s="25"/>
      <c r="JOH26" s="25"/>
      <c r="JOI26" s="25"/>
      <c r="JOJ26" s="25"/>
      <c r="JOK26" s="110"/>
      <c r="JOL26" s="25"/>
      <c r="JOM26" s="25"/>
      <c r="JON26" s="25"/>
      <c r="JOO26" s="25"/>
      <c r="JOP26" s="25"/>
      <c r="JOQ26" s="148"/>
      <c r="JOR26" s="25"/>
      <c r="JOS26" s="25"/>
      <c r="JOU26" s="25"/>
      <c r="JOV26" s="25"/>
      <c r="JOW26" s="25"/>
      <c r="JOX26" s="25"/>
      <c r="JOY26" s="110"/>
      <c r="JOZ26" s="25"/>
      <c r="JPA26" s="25"/>
      <c r="JPB26" s="25"/>
      <c r="JPC26" s="25"/>
      <c r="JPD26" s="25"/>
      <c r="JPE26" s="148"/>
      <c r="JPF26" s="25"/>
      <c r="JPG26" s="25"/>
      <c r="JPI26" s="25"/>
      <c r="JPJ26" s="25"/>
      <c r="JPK26" s="25"/>
      <c r="JPL26" s="25"/>
      <c r="JPM26" s="110"/>
      <c r="JPN26" s="25"/>
      <c r="JPO26" s="25"/>
      <c r="JPP26" s="25"/>
      <c r="JPQ26" s="25"/>
      <c r="JPR26" s="25"/>
      <c r="JPS26" s="148"/>
      <c r="JPT26" s="25"/>
      <c r="JPU26" s="25"/>
      <c r="JPW26" s="25"/>
      <c r="JPX26" s="25"/>
      <c r="JPY26" s="25"/>
      <c r="JPZ26" s="25"/>
      <c r="JQA26" s="110"/>
      <c r="JQB26" s="25"/>
      <c r="JQC26" s="25"/>
      <c r="JQD26" s="25"/>
      <c r="JQE26" s="25"/>
      <c r="JQF26" s="25"/>
      <c r="JQG26" s="148"/>
      <c r="JQH26" s="25"/>
      <c r="JQI26" s="25"/>
      <c r="JQK26" s="25"/>
      <c r="JQL26" s="25"/>
      <c r="JQM26" s="25"/>
      <c r="JQN26" s="25"/>
      <c r="JQO26" s="110"/>
      <c r="JQP26" s="25"/>
      <c r="JQQ26" s="25"/>
      <c r="JQR26" s="25"/>
      <c r="JQS26" s="25"/>
      <c r="JQT26" s="25"/>
      <c r="JQU26" s="148"/>
      <c r="JQV26" s="25"/>
      <c r="JQW26" s="25"/>
      <c r="JQY26" s="25"/>
      <c r="JQZ26" s="25"/>
      <c r="JRA26" s="25"/>
      <c r="JRB26" s="25"/>
      <c r="JRC26" s="110"/>
      <c r="JRD26" s="25"/>
      <c r="JRE26" s="25"/>
      <c r="JRF26" s="25"/>
      <c r="JRG26" s="25"/>
      <c r="JRH26" s="25"/>
      <c r="JRI26" s="148"/>
      <c r="JRJ26" s="25"/>
      <c r="JRK26" s="25"/>
      <c r="JRM26" s="25"/>
      <c r="JRN26" s="25"/>
      <c r="JRO26" s="25"/>
      <c r="JRP26" s="25"/>
      <c r="JRQ26" s="110"/>
      <c r="JRR26" s="25"/>
      <c r="JRS26" s="25"/>
      <c r="JRT26" s="25"/>
      <c r="JRU26" s="25"/>
      <c r="JRV26" s="25"/>
      <c r="JRW26" s="148"/>
      <c r="JRX26" s="25"/>
      <c r="JRY26" s="25"/>
      <c r="JSA26" s="25"/>
      <c r="JSB26" s="25"/>
      <c r="JSC26" s="25"/>
      <c r="JSD26" s="25"/>
      <c r="JSE26" s="110"/>
      <c r="JSF26" s="25"/>
      <c r="JSG26" s="25"/>
      <c r="JSH26" s="25"/>
      <c r="JSI26" s="25"/>
      <c r="JSJ26" s="25"/>
      <c r="JSK26" s="148"/>
      <c r="JSL26" s="25"/>
      <c r="JSM26" s="25"/>
      <c r="JSO26" s="25"/>
      <c r="JSP26" s="25"/>
      <c r="JSQ26" s="25"/>
      <c r="JSR26" s="25"/>
      <c r="JSS26" s="110"/>
      <c r="JST26" s="25"/>
      <c r="JSU26" s="25"/>
      <c r="JSV26" s="25"/>
      <c r="JSW26" s="25"/>
      <c r="JSX26" s="25"/>
      <c r="JSY26" s="148"/>
      <c r="JSZ26" s="25"/>
      <c r="JTA26" s="25"/>
      <c r="JTC26" s="25"/>
      <c r="JTD26" s="25"/>
      <c r="JTE26" s="25"/>
      <c r="JTF26" s="25"/>
      <c r="JTG26" s="110"/>
      <c r="JTH26" s="25"/>
      <c r="JTI26" s="25"/>
      <c r="JTJ26" s="25"/>
      <c r="JTK26" s="25"/>
      <c r="JTL26" s="25"/>
      <c r="JTM26" s="148"/>
      <c r="JTN26" s="25"/>
      <c r="JTO26" s="25"/>
      <c r="JTQ26" s="25"/>
      <c r="JTR26" s="25"/>
      <c r="JTS26" s="25"/>
      <c r="JTT26" s="25"/>
      <c r="JTU26" s="110"/>
      <c r="JTV26" s="25"/>
      <c r="JTW26" s="25"/>
      <c r="JTX26" s="25"/>
      <c r="JTY26" s="25"/>
      <c r="JTZ26" s="25"/>
      <c r="JUA26" s="148"/>
      <c r="JUB26" s="25"/>
      <c r="JUC26" s="25"/>
      <c r="JUE26" s="25"/>
      <c r="JUF26" s="25"/>
      <c r="JUG26" s="25"/>
      <c r="JUH26" s="25"/>
      <c r="JUI26" s="110"/>
      <c r="JUJ26" s="25"/>
      <c r="JUK26" s="25"/>
      <c r="JUL26" s="25"/>
      <c r="JUM26" s="25"/>
      <c r="JUN26" s="25"/>
      <c r="JUO26" s="148"/>
      <c r="JUP26" s="25"/>
      <c r="JUQ26" s="25"/>
      <c r="JUS26" s="25"/>
      <c r="JUT26" s="25"/>
      <c r="JUU26" s="25"/>
      <c r="JUV26" s="25"/>
      <c r="JUW26" s="110"/>
      <c r="JUX26" s="25"/>
      <c r="JUY26" s="25"/>
      <c r="JUZ26" s="25"/>
      <c r="JVA26" s="25"/>
      <c r="JVB26" s="25"/>
      <c r="JVC26" s="148"/>
      <c r="JVD26" s="25"/>
      <c r="JVE26" s="25"/>
      <c r="JVG26" s="25"/>
      <c r="JVH26" s="25"/>
      <c r="JVI26" s="25"/>
      <c r="JVJ26" s="25"/>
      <c r="JVK26" s="110"/>
      <c r="JVL26" s="25"/>
      <c r="JVM26" s="25"/>
      <c r="JVN26" s="25"/>
      <c r="JVO26" s="25"/>
      <c r="JVP26" s="25"/>
      <c r="JVQ26" s="148"/>
      <c r="JVR26" s="25"/>
      <c r="JVS26" s="25"/>
      <c r="JVU26" s="25"/>
      <c r="JVV26" s="25"/>
      <c r="JVW26" s="25"/>
      <c r="JVX26" s="25"/>
      <c r="JVY26" s="110"/>
      <c r="JVZ26" s="25"/>
      <c r="JWA26" s="25"/>
      <c r="JWB26" s="25"/>
      <c r="JWC26" s="25"/>
      <c r="JWD26" s="25"/>
      <c r="JWE26" s="148"/>
      <c r="JWF26" s="25"/>
      <c r="JWG26" s="25"/>
      <c r="JWI26" s="25"/>
      <c r="JWJ26" s="25"/>
      <c r="JWK26" s="25"/>
      <c r="JWL26" s="25"/>
      <c r="JWM26" s="110"/>
      <c r="JWN26" s="25"/>
      <c r="JWO26" s="25"/>
      <c r="JWP26" s="25"/>
      <c r="JWQ26" s="25"/>
      <c r="JWR26" s="25"/>
      <c r="JWS26" s="148"/>
      <c r="JWT26" s="25"/>
      <c r="JWU26" s="25"/>
      <c r="JWW26" s="25"/>
      <c r="JWX26" s="25"/>
      <c r="JWY26" s="25"/>
      <c r="JWZ26" s="25"/>
      <c r="JXA26" s="110"/>
      <c r="JXB26" s="25"/>
      <c r="JXC26" s="25"/>
      <c r="JXD26" s="25"/>
      <c r="JXE26" s="25"/>
      <c r="JXF26" s="25"/>
      <c r="JXG26" s="148"/>
      <c r="JXH26" s="25"/>
      <c r="JXI26" s="25"/>
      <c r="JXK26" s="25"/>
      <c r="JXL26" s="25"/>
      <c r="JXM26" s="25"/>
      <c r="JXN26" s="25"/>
      <c r="JXO26" s="110"/>
      <c r="JXP26" s="25"/>
      <c r="JXQ26" s="25"/>
      <c r="JXR26" s="25"/>
      <c r="JXS26" s="25"/>
      <c r="JXT26" s="25"/>
      <c r="JXU26" s="148"/>
      <c r="JXV26" s="25"/>
      <c r="JXW26" s="25"/>
      <c r="JXY26" s="25"/>
      <c r="JXZ26" s="25"/>
      <c r="JYA26" s="25"/>
      <c r="JYB26" s="25"/>
      <c r="JYC26" s="110"/>
      <c r="JYD26" s="25"/>
      <c r="JYE26" s="25"/>
      <c r="JYF26" s="25"/>
      <c r="JYG26" s="25"/>
      <c r="JYH26" s="25"/>
      <c r="JYI26" s="148"/>
      <c r="JYJ26" s="25"/>
      <c r="JYK26" s="25"/>
      <c r="JYM26" s="25"/>
      <c r="JYN26" s="25"/>
      <c r="JYO26" s="25"/>
      <c r="JYP26" s="25"/>
      <c r="JYQ26" s="110"/>
      <c r="JYR26" s="25"/>
      <c r="JYS26" s="25"/>
      <c r="JYT26" s="25"/>
      <c r="JYU26" s="25"/>
      <c r="JYV26" s="25"/>
      <c r="JYW26" s="148"/>
      <c r="JYX26" s="25"/>
      <c r="JYY26" s="25"/>
      <c r="JZA26" s="25"/>
      <c r="JZB26" s="25"/>
      <c r="JZC26" s="25"/>
      <c r="JZD26" s="25"/>
      <c r="JZE26" s="110"/>
      <c r="JZF26" s="25"/>
      <c r="JZG26" s="25"/>
      <c r="JZH26" s="25"/>
      <c r="JZI26" s="25"/>
      <c r="JZJ26" s="25"/>
      <c r="JZK26" s="148"/>
      <c r="JZL26" s="25"/>
      <c r="JZM26" s="25"/>
      <c r="JZO26" s="25"/>
      <c r="JZP26" s="25"/>
      <c r="JZQ26" s="25"/>
      <c r="JZR26" s="25"/>
      <c r="JZS26" s="110"/>
      <c r="JZT26" s="25"/>
      <c r="JZU26" s="25"/>
      <c r="JZV26" s="25"/>
      <c r="JZW26" s="25"/>
      <c r="JZX26" s="25"/>
      <c r="JZY26" s="148"/>
      <c r="JZZ26" s="25"/>
      <c r="KAA26" s="25"/>
      <c r="KAC26" s="25"/>
      <c r="KAD26" s="25"/>
      <c r="KAE26" s="25"/>
      <c r="KAF26" s="25"/>
      <c r="KAG26" s="110"/>
      <c r="KAH26" s="25"/>
      <c r="KAI26" s="25"/>
      <c r="KAJ26" s="25"/>
      <c r="KAK26" s="25"/>
      <c r="KAL26" s="25"/>
      <c r="KAM26" s="148"/>
      <c r="KAN26" s="25"/>
      <c r="KAO26" s="25"/>
      <c r="KAQ26" s="25"/>
      <c r="KAR26" s="25"/>
      <c r="KAS26" s="25"/>
      <c r="KAT26" s="25"/>
      <c r="KAU26" s="110"/>
      <c r="KAV26" s="25"/>
      <c r="KAW26" s="25"/>
      <c r="KAX26" s="25"/>
      <c r="KAY26" s="25"/>
      <c r="KAZ26" s="25"/>
      <c r="KBA26" s="148"/>
      <c r="KBB26" s="25"/>
      <c r="KBC26" s="25"/>
      <c r="KBE26" s="25"/>
      <c r="KBF26" s="25"/>
      <c r="KBG26" s="25"/>
      <c r="KBH26" s="25"/>
      <c r="KBI26" s="110"/>
      <c r="KBJ26" s="25"/>
      <c r="KBK26" s="25"/>
      <c r="KBL26" s="25"/>
      <c r="KBM26" s="25"/>
      <c r="KBN26" s="25"/>
      <c r="KBO26" s="148"/>
      <c r="KBP26" s="25"/>
      <c r="KBQ26" s="25"/>
      <c r="KBS26" s="25"/>
      <c r="KBT26" s="25"/>
      <c r="KBU26" s="25"/>
      <c r="KBV26" s="25"/>
      <c r="KBW26" s="110"/>
      <c r="KBX26" s="25"/>
      <c r="KBY26" s="25"/>
      <c r="KBZ26" s="25"/>
      <c r="KCA26" s="25"/>
      <c r="KCB26" s="25"/>
      <c r="KCC26" s="148"/>
      <c r="KCD26" s="25"/>
      <c r="KCE26" s="25"/>
      <c r="KCG26" s="25"/>
      <c r="KCH26" s="25"/>
      <c r="KCI26" s="25"/>
      <c r="KCJ26" s="25"/>
      <c r="KCK26" s="110"/>
      <c r="KCL26" s="25"/>
      <c r="KCM26" s="25"/>
      <c r="KCN26" s="25"/>
      <c r="KCO26" s="25"/>
      <c r="KCP26" s="25"/>
      <c r="KCQ26" s="148"/>
      <c r="KCR26" s="25"/>
      <c r="KCS26" s="25"/>
      <c r="KCU26" s="25"/>
      <c r="KCV26" s="25"/>
      <c r="KCW26" s="25"/>
      <c r="KCX26" s="25"/>
      <c r="KCY26" s="110"/>
      <c r="KCZ26" s="25"/>
      <c r="KDA26" s="25"/>
      <c r="KDB26" s="25"/>
      <c r="KDC26" s="25"/>
      <c r="KDD26" s="25"/>
      <c r="KDE26" s="148"/>
      <c r="KDF26" s="25"/>
      <c r="KDG26" s="25"/>
      <c r="KDI26" s="25"/>
      <c r="KDJ26" s="25"/>
      <c r="KDK26" s="25"/>
      <c r="KDL26" s="25"/>
      <c r="KDM26" s="110"/>
      <c r="KDN26" s="25"/>
      <c r="KDO26" s="25"/>
      <c r="KDP26" s="25"/>
      <c r="KDQ26" s="25"/>
      <c r="KDR26" s="25"/>
      <c r="KDS26" s="148"/>
      <c r="KDT26" s="25"/>
      <c r="KDU26" s="25"/>
      <c r="KDW26" s="25"/>
      <c r="KDX26" s="25"/>
      <c r="KDY26" s="25"/>
      <c r="KDZ26" s="25"/>
      <c r="KEA26" s="110"/>
      <c r="KEB26" s="25"/>
      <c r="KEC26" s="25"/>
      <c r="KED26" s="25"/>
      <c r="KEE26" s="25"/>
      <c r="KEF26" s="25"/>
      <c r="KEG26" s="148"/>
      <c r="KEH26" s="25"/>
      <c r="KEI26" s="25"/>
      <c r="KEK26" s="25"/>
      <c r="KEL26" s="25"/>
      <c r="KEM26" s="25"/>
      <c r="KEN26" s="25"/>
      <c r="KEO26" s="110"/>
      <c r="KEP26" s="25"/>
      <c r="KEQ26" s="25"/>
      <c r="KER26" s="25"/>
      <c r="KES26" s="25"/>
      <c r="KET26" s="25"/>
      <c r="KEU26" s="148"/>
      <c r="KEV26" s="25"/>
      <c r="KEW26" s="25"/>
      <c r="KEY26" s="25"/>
      <c r="KEZ26" s="25"/>
      <c r="KFA26" s="25"/>
      <c r="KFB26" s="25"/>
      <c r="KFC26" s="110"/>
      <c r="KFD26" s="25"/>
      <c r="KFE26" s="25"/>
      <c r="KFF26" s="25"/>
      <c r="KFG26" s="25"/>
      <c r="KFH26" s="25"/>
      <c r="KFI26" s="148"/>
      <c r="KFJ26" s="25"/>
      <c r="KFK26" s="25"/>
      <c r="KFM26" s="25"/>
      <c r="KFN26" s="25"/>
      <c r="KFO26" s="25"/>
      <c r="KFP26" s="25"/>
      <c r="KFQ26" s="110"/>
      <c r="KFR26" s="25"/>
      <c r="KFS26" s="25"/>
      <c r="KFT26" s="25"/>
      <c r="KFU26" s="25"/>
      <c r="KFV26" s="25"/>
      <c r="KFW26" s="148"/>
      <c r="KFX26" s="25"/>
      <c r="KFY26" s="25"/>
      <c r="KGA26" s="25"/>
      <c r="KGB26" s="25"/>
      <c r="KGC26" s="25"/>
      <c r="KGD26" s="25"/>
      <c r="KGE26" s="110"/>
      <c r="KGF26" s="25"/>
      <c r="KGG26" s="25"/>
      <c r="KGH26" s="25"/>
      <c r="KGI26" s="25"/>
      <c r="KGJ26" s="25"/>
      <c r="KGK26" s="148"/>
      <c r="KGL26" s="25"/>
      <c r="KGM26" s="25"/>
      <c r="KGO26" s="25"/>
      <c r="KGP26" s="25"/>
      <c r="KGQ26" s="25"/>
      <c r="KGR26" s="25"/>
      <c r="KGS26" s="110"/>
      <c r="KGT26" s="25"/>
      <c r="KGU26" s="25"/>
      <c r="KGV26" s="25"/>
      <c r="KGW26" s="25"/>
      <c r="KGX26" s="25"/>
      <c r="KGY26" s="148"/>
      <c r="KGZ26" s="25"/>
      <c r="KHA26" s="25"/>
      <c r="KHC26" s="25"/>
      <c r="KHD26" s="25"/>
      <c r="KHE26" s="25"/>
      <c r="KHF26" s="25"/>
      <c r="KHG26" s="110"/>
      <c r="KHH26" s="25"/>
      <c r="KHI26" s="25"/>
      <c r="KHJ26" s="25"/>
      <c r="KHK26" s="25"/>
      <c r="KHL26" s="25"/>
      <c r="KHM26" s="148"/>
      <c r="KHN26" s="25"/>
      <c r="KHO26" s="25"/>
      <c r="KHQ26" s="25"/>
      <c r="KHR26" s="25"/>
      <c r="KHS26" s="25"/>
      <c r="KHT26" s="25"/>
      <c r="KHU26" s="110"/>
      <c r="KHV26" s="25"/>
      <c r="KHW26" s="25"/>
      <c r="KHX26" s="25"/>
      <c r="KHY26" s="25"/>
      <c r="KHZ26" s="25"/>
      <c r="KIA26" s="148"/>
      <c r="KIB26" s="25"/>
      <c r="KIC26" s="25"/>
      <c r="KIE26" s="25"/>
      <c r="KIF26" s="25"/>
      <c r="KIG26" s="25"/>
      <c r="KIH26" s="25"/>
      <c r="KII26" s="110"/>
      <c r="KIJ26" s="25"/>
      <c r="KIK26" s="25"/>
      <c r="KIL26" s="25"/>
      <c r="KIM26" s="25"/>
      <c r="KIN26" s="25"/>
      <c r="KIO26" s="148"/>
      <c r="KIP26" s="25"/>
      <c r="KIQ26" s="25"/>
      <c r="KIS26" s="25"/>
      <c r="KIT26" s="25"/>
      <c r="KIU26" s="25"/>
      <c r="KIV26" s="25"/>
      <c r="KIW26" s="110"/>
      <c r="KIX26" s="25"/>
      <c r="KIY26" s="25"/>
      <c r="KIZ26" s="25"/>
      <c r="KJA26" s="25"/>
      <c r="KJB26" s="25"/>
      <c r="KJC26" s="148"/>
      <c r="KJD26" s="25"/>
      <c r="KJE26" s="25"/>
      <c r="KJG26" s="25"/>
      <c r="KJH26" s="25"/>
      <c r="KJI26" s="25"/>
      <c r="KJJ26" s="25"/>
      <c r="KJK26" s="110"/>
      <c r="KJL26" s="25"/>
      <c r="KJM26" s="25"/>
      <c r="KJN26" s="25"/>
      <c r="KJO26" s="25"/>
      <c r="KJP26" s="25"/>
      <c r="KJQ26" s="148"/>
      <c r="KJR26" s="25"/>
      <c r="KJS26" s="25"/>
      <c r="KJU26" s="25"/>
      <c r="KJV26" s="25"/>
      <c r="KJW26" s="25"/>
      <c r="KJX26" s="25"/>
      <c r="KJY26" s="110"/>
      <c r="KJZ26" s="25"/>
      <c r="KKA26" s="25"/>
      <c r="KKB26" s="25"/>
      <c r="KKC26" s="25"/>
      <c r="KKD26" s="25"/>
      <c r="KKE26" s="148"/>
      <c r="KKF26" s="25"/>
      <c r="KKG26" s="25"/>
      <c r="KKI26" s="25"/>
      <c r="KKJ26" s="25"/>
      <c r="KKK26" s="25"/>
      <c r="KKL26" s="25"/>
      <c r="KKM26" s="110"/>
      <c r="KKN26" s="25"/>
      <c r="KKO26" s="25"/>
      <c r="KKP26" s="25"/>
      <c r="KKQ26" s="25"/>
      <c r="KKR26" s="25"/>
      <c r="KKS26" s="148"/>
      <c r="KKT26" s="25"/>
      <c r="KKU26" s="25"/>
      <c r="KKW26" s="25"/>
      <c r="KKX26" s="25"/>
      <c r="KKY26" s="25"/>
      <c r="KKZ26" s="25"/>
      <c r="KLA26" s="110"/>
      <c r="KLB26" s="25"/>
      <c r="KLC26" s="25"/>
      <c r="KLD26" s="25"/>
      <c r="KLE26" s="25"/>
      <c r="KLF26" s="25"/>
      <c r="KLG26" s="148"/>
      <c r="KLH26" s="25"/>
      <c r="KLI26" s="25"/>
      <c r="KLK26" s="25"/>
      <c r="KLL26" s="25"/>
      <c r="KLM26" s="25"/>
      <c r="KLN26" s="25"/>
      <c r="KLO26" s="110"/>
      <c r="KLP26" s="25"/>
      <c r="KLQ26" s="25"/>
      <c r="KLR26" s="25"/>
      <c r="KLS26" s="25"/>
      <c r="KLT26" s="25"/>
      <c r="KLU26" s="148"/>
      <c r="KLV26" s="25"/>
      <c r="KLW26" s="25"/>
      <c r="KLY26" s="25"/>
      <c r="KLZ26" s="25"/>
      <c r="KMA26" s="25"/>
      <c r="KMB26" s="25"/>
      <c r="KMC26" s="110"/>
      <c r="KMD26" s="25"/>
      <c r="KME26" s="25"/>
      <c r="KMF26" s="25"/>
      <c r="KMG26" s="25"/>
      <c r="KMH26" s="25"/>
      <c r="KMI26" s="148"/>
      <c r="KMJ26" s="25"/>
      <c r="KMK26" s="25"/>
      <c r="KMM26" s="25"/>
      <c r="KMN26" s="25"/>
      <c r="KMO26" s="25"/>
      <c r="KMP26" s="25"/>
      <c r="KMQ26" s="110"/>
      <c r="KMR26" s="25"/>
      <c r="KMS26" s="25"/>
      <c r="KMT26" s="25"/>
      <c r="KMU26" s="25"/>
      <c r="KMV26" s="25"/>
      <c r="KMW26" s="148"/>
      <c r="KMX26" s="25"/>
      <c r="KMY26" s="25"/>
      <c r="KNA26" s="25"/>
      <c r="KNB26" s="25"/>
      <c r="KNC26" s="25"/>
      <c r="KND26" s="25"/>
      <c r="KNE26" s="110"/>
      <c r="KNF26" s="25"/>
      <c r="KNG26" s="25"/>
      <c r="KNH26" s="25"/>
      <c r="KNI26" s="25"/>
      <c r="KNJ26" s="25"/>
      <c r="KNK26" s="148"/>
      <c r="KNL26" s="25"/>
      <c r="KNM26" s="25"/>
      <c r="KNO26" s="25"/>
      <c r="KNP26" s="25"/>
      <c r="KNQ26" s="25"/>
      <c r="KNR26" s="25"/>
      <c r="KNS26" s="110"/>
      <c r="KNT26" s="25"/>
      <c r="KNU26" s="25"/>
      <c r="KNV26" s="25"/>
      <c r="KNW26" s="25"/>
      <c r="KNX26" s="25"/>
      <c r="KNY26" s="148"/>
      <c r="KNZ26" s="25"/>
      <c r="KOA26" s="25"/>
      <c r="KOC26" s="25"/>
      <c r="KOD26" s="25"/>
      <c r="KOE26" s="25"/>
      <c r="KOF26" s="25"/>
      <c r="KOG26" s="110"/>
      <c r="KOH26" s="25"/>
      <c r="KOI26" s="25"/>
      <c r="KOJ26" s="25"/>
      <c r="KOK26" s="25"/>
      <c r="KOL26" s="25"/>
      <c r="KOM26" s="148"/>
      <c r="KON26" s="25"/>
      <c r="KOO26" s="25"/>
      <c r="KOQ26" s="25"/>
      <c r="KOR26" s="25"/>
      <c r="KOS26" s="25"/>
      <c r="KOT26" s="25"/>
      <c r="KOU26" s="110"/>
      <c r="KOV26" s="25"/>
      <c r="KOW26" s="25"/>
      <c r="KOX26" s="25"/>
      <c r="KOY26" s="25"/>
      <c r="KOZ26" s="25"/>
      <c r="KPA26" s="148"/>
      <c r="KPB26" s="25"/>
      <c r="KPC26" s="25"/>
      <c r="KPE26" s="25"/>
      <c r="KPF26" s="25"/>
      <c r="KPG26" s="25"/>
      <c r="KPH26" s="25"/>
      <c r="KPI26" s="110"/>
      <c r="KPJ26" s="25"/>
      <c r="KPK26" s="25"/>
      <c r="KPL26" s="25"/>
      <c r="KPM26" s="25"/>
      <c r="KPN26" s="25"/>
      <c r="KPO26" s="148"/>
      <c r="KPP26" s="25"/>
      <c r="KPQ26" s="25"/>
      <c r="KPS26" s="25"/>
      <c r="KPT26" s="25"/>
      <c r="KPU26" s="25"/>
      <c r="KPV26" s="25"/>
      <c r="KPW26" s="110"/>
      <c r="KPX26" s="25"/>
      <c r="KPY26" s="25"/>
      <c r="KPZ26" s="25"/>
      <c r="KQA26" s="25"/>
      <c r="KQB26" s="25"/>
      <c r="KQC26" s="148"/>
      <c r="KQD26" s="25"/>
      <c r="KQE26" s="25"/>
      <c r="KQG26" s="25"/>
      <c r="KQH26" s="25"/>
      <c r="KQI26" s="25"/>
      <c r="KQJ26" s="25"/>
      <c r="KQK26" s="110"/>
      <c r="KQL26" s="25"/>
      <c r="KQM26" s="25"/>
      <c r="KQN26" s="25"/>
      <c r="KQO26" s="25"/>
      <c r="KQP26" s="25"/>
      <c r="KQQ26" s="148"/>
      <c r="KQR26" s="25"/>
      <c r="KQS26" s="25"/>
      <c r="KQU26" s="25"/>
      <c r="KQV26" s="25"/>
      <c r="KQW26" s="25"/>
      <c r="KQX26" s="25"/>
      <c r="KQY26" s="110"/>
      <c r="KQZ26" s="25"/>
      <c r="KRA26" s="25"/>
      <c r="KRB26" s="25"/>
      <c r="KRC26" s="25"/>
      <c r="KRD26" s="25"/>
      <c r="KRE26" s="148"/>
      <c r="KRF26" s="25"/>
      <c r="KRG26" s="25"/>
      <c r="KRI26" s="25"/>
      <c r="KRJ26" s="25"/>
      <c r="KRK26" s="25"/>
      <c r="KRL26" s="25"/>
      <c r="KRM26" s="110"/>
      <c r="KRN26" s="25"/>
      <c r="KRO26" s="25"/>
      <c r="KRP26" s="25"/>
      <c r="KRQ26" s="25"/>
      <c r="KRR26" s="25"/>
      <c r="KRS26" s="148"/>
      <c r="KRT26" s="25"/>
      <c r="KRU26" s="25"/>
      <c r="KRW26" s="25"/>
      <c r="KRX26" s="25"/>
      <c r="KRY26" s="25"/>
      <c r="KRZ26" s="25"/>
      <c r="KSA26" s="110"/>
      <c r="KSB26" s="25"/>
      <c r="KSC26" s="25"/>
      <c r="KSD26" s="25"/>
      <c r="KSE26" s="25"/>
      <c r="KSF26" s="25"/>
      <c r="KSG26" s="148"/>
      <c r="KSH26" s="25"/>
      <c r="KSI26" s="25"/>
      <c r="KSK26" s="25"/>
      <c r="KSL26" s="25"/>
      <c r="KSM26" s="25"/>
      <c r="KSN26" s="25"/>
      <c r="KSO26" s="110"/>
      <c r="KSP26" s="25"/>
      <c r="KSQ26" s="25"/>
      <c r="KSR26" s="25"/>
      <c r="KSS26" s="25"/>
      <c r="KST26" s="25"/>
      <c r="KSU26" s="148"/>
      <c r="KSV26" s="25"/>
      <c r="KSW26" s="25"/>
      <c r="KSY26" s="25"/>
      <c r="KSZ26" s="25"/>
      <c r="KTA26" s="25"/>
      <c r="KTB26" s="25"/>
      <c r="KTC26" s="110"/>
      <c r="KTD26" s="25"/>
      <c r="KTE26" s="25"/>
      <c r="KTF26" s="25"/>
      <c r="KTG26" s="25"/>
      <c r="KTH26" s="25"/>
      <c r="KTI26" s="148"/>
      <c r="KTJ26" s="25"/>
      <c r="KTK26" s="25"/>
      <c r="KTM26" s="25"/>
      <c r="KTN26" s="25"/>
      <c r="KTO26" s="25"/>
      <c r="KTP26" s="25"/>
      <c r="KTQ26" s="110"/>
      <c r="KTR26" s="25"/>
      <c r="KTS26" s="25"/>
      <c r="KTT26" s="25"/>
      <c r="KTU26" s="25"/>
      <c r="KTV26" s="25"/>
      <c r="KTW26" s="148"/>
      <c r="KTX26" s="25"/>
      <c r="KTY26" s="25"/>
      <c r="KUA26" s="25"/>
      <c r="KUB26" s="25"/>
      <c r="KUC26" s="25"/>
      <c r="KUD26" s="25"/>
      <c r="KUE26" s="110"/>
      <c r="KUF26" s="25"/>
      <c r="KUG26" s="25"/>
      <c r="KUH26" s="25"/>
      <c r="KUI26" s="25"/>
      <c r="KUJ26" s="25"/>
      <c r="KUK26" s="148"/>
      <c r="KUL26" s="25"/>
      <c r="KUM26" s="25"/>
      <c r="KUO26" s="25"/>
      <c r="KUP26" s="25"/>
      <c r="KUQ26" s="25"/>
      <c r="KUR26" s="25"/>
      <c r="KUS26" s="110"/>
      <c r="KUT26" s="25"/>
      <c r="KUU26" s="25"/>
      <c r="KUV26" s="25"/>
      <c r="KUW26" s="25"/>
      <c r="KUX26" s="25"/>
      <c r="KUY26" s="148"/>
      <c r="KUZ26" s="25"/>
      <c r="KVA26" s="25"/>
      <c r="KVC26" s="25"/>
      <c r="KVD26" s="25"/>
      <c r="KVE26" s="25"/>
      <c r="KVF26" s="25"/>
      <c r="KVG26" s="110"/>
      <c r="KVH26" s="25"/>
      <c r="KVI26" s="25"/>
      <c r="KVJ26" s="25"/>
      <c r="KVK26" s="25"/>
      <c r="KVL26" s="25"/>
      <c r="KVM26" s="148"/>
      <c r="KVN26" s="25"/>
      <c r="KVO26" s="25"/>
      <c r="KVQ26" s="25"/>
      <c r="KVR26" s="25"/>
      <c r="KVS26" s="25"/>
      <c r="KVT26" s="25"/>
      <c r="KVU26" s="110"/>
      <c r="KVV26" s="25"/>
      <c r="KVW26" s="25"/>
      <c r="KVX26" s="25"/>
      <c r="KVY26" s="25"/>
      <c r="KVZ26" s="25"/>
      <c r="KWA26" s="148"/>
      <c r="KWB26" s="25"/>
      <c r="KWC26" s="25"/>
      <c r="KWE26" s="25"/>
      <c r="KWF26" s="25"/>
      <c r="KWG26" s="25"/>
      <c r="KWH26" s="25"/>
      <c r="KWI26" s="110"/>
      <c r="KWJ26" s="25"/>
      <c r="KWK26" s="25"/>
      <c r="KWL26" s="25"/>
      <c r="KWM26" s="25"/>
      <c r="KWN26" s="25"/>
      <c r="KWO26" s="148"/>
      <c r="KWP26" s="25"/>
      <c r="KWQ26" s="25"/>
      <c r="KWS26" s="25"/>
      <c r="KWT26" s="25"/>
      <c r="KWU26" s="25"/>
      <c r="KWV26" s="25"/>
      <c r="KWW26" s="110"/>
      <c r="KWX26" s="25"/>
      <c r="KWY26" s="25"/>
      <c r="KWZ26" s="25"/>
      <c r="KXA26" s="25"/>
      <c r="KXB26" s="25"/>
      <c r="KXC26" s="148"/>
      <c r="KXD26" s="25"/>
      <c r="KXE26" s="25"/>
      <c r="KXG26" s="25"/>
      <c r="KXH26" s="25"/>
      <c r="KXI26" s="25"/>
      <c r="KXJ26" s="25"/>
      <c r="KXK26" s="110"/>
      <c r="KXL26" s="25"/>
      <c r="KXM26" s="25"/>
      <c r="KXN26" s="25"/>
      <c r="KXO26" s="25"/>
      <c r="KXP26" s="25"/>
      <c r="KXQ26" s="148"/>
      <c r="KXR26" s="25"/>
      <c r="KXS26" s="25"/>
      <c r="KXU26" s="25"/>
      <c r="KXV26" s="25"/>
      <c r="KXW26" s="25"/>
      <c r="KXX26" s="25"/>
      <c r="KXY26" s="110"/>
      <c r="KXZ26" s="25"/>
      <c r="KYA26" s="25"/>
      <c r="KYB26" s="25"/>
      <c r="KYC26" s="25"/>
      <c r="KYD26" s="25"/>
      <c r="KYE26" s="148"/>
      <c r="KYF26" s="25"/>
      <c r="KYG26" s="25"/>
      <c r="KYI26" s="25"/>
      <c r="KYJ26" s="25"/>
      <c r="KYK26" s="25"/>
      <c r="KYL26" s="25"/>
      <c r="KYM26" s="110"/>
      <c r="KYN26" s="25"/>
      <c r="KYO26" s="25"/>
      <c r="KYP26" s="25"/>
      <c r="KYQ26" s="25"/>
      <c r="KYR26" s="25"/>
      <c r="KYS26" s="148"/>
      <c r="KYT26" s="25"/>
      <c r="KYU26" s="25"/>
      <c r="KYW26" s="25"/>
      <c r="KYX26" s="25"/>
      <c r="KYY26" s="25"/>
      <c r="KYZ26" s="25"/>
      <c r="KZA26" s="110"/>
      <c r="KZB26" s="25"/>
      <c r="KZC26" s="25"/>
      <c r="KZD26" s="25"/>
      <c r="KZE26" s="25"/>
      <c r="KZF26" s="25"/>
      <c r="KZG26" s="148"/>
      <c r="KZH26" s="25"/>
      <c r="KZI26" s="25"/>
      <c r="KZK26" s="25"/>
      <c r="KZL26" s="25"/>
      <c r="KZM26" s="25"/>
      <c r="KZN26" s="25"/>
      <c r="KZO26" s="110"/>
      <c r="KZP26" s="25"/>
      <c r="KZQ26" s="25"/>
      <c r="KZR26" s="25"/>
      <c r="KZS26" s="25"/>
      <c r="KZT26" s="25"/>
      <c r="KZU26" s="148"/>
      <c r="KZV26" s="25"/>
      <c r="KZW26" s="25"/>
      <c r="KZY26" s="25"/>
      <c r="KZZ26" s="25"/>
      <c r="LAA26" s="25"/>
      <c r="LAB26" s="25"/>
      <c r="LAC26" s="110"/>
      <c r="LAD26" s="25"/>
      <c r="LAE26" s="25"/>
      <c r="LAF26" s="25"/>
      <c r="LAG26" s="25"/>
      <c r="LAH26" s="25"/>
      <c r="LAI26" s="148"/>
      <c r="LAJ26" s="25"/>
      <c r="LAK26" s="25"/>
      <c r="LAM26" s="25"/>
      <c r="LAN26" s="25"/>
      <c r="LAO26" s="25"/>
      <c r="LAP26" s="25"/>
      <c r="LAQ26" s="110"/>
      <c r="LAR26" s="25"/>
      <c r="LAS26" s="25"/>
      <c r="LAT26" s="25"/>
      <c r="LAU26" s="25"/>
      <c r="LAV26" s="25"/>
      <c r="LAW26" s="148"/>
      <c r="LAX26" s="25"/>
      <c r="LAY26" s="25"/>
      <c r="LBA26" s="25"/>
      <c r="LBB26" s="25"/>
      <c r="LBC26" s="25"/>
      <c r="LBD26" s="25"/>
      <c r="LBE26" s="110"/>
      <c r="LBF26" s="25"/>
      <c r="LBG26" s="25"/>
      <c r="LBH26" s="25"/>
      <c r="LBI26" s="25"/>
      <c r="LBJ26" s="25"/>
      <c r="LBK26" s="148"/>
      <c r="LBL26" s="25"/>
      <c r="LBM26" s="25"/>
      <c r="LBO26" s="25"/>
      <c r="LBP26" s="25"/>
      <c r="LBQ26" s="25"/>
      <c r="LBR26" s="25"/>
      <c r="LBS26" s="110"/>
      <c r="LBT26" s="25"/>
      <c r="LBU26" s="25"/>
      <c r="LBV26" s="25"/>
      <c r="LBW26" s="25"/>
      <c r="LBX26" s="25"/>
      <c r="LBY26" s="148"/>
      <c r="LBZ26" s="25"/>
      <c r="LCA26" s="25"/>
      <c r="LCC26" s="25"/>
      <c r="LCD26" s="25"/>
      <c r="LCE26" s="25"/>
      <c r="LCF26" s="25"/>
      <c r="LCG26" s="110"/>
      <c r="LCH26" s="25"/>
      <c r="LCI26" s="25"/>
      <c r="LCJ26" s="25"/>
      <c r="LCK26" s="25"/>
      <c r="LCL26" s="25"/>
      <c r="LCM26" s="148"/>
      <c r="LCN26" s="25"/>
      <c r="LCO26" s="25"/>
      <c r="LCQ26" s="25"/>
      <c r="LCR26" s="25"/>
      <c r="LCS26" s="25"/>
      <c r="LCT26" s="25"/>
      <c r="LCU26" s="110"/>
      <c r="LCV26" s="25"/>
      <c r="LCW26" s="25"/>
      <c r="LCX26" s="25"/>
      <c r="LCY26" s="25"/>
      <c r="LCZ26" s="25"/>
      <c r="LDA26" s="148"/>
      <c r="LDB26" s="25"/>
      <c r="LDC26" s="25"/>
      <c r="LDE26" s="25"/>
      <c r="LDF26" s="25"/>
      <c r="LDG26" s="25"/>
      <c r="LDH26" s="25"/>
      <c r="LDI26" s="110"/>
      <c r="LDJ26" s="25"/>
      <c r="LDK26" s="25"/>
      <c r="LDL26" s="25"/>
      <c r="LDM26" s="25"/>
      <c r="LDN26" s="25"/>
      <c r="LDO26" s="148"/>
      <c r="LDP26" s="25"/>
      <c r="LDQ26" s="25"/>
      <c r="LDS26" s="25"/>
      <c r="LDT26" s="25"/>
      <c r="LDU26" s="25"/>
      <c r="LDV26" s="25"/>
      <c r="LDW26" s="110"/>
      <c r="LDX26" s="25"/>
      <c r="LDY26" s="25"/>
      <c r="LDZ26" s="25"/>
      <c r="LEA26" s="25"/>
      <c r="LEB26" s="25"/>
      <c r="LEC26" s="148"/>
      <c r="LED26" s="25"/>
      <c r="LEE26" s="25"/>
      <c r="LEG26" s="25"/>
      <c r="LEH26" s="25"/>
      <c r="LEI26" s="25"/>
      <c r="LEJ26" s="25"/>
      <c r="LEK26" s="110"/>
      <c r="LEL26" s="25"/>
      <c r="LEM26" s="25"/>
      <c r="LEN26" s="25"/>
      <c r="LEO26" s="25"/>
      <c r="LEP26" s="25"/>
      <c r="LEQ26" s="148"/>
      <c r="LER26" s="25"/>
      <c r="LES26" s="25"/>
      <c r="LEU26" s="25"/>
      <c r="LEV26" s="25"/>
      <c r="LEW26" s="25"/>
      <c r="LEX26" s="25"/>
      <c r="LEY26" s="110"/>
      <c r="LEZ26" s="25"/>
      <c r="LFA26" s="25"/>
      <c r="LFB26" s="25"/>
      <c r="LFC26" s="25"/>
      <c r="LFD26" s="25"/>
      <c r="LFE26" s="148"/>
      <c r="LFF26" s="25"/>
      <c r="LFG26" s="25"/>
      <c r="LFI26" s="25"/>
      <c r="LFJ26" s="25"/>
      <c r="LFK26" s="25"/>
      <c r="LFL26" s="25"/>
      <c r="LFM26" s="110"/>
      <c r="LFN26" s="25"/>
      <c r="LFO26" s="25"/>
      <c r="LFP26" s="25"/>
      <c r="LFQ26" s="25"/>
      <c r="LFR26" s="25"/>
      <c r="LFS26" s="148"/>
      <c r="LFT26" s="25"/>
      <c r="LFU26" s="25"/>
      <c r="LFW26" s="25"/>
      <c r="LFX26" s="25"/>
      <c r="LFY26" s="25"/>
      <c r="LFZ26" s="25"/>
      <c r="LGA26" s="110"/>
      <c r="LGB26" s="25"/>
      <c r="LGC26" s="25"/>
      <c r="LGD26" s="25"/>
      <c r="LGE26" s="25"/>
      <c r="LGF26" s="25"/>
      <c r="LGG26" s="148"/>
      <c r="LGH26" s="25"/>
      <c r="LGI26" s="25"/>
      <c r="LGK26" s="25"/>
      <c r="LGL26" s="25"/>
      <c r="LGM26" s="25"/>
      <c r="LGN26" s="25"/>
      <c r="LGO26" s="110"/>
      <c r="LGP26" s="25"/>
      <c r="LGQ26" s="25"/>
      <c r="LGR26" s="25"/>
      <c r="LGS26" s="25"/>
      <c r="LGT26" s="25"/>
      <c r="LGU26" s="148"/>
      <c r="LGV26" s="25"/>
      <c r="LGW26" s="25"/>
      <c r="LGY26" s="25"/>
      <c r="LGZ26" s="25"/>
      <c r="LHA26" s="25"/>
      <c r="LHB26" s="25"/>
      <c r="LHC26" s="110"/>
      <c r="LHD26" s="25"/>
      <c r="LHE26" s="25"/>
      <c r="LHF26" s="25"/>
      <c r="LHG26" s="25"/>
      <c r="LHH26" s="25"/>
      <c r="LHI26" s="148"/>
      <c r="LHJ26" s="25"/>
      <c r="LHK26" s="25"/>
      <c r="LHM26" s="25"/>
      <c r="LHN26" s="25"/>
      <c r="LHO26" s="25"/>
      <c r="LHP26" s="25"/>
      <c r="LHQ26" s="110"/>
      <c r="LHR26" s="25"/>
      <c r="LHS26" s="25"/>
      <c r="LHT26" s="25"/>
      <c r="LHU26" s="25"/>
      <c r="LHV26" s="25"/>
      <c r="LHW26" s="148"/>
      <c r="LHX26" s="25"/>
      <c r="LHY26" s="25"/>
      <c r="LIA26" s="25"/>
      <c r="LIB26" s="25"/>
      <c r="LIC26" s="25"/>
      <c r="LID26" s="25"/>
      <c r="LIE26" s="110"/>
      <c r="LIF26" s="25"/>
      <c r="LIG26" s="25"/>
      <c r="LIH26" s="25"/>
      <c r="LII26" s="25"/>
      <c r="LIJ26" s="25"/>
      <c r="LIK26" s="148"/>
      <c r="LIL26" s="25"/>
      <c r="LIM26" s="25"/>
      <c r="LIO26" s="25"/>
      <c r="LIP26" s="25"/>
      <c r="LIQ26" s="25"/>
      <c r="LIR26" s="25"/>
      <c r="LIS26" s="110"/>
      <c r="LIT26" s="25"/>
      <c r="LIU26" s="25"/>
      <c r="LIV26" s="25"/>
      <c r="LIW26" s="25"/>
      <c r="LIX26" s="25"/>
      <c r="LIY26" s="148"/>
      <c r="LIZ26" s="25"/>
      <c r="LJA26" s="25"/>
      <c r="LJC26" s="25"/>
      <c r="LJD26" s="25"/>
      <c r="LJE26" s="25"/>
      <c r="LJF26" s="25"/>
      <c r="LJG26" s="110"/>
      <c r="LJH26" s="25"/>
      <c r="LJI26" s="25"/>
      <c r="LJJ26" s="25"/>
      <c r="LJK26" s="25"/>
      <c r="LJL26" s="25"/>
      <c r="LJM26" s="148"/>
      <c r="LJN26" s="25"/>
      <c r="LJO26" s="25"/>
      <c r="LJQ26" s="25"/>
      <c r="LJR26" s="25"/>
      <c r="LJS26" s="25"/>
      <c r="LJT26" s="25"/>
      <c r="LJU26" s="110"/>
      <c r="LJV26" s="25"/>
      <c r="LJW26" s="25"/>
      <c r="LJX26" s="25"/>
      <c r="LJY26" s="25"/>
      <c r="LJZ26" s="25"/>
      <c r="LKA26" s="148"/>
      <c r="LKB26" s="25"/>
      <c r="LKC26" s="25"/>
      <c r="LKE26" s="25"/>
      <c r="LKF26" s="25"/>
      <c r="LKG26" s="25"/>
      <c r="LKH26" s="25"/>
      <c r="LKI26" s="110"/>
      <c r="LKJ26" s="25"/>
      <c r="LKK26" s="25"/>
      <c r="LKL26" s="25"/>
      <c r="LKM26" s="25"/>
      <c r="LKN26" s="25"/>
      <c r="LKO26" s="148"/>
      <c r="LKP26" s="25"/>
      <c r="LKQ26" s="25"/>
      <c r="LKS26" s="25"/>
      <c r="LKT26" s="25"/>
      <c r="LKU26" s="25"/>
      <c r="LKV26" s="25"/>
      <c r="LKW26" s="110"/>
      <c r="LKX26" s="25"/>
      <c r="LKY26" s="25"/>
      <c r="LKZ26" s="25"/>
      <c r="LLA26" s="25"/>
      <c r="LLB26" s="25"/>
      <c r="LLC26" s="148"/>
      <c r="LLD26" s="25"/>
      <c r="LLE26" s="25"/>
      <c r="LLG26" s="25"/>
      <c r="LLH26" s="25"/>
      <c r="LLI26" s="25"/>
      <c r="LLJ26" s="25"/>
      <c r="LLK26" s="110"/>
      <c r="LLL26" s="25"/>
      <c r="LLM26" s="25"/>
      <c r="LLN26" s="25"/>
      <c r="LLO26" s="25"/>
      <c r="LLP26" s="25"/>
      <c r="LLQ26" s="148"/>
      <c r="LLR26" s="25"/>
      <c r="LLS26" s="25"/>
      <c r="LLU26" s="25"/>
      <c r="LLV26" s="25"/>
      <c r="LLW26" s="25"/>
      <c r="LLX26" s="25"/>
      <c r="LLY26" s="110"/>
      <c r="LLZ26" s="25"/>
      <c r="LMA26" s="25"/>
      <c r="LMB26" s="25"/>
      <c r="LMC26" s="25"/>
      <c r="LMD26" s="25"/>
      <c r="LME26" s="148"/>
      <c r="LMF26" s="25"/>
      <c r="LMG26" s="25"/>
      <c r="LMI26" s="25"/>
      <c r="LMJ26" s="25"/>
      <c r="LMK26" s="25"/>
      <c r="LML26" s="25"/>
      <c r="LMM26" s="110"/>
      <c r="LMN26" s="25"/>
      <c r="LMO26" s="25"/>
      <c r="LMP26" s="25"/>
      <c r="LMQ26" s="25"/>
      <c r="LMR26" s="25"/>
      <c r="LMS26" s="148"/>
      <c r="LMT26" s="25"/>
      <c r="LMU26" s="25"/>
      <c r="LMW26" s="25"/>
      <c r="LMX26" s="25"/>
      <c r="LMY26" s="25"/>
      <c r="LMZ26" s="25"/>
      <c r="LNA26" s="110"/>
      <c r="LNB26" s="25"/>
      <c r="LNC26" s="25"/>
      <c r="LND26" s="25"/>
      <c r="LNE26" s="25"/>
      <c r="LNF26" s="25"/>
      <c r="LNG26" s="148"/>
      <c r="LNH26" s="25"/>
      <c r="LNI26" s="25"/>
      <c r="LNK26" s="25"/>
      <c r="LNL26" s="25"/>
      <c r="LNM26" s="25"/>
      <c r="LNN26" s="25"/>
      <c r="LNO26" s="110"/>
      <c r="LNP26" s="25"/>
      <c r="LNQ26" s="25"/>
      <c r="LNR26" s="25"/>
      <c r="LNS26" s="25"/>
      <c r="LNT26" s="25"/>
      <c r="LNU26" s="148"/>
      <c r="LNV26" s="25"/>
      <c r="LNW26" s="25"/>
      <c r="LNY26" s="25"/>
      <c r="LNZ26" s="25"/>
      <c r="LOA26" s="25"/>
      <c r="LOB26" s="25"/>
      <c r="LOC26" s="110"/>
      <c r="LOD26" s="25"/>
      <c r="LOE26" s="25"/>
      <c r="LOF26" s="25"/>
      <c r="LOG26" s="25"/>
      <c r="LOH26" s="25"/>
      <c r="LOI26" s="148"/>
      <c r="LOJ26" s="25"/>
      <c r="LOK26" s="25"/>
      <c r="LOM26" s="25"/>
      <c r="LON26" s="25"/>
      <c r="LOO26" s="25"/>
      <c r="LOP26" s="25"/>
      <c r="LOQ26" s="110"/>
      <c r="LOR26" s="25"/>
      <c r="LOS26" s="25"/>
      <c r="LOT26" s="25"/>
      <c r="LOU26" s="25"/>
      <c r="LOV26" s="25"/>
      <c r="LOW26" s="148"/>
      <c r="LOX26" s="25"/>
      <c r="LOY26" s="25"/>
      <c r="LPA26" s="25"/>
      <c r="LPB26" s="25"/>
      <c r="LPC26" s="25"/>
      <c r="LPD26" s="25"/>
      <c r="LPE26" s="110"/>
      <c r="LPF26" s="25"/>
      <c r="LPG26" s="25"/>
      <c r="LPH26" s="25"/>
      <c r="LPI26" s="25"/>
      <c r="LPJ26" s="25"/>
      <c r="LPK26" s="148"/>
      <c r="LPL26" s="25"/>
      <c r="LPM26" s="25"/>
      <c r="LPO26" s="25"/>
      <c r="LPP26" s="25"/>
      <c r="LPQ26" s="25"/>
      <c r="LPR26" s="25"/>
      <c r="LPS26" s="110"/>
      <c r="LPT26" s="25"/>
      <c r="LPU26" s="25"/>
      <c r="LPV26" s="25"/>
      <c r="LPW26" s="25"/>
      <c r="LPX26" s="25"/>
      <c r="LPY26" s="148"/>
      <c r="LPZ26" s="25"/>
      <c r="LQA26" s="25"/>
      <c r="LQC26" s="25"/>
      <c r="LQD26" s="25"/>
      <c r="LQE26" s="25"/>
      <c r="LQF26" s="25"/>
      <c r="LQG26" s="110"/>
      <c r="LQH26" s="25"/>
      <c r="LQI26" s="25"/>
      <c r="LQJ26" s="25"/>
      <c r="LQK26" s="25"/>
      <c r="LQL26" s="25"/>
      <c r="LQM26" s="148"/>
      <c r="LQN26" s="25"/>
      <c r="LQO26" s="25"/>
      <c r="LQQ26" s="25"/>
      <c r="LQR26" s="25"/>
      <c r="LQS26" s="25"/>
      <c r="LQT26" s="25"/>
      <c r="LQU26" s="110"/>
      <c r="LQV26" s="25"/>
      <c r="LQW26" s="25"/>
      <c r="LQX26" s="25"/>
      <c r="LQY26" s="25"/>
      <c r="LQZ26" s="25"/>
      <c r="LRA26" s="148"/>
      <c r="LRB26" s="25"/>
      <c r="LRC26" s="25"/>
      <c r="LRE26" s="25"/>
      <c r="LRF26" s="25"/>
      <c r="LRG26" s="25"/>
      <c r="LRH26" s="25"/>
      <c r="LRI26" s="110"/>
      <c r="LRJ26" s="25"/>
      <c r="LRK26" s="25"/>
      <c r="LRL26" s="25"/>
      <c r="LRM26" s="25"/>
      <c r="LRN26" s="25"/>
      <c r="LRO26" s="148"/>
      <c r="LRP26" s="25"/>
      <c r="LRQ26" s="25"/>
      <c r="LRS26" s="25"/>
      <c r="LRT26" s="25"/>
      <c r="LRU26" s="25"/>
      <c r="LRV26" s="25"/>
      <c r="LRW26" s="110"/>
      <c r="LRX26" s="25"/>
      <c r="LRY26" s="25"/>
      <c r="LRZ26" s="25"/>
      <c r="LSA26" s="25"/>
      <c r="LSB26" s="25"/>
      <c r="LSC26" s="148"/>
      <c r="LSD26" s="25"/>
      <c r="LSE26" s="25"/>
      <c r="LSG26" s="25"/>
      <c r="LSH26" s="25"/>
      <c r="LSI26" s="25"/>
      <c r="LSJ26" s="25"/>
      <c r="LSK26" s="110"/>
      <c r="LSL26" s="25"/>
      <c r="LSM26" s="25"/>
      <c r="LSN26" s="25"/>
      <c r="LSO26" s="25"/>
      <c r="LSP26" s="25"/>
      <c r="LSQ26" s="148"/>
      <c r="LSR26" s="25"/>
      <c r="LSS26" s="25"/>
      <c r="LSU26" s="25"/>
      <c r="LSV26" s="25"/>
      <c r="LSW26" s="25"/>
      <c r="LSX26" s="25"/>
      <c r="LSY26" s="110"/>
      <c r="LSZ26" s="25"/>
      <c r="LTA26" s="25"/>
      <c r="LTB26" s="25"/>
      <c r="LTC26" s="25"/>
      <c r="LTD26" s="25"/>
      <c r="LTE26" s="148"/>
      <c r="LTF26" s="25"/>
      <c r="LTG26" s="25"/>
      <c r="LTI26" s="25"/>
      <c r="LTJ26" s="25"/>
      <c r="LTK26" s="25"/>
      <c r="LTL26" s="25"/>
      <c r="LTM26" s="110"/>
      <c r="LTN26" s="25"/>
      <c r="LTO26" s="25"/>
      <c r="LTP26" s="25"/>
      <c r="LTQ26" s="25"/>
      <c r="LTR26" s="25"/>
      <c r="LTS26" s="148"/>
      <c r="LTT26" s="25"/>
      <c r="LTU26" s="25"/>
      <c r="LTW26" s="25"/>
      <c r="LTX26" s="25"/>
      <c r="LTY26" s="25"/>
      <c r="LTZ26" s="25"/>
      <c r="LUA26" s="110"/>
      <c r="LUB26" s="25"/>
      <c r="LUC26" s="25"/>
      <c r="LUD26" s="25"/>
      <c r="LUE26" s="25"/>
      <c r="LUF26" s="25"/>
      <c r="LUG26" s="148"/>
      <c r="LUH26" s="25"/>
      <c r="LUI26" s="25"/>
      <c r="LUK26" s="25"/>
      <c r="LUL26" s="25"/>
      <c r="LUM26" s="25"/>
      <c r="LUN26" s="25"/>
      <c r="LUO26" s="110"/>
      <c r="LUP26" s="25"/>
      <c r="LUQ26" s="25"/>
      <c r="LUR26" s="25"/>
      <c r="LUS26" s="25"/>
      <c r="LUT26" s="25"/>
      <c r="LUU26" s="148"/>
      <c r="LUV26" s="25"/>
      <c r="LUW26" s="25"/>
      <c r="LUY26" s="25"/>
      <c r="LUZ26" s="25"/>
      <c r="LVA26" s="25"/>
      <c r="LVB26" s="25"/>
      <c r="LVC26" s="110"/>
      <c r="LVD26" s="25"/>
      <c r="LVE26" s="25"/>
      <c r="LVF26" s="25"/>
      <c r="LVG26" s="25"/>
      <c r="LVH26" s="25"/>
      <c r="LVI26" s="148"/>
      <c r="LVJ26" s="25"/>
      <c r="LVK26" s="25"/>
      <c r="LVM26" s="25"/>
      <c r="LVN26" s="25"/>
      <c r="LVO26" s="25"/>
      <c r="LVP26" s="25"/>
      <c r="LVQ26" s="110"/>
      <c r="LVR26" s="25"/>
      <c r="LVS26" s="25"/>
      <c r="LVT26" s="25"/>
      <c r="LVU26" s="25"/>
      <c r="LVV26" s="25"/>
      <c r="LVW26" s="148"/>
      <c r="LVX26" s="25"/>
      <c r="LVY26" s="25"/>
      <c r="LWA26" s="25"/>
      <c r="LWB26" s="25"/>
      <c r="LWC26" s="25"/>
      <c r="LWD26" s="25"/>
      <c r="LWE26" s="110"/>
      <c r="LWF26" s="25"/>
      <c r="LWG26" s="25"/>
      <c r="LWH26" s="25"/>
      <c r="LWI26" s="25"/>
      <c r="LWJ26" s="25"/>
      <c r="LWK26" s="148"/>
      <c r="LWL26" s="25"/>
      <c r="LWM26" s="25"/>
      <c r="LWO26" s="25"/>
      <c r="LWP26" s="25"/>
      <c r="LWQ26" s="25"/>
      <c r="LWR26" s="25"/>
      <c r="LWS26" s="110"/>
      <c r="LWT26" s="25"/>
      <c r="LWU26" s="25"/>
      <c r="LWV26" s="25"/>
      <c r="LWW26" s="25"/>
      <c r="LWX26" s="25"/>
      <c r="LWY26" s="148"/>
      <c r="LWZ26" s="25"/>
      <c r="LXA26" s="25"/>
      <c r="LXC26" s="25"/>
      <c r="LXD26" s="25"/>
      <c r="LXE26" s="25"/>
      <c r="LXF26" s="25"/>
      <c r="LXG26" s="110"/>
      <c r="LXH26" s="25"/>
      <c r="LXI26" s="25"/>
      <c r="LXJ26" s="25"/>
      <c r="LXK26" s="25"/>
      <c r="LXL26" s="25"/>
      <c r="LXM26" s="148"/>
      <c r="LXN26" s="25"/>
      <c r="LXO26" s="25"/>
      <c r="LXQ26" s="25"/>
      <c r="LXR26" s="25"/>
      <c r="LXS26" s="25"/>
      <c r="LXT26" s="25"/>
      <c r="LXU26" s="110"/>
      <c r="LXV26" s="25"/>
      <c r="LXW26" s="25"/>
      <c r="LXX26" s="25"/>
      <c r="LXY26" s="25"/>
      <c r="LXZ26" s="25"/>
      <c r="LYA26" s="148"/>
      <c r="LYB26" s="25"/>
      <c r="LYC26" s="25"/>
      <c r="LYE26" s="25"/>
      <c r="LYF26" s="25"/>
      <c r="LYG26" s="25"/>
      <c r="LYH26" s="25"/>
      <c r="LYI26" s="110"/>
      <c r="LYJ26" s="25"/>
      <c r="LYK26" s="25"/>
      <c r="LYL26" s="25"/>
      <c r="LYM26" s="25"/>
      <c r="LYN26" s="25"/>
      <c r="LYO26" s="148"/>
      <c r="LYP26" s="25"/>
      <c r="LYQ26" s="25"/>
      <c r="LYS26" s="25"/>
      <c r="LYT26" s="25"/>
      <c r="LYU26" s="25"/>
      <c r="LYV26" s="25"/>
      <c r="LYW26" s="110"/>
      <c r="LYX26" s="25"/>
      <c r="LYY26" s="25"/>
      <c r="LYZ26" s="25"/>
      <c r="LZA26" s="25"/>
      <c r="LZB26" s="25"/>
      <c r="LZC26" s="148"/>
      <c r="LZD26" s="25"/>
      <c r="LZE26" s="25"/>
      <c r="LZG26" s="25"/>
      <c r="LZH26" s="25"/>
      <c r="LZI26" s="25"/>
      <c r="LZJ26" s="25"/>
      <c r="LZK26" s="110"/>
      <c r="LZL26" s="25"/>
      <c r="LZM26" s="25"/>
      <c r="LZN26" s="25"/>
      <c r="LZO26" s="25"/>
      <c r="LZP26" s="25"/>
      <c r="LZQ26" s="148"/>
      <c r="LZR26" s="25"/>
      <c r="LZS26" s="25"/>
      <c r="LZU26" s="25"/>
      <c r="LZV26" s="25"/>
      <c r="LZW26" s="25"/>
      <c r="LZX26" s="25"/>
      <c r="LZY26" s="110"/>
      <c r="LZZ26" s="25"/>
      <c r="MAA26" s="25"/>
      <c r="MAB26" s="25"/>
      <c r="MAC26" s="25"/>
      <c r="MAD26" s="25"/>
      <c r="MAE26" s="148"/>
      <c r="MAF26" s="25"/>
      <c r="MAG26" s="25"/>
      <c r="MAI26" s="25"/>
      <c r="MAJ26" s="25"/>
      <c r="MAK26" s="25"/>
      <c r="MAL26" s="25"/>
      <c r="MAM26" s="110"/>
      <c r="MAN26" s="25"/>
      <c r="MAO26" s="25"/>
      <c r="MAP26" s="25"/>
      <c r="MAQ26" s="25"/>
      <c r="MAR26" s="25"/>
      <c r="MAS26" s="148"/>
      <c r="MAT26" s="25"/>
      <c r="MAU26" s="25"/>
      <c r="MAW26" s="25"/>
      <c r="MAX26" s="25"/>
      <c r="MAY26" s="25"/>
      <c r="MAZ26" s="25"/>
      <c r="MBA26" s="110"/>
      <c r="MBB26" s="25"/>
      <c r="MBC26" s="25"/>
      <c r="MBD26" s="25"/>
      <c r="MBE26" s="25"/>
      <c r="MBF26" s="25"/>
      <c r="MBG26" s="148"/>
      <c r="MBH26" s="25"/>
      <c r="MBI26" s="25"/>
      <c r="MBK26" s="25"/>
      <c r="MBL26" s="25"/>
      <c r="MBM26" s="25"/>
      <c r="MBN26" s="25"/>
      <c r="MBO26" s="110"/>
      <c r="MBP26" s="25"/>
      <c r="MBQ26" s="25"/>
      <c r="MBR26" s="25"/>
      <c r="MBS26" s="25"/>
      <c r="MBT26" s="25"/>
      <c r="MBU26" s="148"/>
      <c r="MBV26" s="25"/>
      <c r="MBW26" s="25"/>
      <c r="MBY26" s="25"/>
      <c r="MBZ26" s="25"/>
      <c r="MCA26" s="25"/>
      <c r="MCB26" s="25"/>
      <c r="MCC26" s="110"/>
      <c r="MCD26" s="25"/>
      <c r="MCE26" s="25"/>
      <c r="MCF26" s="25"/>
      <c r="MCG26" s="25"/>
      <c r="MCH26" s="25"/>
      <c r="MCI26" s="148"/>
      <c r="MCJ26" s="25"/>
      <c r="MCK26" s="25"/>
      <c r="MCM26" s="25"/>
      <c r="MCN26" s="25"/>
      <c r="MCO26" s="25"/>
      <c r="MCP26" s="25"/>
      <c r="MCQ26" s="110"/>
      <c r="MCR26" s="25"/>
      <c r="MCS26" s="25"/>
      <c r="MCT26" s="25"/>
      <c r="MCU26" s="25"/>
      <c r="MCV26" s="25"/>
      <c r="MCW26" s="148"/>
      <c r="MCX26" s="25"/>
      <c r="MCY26" s="25"/>
      <c r="MDA26" s="25"/>
      <c r="MDB26" s="25"/>
      <c r="MDC26" s="25"/>
      <c r="MDD26" s="25"/>
      <c r="MDE26" s="110"/>
      <c r="MDF26" s="25"/>
      <c r="MDG26" s="25"/>
      <c r="MDH26" s="25"/>
      <c r="MDI26" s="25"/>
      <c r="MDJ26" s="25"/>
      <c r="MDK26" s="148"/>
      <c r="MDL26" s="25"/>
      <c r="MDM26" s="25"/>
      <c r="MDO26" s="25"/>
      <c r="MDP26" s="25"/>
      <c r="MDQ26" s="25"/>
      <c r="MDR26" s="25"/>
      <c r="MDS26" s="110"/>
      <c r="MDT26" s="25"/>
      <c r="MDU26" s="25"/>
      <c r="MDV26" s="25"/>
      <c r="MDW26" s="25"/>
      <c r="MDX26" s="25"/>
      <c r="MDY26" s="148"/>
      <c r="MDZ26" s="25"/>
      <c r="MEA26" s="25"/>
      <c r="MEC26" s="25"/>
      <c r="MED26" s="25"/>
      <c r="MEE26" s="25"/>
      <c r="MEF26" s="25"/>
      <c r="MEG26" s="110"/>
      <c r="MEH26" s="25"/>
      <c r="MEI26" s="25"/>
      <c r="MEJ26" s="25"/>
      <c r="MEK26" s="25"/>
      <c r="MEL26" s="25"/>
      <c r="MEM26" s="148"/>
      <c r="MEN26" s="25"/>
      <c r="MEO26" s="25"/>
      <c r="MEQ26" s="25"/>
      <c r="MER26" s="25"/>
      <c r="MES26" s="25"/>
      <c r="MET26" s="25"/>
      <c r="MEU26" s="110"/>
      <c r="MEV26" s="25"/>
      <c r="MEW26" s="25"/>
      <c r="MEX26" s="25"/>
      <c r="MEY26" s="25"/>
      <c r="MEZ26" s="25"/>
      <c r="MFA26" s="148"/>
      <c r="MFB26" s="25"/>
      <c r="MFC26" s="25"/>
      <c r="MFE26" s="25"/>
      <c r="MFF26" s="25"/>
      <c r="MFG26" s="25"/>
      <c r="MFH26" s="25"/>
      <c r="MFI26" s="110"/>
      <c r="MFJ26" s="25"/>
      <c r="MFK26" s="25"/>
      <c r="MFL26" s="25"/>
      <c r="MFM26" s="25"/>
      <c r="MFN26" s="25"/>
      <c r="MFO26" s="148"/>
      <c r="MFP26" s="25"/>
      <c r="MFQ26" s="25"/>
      <c r="MFS26" s="25"/>
      <c r="MFT26" s="25"/>
      <c r="MFU26" s="25"/>
      <c r="MFV26" s="25"/>
      <c r="MFW26" s="110"/>
      <c r="MFX26" s="25"/>
      <c r="MFY26" s="25"/>
      <c r="MFZ26" s="25"/>
      <c r="MGA26" s="25"/>
      <c r="MGB26" s="25"/>
      <c r="MGC26" s="148"/>
      <c r="MGD26" s="25"/>
      <c r="MGE26" s="25"/>
      <c r="MGG26" s="25"/>
      <c r="MGH26" s="25"/>
      <c r="MGI26" s="25"/>
      <c r="MGJ26" s="25"/>
      <c r="MGK26" s="110"/>
      <c r="MGL26" s="25"/>
      <c r="MGM26" s="25"/>
      <c r="MGN26" s="25"/>
      <c r="MGO26" s="25"/>
      <c r="MGP26" s="25"/>
      <c r="MGQ26" s="148"/>
      <c r="MGR26" s="25"/>
      <c r="MGS26" s="25"/>
      <c r="MGU26" s="25"/>
      <c r="MGV26" s="25"/>
      <c r="MGW26" s="25"/>
      <c r="MGX26" s="25"/>
      <c r="MGY26" s="110"/>
      <c r="MGZ26" s="25"/>
      <c r="MHA26" s="25"/>
      <c r="MHB26" s="25"/>
      <c r="MHC26" s="25"/>
      <c r="MHD26" s="25"/>
      <c r="MHE26" s="148"/>
      <c r="MHF26" s="25"/>
      <c r="MHG26" s="25"/>
      <c r="MHI26" s="25"/>
      <c r="MHJ26" s="25"/>
      <c r="MHK26" s="25"/>
      <c r="MHL26" s="25"/>
      <c r="MHM26" s="110"/>
      <c r="MHN26" s="25"/>
      <c r="MHO26" s="25"/>
      <c r="MHP26" s="25"/>
      <c r="MHQ26" s="25"/>
      <c r="MHR26" s="25"/>
      <c r="MHS26" s="148"/>
      <c r="MHT26" s="25"/>
      <c r="MHU26" s="25"/>
      <c r="MHW26" s="25"/>
      <c r="MHX26" s="25"/>
      <c r="MHY26" s="25"/>
      <c r="MHZ26" s="25"/>
      <c r="MIA26" s="110"/>
      <c r="MIB26" s="25"/>
      <c r="MIC26" s="25"/>
      <c r="MID26" s="25"/>
      <c r="MIE26" s="25"/>
      <c r="MIF26" s="25"/>
      <c r="MIG26" s="148"/>
      <c r="MIH26" s="25"/>
      <c r="MII26" s="25"/>
      <c r="MIK26" s="25"/>
      <c r="MIL26" s="25"/>
      <c r="MIM26" s="25"/>
      <c r="MIN26" s="25"/>
      <c r="MIO26" s="110"/>
      <c r="MIP26" s="25"/>
      <c r="MIQ26" s="25"/>
      <c r="MIR26" s="25"/>
      <c r="MIS26" s="25"/>
      <c r="MIT26" s="25"/>
      <c r="MIU26" s="148"/>
      <c r="MIV26" s="25"/>
      <c r="MIW26" s="25"/>
      <c r="MIY26" s="25"/>
      <c r="MIZ26" s="25"/>
      <c r="MJA26" s="25"/>
      <c r="MJB26" s="25"/>
      <c r="MJC26" s="110"/>
      <c r="MJD26" s="25"/>
      <c r="MJE26" s="25"/>
      <c r="MJF26" s="25"/>
      <c r="MJG26" s="25"/>
      <c r="MJH26" s="25"/>
      <c r="MJI26" s="148"/>
      <c r="MJJ26" s="25"/>
      <c r="MJK26" s="25"/>
      <c r="MJM26" s="25"/>
      <c r="MJN26" s="25"/>
      <c r="MJO26" s="25"/>
      <c r="MJP26" s="25"/>
      <c r="MJQ26" s="110"/>
      <c r="MJR26" s="25"/>
      <c r="MJS26" s="25"/>
      <c r="MJT26" s="25"/>
      <c r="MJU26" s="25"/>
      <c r="MJV26" s="25"/>
      <c r="MJW26" s="148"/>
      <c r="MJX26" s="25"/>
      <c r="MJY26" s="25"/>
      <c r="MKA26" s="25"/>
      <c r="MKB26" s="25"/>
      <c r="MKC26" s="25"/>
      <c r="MKD26" s="25"/>
      <c r="MKE26" s="110"/>
      <c r="MKF26" s="25"/>
      <c r="MKG26" s="25"/>
      <c r="MKH26" s="25"/>
      <c r="MKI26" s="25"/>
      <c r="MKJ26" s="25"/>
      <c r="MKK26" s="148"/>
      <c r="MKL26" s="25"/>
      <c r="MKM26" s="25"/>
      <c r="MKO26" s="25"/>
      <c r="MKP26" s="25"/>
      <c r="MKQ26" s="25"/>
      <c r="MKR26" s="25"/>
      <c r="MKS26" s="110"/>
      <c r="MKT26" s="25"/>
      <c r="MKU26" s="25"/>
      <c r="MKV26" s="25"/>
      <c r="MKW26" s="25"/>
      <c r="MKX26" s="25"/>
      <c r="MKY26" s="148"/>
      <c r="MKZ26" s="25"/>
      <c r="MLA26" s="25"/>
      <c r="MLC26" s="25"/>
      <c r="MLD26" s="25"/>
      <c r="MLE26" s="25"/>
      <c r="MLF26" s="25"/>
      <c r="MLG26" s="110"/>
      <c r="MLH26" s="25"/>
      <c r="MLI26" s="25"/>
      <c r="MLJ26" s="25"/>
      <c r="MLK26" s="25"/>
      <c r="MLL26" s="25"/>
      <c r="MLM26" s="148"/>
      <c r="MLN26" s="25"/>
      <c r="MLO26" s="25"/>
      <c r="MLQ26" s="25"/>
      <c r="MLR26" s="25"/>
      <c r="MLS26" s="25"/>
      <c r="MLT26" s="25"/>
      <c r="MLU26" s="110"/>
      <c r="MLV26" s="25"/>
      <c r="MLW26" s="25"/>
      <c r="MLX26" s="25"/>
      <c r="MLY26" s="25"/>
      <c r="MLZ26" s="25"/>
      <c r="MMA26" s="148"/>
      <c r="MMB26" s="25"/>
      <c r="MMC26" s="25"/>
      <c r="MME26" s="25"/>
      <c r="MMF26" s="25"/>
      <c r="MMG26" s="25"/>
      <c r="MMH26" s="25"/>
      <c r="MMI26" s="110"/>
      <c r="MMJ26" s="25"/>
      <c r="MMK26" s="25"/>
      <c r="MML26" s="25"/>
      <c r="MMM26" s="25"/>
      <c r="MMN26" s="25"/>
      <c r="MMO26" s="148"/>
      <c r="MMP26" s="25"/>
      <c r="MMQ26" s="25"/>
      <c r="MMS26" s="25"/>
      <c r="MMT26" s="25"/>
      <c r="MMU26" s="25"/>
      <c r="MMV26" s="25"/>
      <c r="MMW26" s="110"/>
      <c r="MMX26" s="25"/>
      <c r="MMY26" s="25"/>
      <c r="MMZ26" s="25"/>
      <c r="MNA26" s="25"/>
      <c r="MNB26" s="25"/>
      <c r="MNC26" s="148"/>
      <c r="MND26" s="25"/>
      <c r="MNE26" s="25"/>
      <c r="MNG26" s="25"/>
      <c r="MNH26" s="25"/>
      <c r="MNI26" s="25"/>
      <c r="MNJ26" s="25"/>
      <c r="MNK26" s="110"/>
      <c r="MNL26" s="25"/>
      <c r="MNM26" s="25"/>
      <c r="MNN26" s="25"/>
      <c r="MNO26" s="25"/>
      <c r="MNP26" s="25"/>
      <c r="MNQ26" s="148"/>
      <c r="MNR26" s="25"/>
      <c r="MNS26" s="25"/>
      <c r="MNU26" s="25"/>
      <c r="MNV26" s="25"/>
      <c r="MNW26" s="25"/>
      <c r="MNX26" s="25"/>
      <c r="MNY26" s="110"/>
      <c r="MNZ26" s="25"/>
      <c r="MOA26" s="25"/>
      <c r="MOB26" s="25"/>
      <c r="MOC26" s="25"/>
      <c r="MOD26" s="25"/>
      <c r="MOE26" s="148"/>
      <c r="MOF26" s="25"/>
      <c r="MOG26" s="25"/>
      <c r="MOI26" s="25"/>
      <c r="MOJ26" s="25"/>
      <c r="MOK26" s="25"/>
      <c r="MOL26" s="25"/>
      <c r="MOM26" s="110"/>
      <c r="MON26" s="25"/>
      <c r="MOO26" s="25"/>
      <c r="MOP26" s="25"/>
      <c r="MOQ26" s="25"/>
      <c r="MOR26" s="25"/>
      <c r="MOS26" s="148"/>
      <c r="MOT26" s="25"/>
      <c r="MOU26" s="25"/>
      <c r="MOW26" s="25"/>
      <c r="MOX26" s="25"/>
      <c r="MOY26" s="25"/>
      <c r="MOZ26" s="25"/>
      <c r="MPA26" s="110"/>
      <c r="MPB26" s="25"/>
      <c r="MPC26" s="25"/>
      <c r="MPD26" s="25"/>
      <c r="MPE26" s="25"/>
      <c r="MPF26" s="25"/>
      <c r="MPG26" s="148"/>
      <c r="MPH26" s="25"/>
      <c r="MPI26" s="25"/>
      <c r="MPK26" s="25"/>
      <c r="MPL26" s="25"/>
      <c r="MPM26" s="25"/>
      <c r="MPN26" s="25"/>
      <c r="MPO26" s="110"/>
      <c r="MPP26" s="25"/>
      <c r="MPQ26" s="25"/>
      <c r="MPR26" s="25"/>
      <c r="MPS26" s="25"/>
      <c r="MPT26" s="25"/>
      <c r="MPU26" s="148"/>
      <c r="MPV26" s="25"/>
      <c r="MPW26" s="25"/>
      <c r="MPY26" s="25"/>
      <c r="MPZ26" s="25"/>
      <c r="MQA26" s="25"/>
      <c r="MQB26" s="25"/>
      <c r="MQC26" s="110"/>
      <c r="MQD26" s="25"/>
      <c r="MQE26" s="25"/>
      <c r="MQF26" s="25"/>
      <c r="MQG26" s="25"/>
      <c r="MQH26" s="25"/>
      <c r="MQI26" s="148"/>
      <c r="MQJ26" s="25"/>
      <c r="MQK26" s="25"/>
      <c r="MQM26" s="25"/>
      <c r="MQN26" s="25"/>
      <c r="MQO26" s="25"/>
      <c r="MQP26" s="25"/>
      <c r="MQQ26" s="110"/>
      <c r="MQR26" s="25"/>
      <c r="MQS26" s="25"/>
      <c r="MQT26" s="25"/>
      <c r="MQU26" s="25"/>
      <c r="MQV26" s="25"/>
      <c r="MQW26" s="148"/>
      <c r="MQX26" s="25"/>
      <c r="MQY26" s="25"/>
      <c r="MRA26" s="25"/>
      <c r="MRB26" s="25"/>
      <c r="MRC26" s="25"/>
      <c r="MRD26" s="25"/>
      <c r="MRE26" s="110"/>
      <c r="MRF26" s="25"/>
      <c r="MRG26" s="25"/>
      <c r="MRH26" s="25"/>
      <c r="MRI26" s="25"/>
      <c r="MRJ26" s="25"/>
      <c r="MRK26" s="148"/>
      <c r="MRL26" s="25"/>
      <c r="MRM26" s="25"/>
      <c r="MRO26" s="25"/>
      <c r="MRP26" s="25"/>
      <c r="MRQ26" s="25"/>
      <c r="MRR26" s="25"/>
      <c r="MRS26" s="110"/>
      <c r="MRT26" s="25"/>
      <c r="MRU26" s="25"/>
      <c r="MRV26" s="25"/>
      <c r="MRW26" s="25"/>
      <c r="MRX26" s="25"/>
      <c r="MRY26" s="148"/>
      <c r="MRZ26" s="25"/>
      <c r="MSA26" s="25"/>
      <c r="MSC26" s="25"/>
      <c r="MSD26" s="25"/>
      <c r="MSE26" s="25"/>
      <c r="MSF26" s="25"/>
      <c r="MSG26" s="110"/>
      <c r="MSH26" s="25"/>
      <c r="MSI26" s="25"/>
      <c r="MSJ26" s="25"/>
      <c r="MSK26" s="25"/>
      <c r="MSL26" s="25"/>
      <c r="MSM26" s="148"/>
      <c r="MSN26" s="25"/>
      <c r="MSO26" s="25"/>
      <c r="MSQ26" s="25"/>
      <c r="MSR26" s="25"/>
      <c r="MSS26" s="25"/>
      <c r="MST26" s="25"/>
      <c r="MSU26" s="110"/>
      <c r="MSV26" s="25"/>
      <c r="MSW26" s="25"/>
      <c r="MSX26" s="25"/>
      <c r="MSY26" s="25"/>
      <c r="MSZ26" s="25"/>
      <c r="MTA26" s="148"/>
      <c r="MTB26" s="25"/>
      <c r="MTC26" s="25"/>
      <c r="MTE26" s="25"/>
      <c r="MTF26" s="25"/>
      <c r="MTG26" s="25"/>
      <c r="MTH26" s="25"/>
      <c r="MTI26" s="110"/>
      <c r="MTJ26" s="25"/>
      <c r="MTK26" s="25"/>
      <c r="MTL26" s="25"/>
      <c r="MTM26" s="25"/>
      <c r="MTN26" s="25"/>
      <c r="MTO26" s="148"/>
      <c r="MTP26" s="25"/>
      <c r="MTQ26" s="25"/>
      <c r="MTS26" s="25"/>
      <c r="MTT26" s="25"/>
      <c r="MTU26" s="25"/>
      <c r="MTV26" s="25"/>
      <c r="MTW26" s="110"/>
      <c r="MTX26" s="25"/>
      <c r="MTY26" s="25"/>
      <c r="MTZ26" s="25"/>
      <c r="MUA26" s="25"/>
      <c r="MUB26" s="25"/>
      <c r="MUC26" s="148"/>
      <c r="MUD26" s="25"/>
      <c r="MUE26" s="25"/>
      <c r="MUG26" s="25"/>
      <c r="MUH26" s="25"/>
      <c r="MUI26" s="25"/>
      <c r="MUJ26" s="25"/>
      <c r="MUK26" s="110"/>
      <c r="MUL26" s="25"/>
      <c r="MUM26" s="25"/>
      <c r="MUN26" s="25"/>
      <c r="MUO26" s="25"/>
      <c r="MUP26" s="25"/>
      <c r="MUQ26" s="148"/>
      <c r="MUR26" s="25"/>
      <c r="MUS26" s="25"/>
      <c r="MUU26" s="25"/>
      <c r="MUV26" s="25"/>
      <c r="MUW26" s="25"/>
      <c r="MUX26" s="25"/>
      <c r="MUY26" s="110"/>
      <c r="MUZ26" s="25"/>
      <c r="MVA26" s="25"/>
      <c r="MVB26" s="25"/>
      <c r="MVC26" s="25"/>
      <c r="MVD26" s="25"/>
      <c r="MVE26" s="148"/>
      <c r="MVF26" s="25"/>
      <c r="MVG26" s="25"/>
      <c r="MVI26" s="25"/>
      <c r="MVJ26" s="25"/>
      <c r="MVK26" s="25"/>
      <c r="MVL26" s="25"/>
      <c r="MVM26" s="110"/>
      <c r="MVN26" s="25"/>
      <c r="MVO26" s="25"/>
      <c r="MVP26" s="25"/>
      <c r="MVQ26" s="25"/>
      <c r="MVR26" s="25"/>
      <c r="MVS26" s="148"/>
      <c r="MVT26" s="25"/>
      <c r="MVU26" s="25"/>
      <c r="MVW26" s="25"/>
      <c r="MVX26" s="25"/>
      <c r="MVY26" s="25"/>
      <c r="MVZ26" s="25"/>
      <c r="MWA26" s="110"/>
      <c r="MWB26" s="25"/>
      <c r="MWC26" s="25"/>
      <c r="MWD26" s="25"/>
      <c r="MWE26" s="25"/>
      <c r="MWF26" s="25"/>
      <c r="MWG26" s="148"/>
      <c r="MWH26" s="25"/>
      <c r="MWI26" s="25"/>
      <c r="MWK26" s="25"/>
      <c r="MWL26" s="25"/>
      <c r="MWM26" s="25"/>
      <c r="MWN26" s="25"/>
      <c r="MWO26" s="110"/>
      <c r="MWP26" s="25"/>
      <c r="MWQ26" s="25"/>
      <c r="MWR26" s="25"/>
      <c r="MWS26" s="25"/>
      <c r="MWT26" s="25"/>
      <c r="MWU26" s="148"/>
      <c r="MWV26" s="25"/>
      <c r="MWW26" s="25"/>
      <c r="MWY26" s="25"/>
      <c r="MWZ26" s="25"/>
      <c r="MXA26" s="25"/>
      <c r="MXB26" s="25"/>
      <c r="MXC26" s="110"/>
      <c r="MXD26" s="25"/>
      <c r="MXE26" s="25"/>
      <c r="MXF26" s="25"/>
      <c r="MXG26" s="25"/>
      <c r="MXH26" s="25"/>
      <c r="MXI26" s="148"/>
      <c r="MXJ26" s="25"/>
      <c r="MXK26" s="25"/>
      <c r="MXM26" s="25"/>
      <c r="MXN26" s="25"/>
      <c r="MXO26" s="25"/>
      <c r="MXP26" s="25"/>
      <c r="MXQ26" s="110"/>
      <c r="MXR26" s="25"/>
      <c r="MXS26" s="25"/>
      <c r="MXT26" s="25"/>
      <c r="MXU26" s="25"/>
      <c r="MXV26" s="25"/>
      <c r="MXW26" s="148"/>
      <c r="MXX26" s="25"/>
      <c r="MXY26" s="25"/>
      <c r="MYA26" s="25"/>
      <c r="MYB26" s="25"/>
      <c r="MYC26" s="25"/>
      <c r="MYD26" s="25"/>
      <c r="MYE26" s="110"/>
      <c r="MYF26" s="25"/>
      <c r="MYG26" s="25"/>
      <c r="MYH26" s="25"/>
      <c r="MYI26" s="25"/>
      <c r="MYJ26" s="25"/>
      <c r="MYK26" s="148"/>
      <c r="MYL26" s="25"/>
      <c r="MYM26" s="25"/>
      <c r="MYO26" s="25"/>
      <c r="MYP26" s="25"/>
      <c r="MYQ26" s="25"/>
      <c r="MYR26" s="25"/>
      <c r="MYS26" s="110"/>
      <c r="MYT26" s="25"/>
      <c r="MYU26" s="25"/>
      <c r="MYV26" s="25"/>
      <c r="MYW26" s="25"/>
      <c r="MYX26" s="25"/>
      <c r="MYY26" s="148"/>
      <c r="MYZ26" s="25"/>
      <c r="MZA26" s="25"/>
      <c r="MZC26" s="25"/>
      <c r="MZD26" s="25"/>
      <c r="MZE26" s="25"/>
      <c r="MZF26" s="25"/>
      <c r="MZG26" s="110"/>
      <c r="MZH26" s="25"/>
      <c r="MZI26" s="25"/>
      <c r="MZJ26" s="25"/>
      <c r="MZK26" s="25"/>
      <c r="MZL26" s="25"/>
      <c r="MZM26" s="148"/>
      <c r="MZN26" s="25"/>
      <c r="MZO26" s="25"/>
      <c r="MZQ26" s="25"/>
      <c r="MZR26" s="25"/>
      <c r="MZS26" s="25"/>
      <c r="MZT26" s="25"/>
      <c r="MZU26" s="110"/>
      <c r="MZV26" s="25"/>
      <c r="MZW26" s="25"/>
      <c r="MZX26" s="25"/>
      <c r="MZY26" s="25"/>
      <c r="MZZ26" s="25"/>
      <c r="NAA26" s="148"/>
      <c r="NAB26" s="25"/>
      <c r="NAC26" s="25"/>
      <c r="NAE26" s="25"/>
      <c r="NAF26" s="25"/>
      <c r="NAG26" s="25"/>
      <c r="NAH26" s="25"/>
      <c r="NAI26" s="110"/>
      <c r="NAJ26" s="25"/>
      <c r="NAK26" s="25"/>
      <c r="NAL26" s="25"/>
      <c r="NAM26" s="25"/>
      <c r="NAN26" s="25"/>
      <c r="NAO26" s="148"/>
      <c r="NAP26" s="25"/>
      <c r="NAQ26" s="25"/>
      <c r="NAS26" s="25"/>
      <c r="NAT26" s="25"/>
      <c r="NAU26" s="25"/>
      <c r="NAV26" s="25"/>
      <c r="NAW26" s="110"/>
      <c r="NAX26" s="25"/>
      <c r="NAY26" s="25"/>
      <c r="NAZ26" s="25"/>
      <c r="NBA26" s="25"/>
      <c r="NBB26" s="25"/>
      <c r="NBC26" s="148"/>
      <c r="NBD26" s="25"/>
      <c r="NBE26" s="25"/>
      <c r="NBG26" s="25"/>
      <c r="NBH26" s="25"/>
      <c r="NBI26" s="25"/>
      <c r="NBJ26" s="25"/>
      <c r="NBK26" s="110"/>
      <c r="NBL26" s="25"/>
      <c r="NBM26" s="25"/>
      <c r="NBN26" s="25"/>
      <c r="NBO26" s="25"/>
      <c r="NBP26" s="25"/>
      <c r="NBQ26" s="148"/>
      <c r="NBR26" s="25"/>
      <c r="NBS26" s="25"/>
      <c r="NBU26" s="25"/>
      <c r="NBV26" s="25"/>
      <c r="NBW26" s="25"/>
      <c r="NBX26" s="25"/>
      <c r="NBY26" s="110"/>
      <c r="NBZ26" s="25"/>
      <c r="NCA26" s="25"/>
      <c r="NCB26" s="25"/>
      <c r="NCC26" s="25"/>
      <c r="NCD26" s="25"/>
      <c r="NCE26" s="148"/>
      <c r="NCF26" s="25"/>
      <c r="NCG26" s="25"/>
      <c r="NCI26" s="25"/>
      <c r="NCJ26" s="25"/>
      <c r="NCK26" s="25"/>
      <c r="NCL26" s="25"/>
      <c r="NCM26" s="110"/>
      <c r="NCN26" s="25"/>
      <c r="NCO26" s="25"/>
      <c r="NCP26" s="25"/>
      <c r="NCQ26" s="25"/>
      <c r="NCR26" s="25"/>
      <c r="NCS26" s="148"/>
      <c r="NCT26" s="25"/>
      <c r="NCU26" s="25"/>
      <c r="NCW26" s="25"/>
      <c r="NCX26" s="25"/>
      <c r="NCY26" s="25"/>
      <c r="NCZ26" s="25"/>
      <c r="NDA26" s="110"/>
      <c r="NDB26" s="25"/>
      <c r="NDC26" s="25"/>
      <c r="NDD26" s="25"/>
      <c r="NDE26" s="25"/>
      <c r="NDF26" s="25"/>
      <c r="NDG26" s="148"/>
      <c r="NDH26" s="25"/>
      <c r="NDI26" s="25"/>
      <c r="NDK26" s="25"/>
      <c r="NDL26" s="25"/>
      <c r="NDM26" s="25"/>
      <c r="NDN26" s="25"/>
      <c r="NDO26" s="110"/>
      <c r="NDP26" s="25"/>
      <c r="NDQ26" s="25"/>
      <c r="NDR26" s="25"/>
      <c r="NDS26" s="25"/>
      <c r="NDT26" s="25"/>
      <c r="NDU26" s="148"/>
      <c r="NDV26" s="25"/>
      <c r="NDW26" s="25"/>
      <c r="NDY26" s="25"/>
      <c r="NDZ26" s="25"/>
      <c r="NEA26" s="25"/>
      <c r="NEB26" s="25"/>
      <c r="NEC26" s="110"/>
      <c r="NED26" s="25"/>
      <c r="NEE26" s="25"/>
      <c r="NEF26" s="25"/>
      <c r="NEG26" s="25"/>
      <c r="NEH26" s="25"/>
      <c r="NEI26" s="148"/>
      <c r="NEJ26" s="25"/>
      <c r="NEK26" s="25"/>
      <c r="NEM26" s="25"/>
      <c r="NEN26" s="25"/>
      <c r="NEO26" s="25"/>
      <c r="NEP26" s="25"/>
      <c r="NEQ26" s="110"/>
      <c r="NER26" s="25"/>
      <c r="NES26" s="25"/>
      <c r="NET26" s="25"/>
      <c r="NEU26" s="25"/>
      <c r="NEV26" s="25"/>
      <c r="NEW26" s="148"/>
      <c r="NEX26" s="25"/>
      <c r="NEY26" s="25"/>
      <c r="NFA26" s="25"/>
      <c r="NFB26" s="25"/>
      <c r="NFC26" s="25"/>
      <c r="NFD26" s="25"/>
      <c r="NFE26" s="110"/>
      <c r="NFF26" s="25"/>
      <c r="NFG26" s="25"/>
      <c r="NFH26" s="25"/>
      <c r="NFI26" s="25"/>
      <c r="NFJ26" s="25"/>
      <c r="NFK26" s="148"/>
      <c r="NFL26" s="25"/>
      <c r="NFM26" s="25"/>
      <c r="NFO26" s="25"/>
      <c r="NFP26" s="25"/>
      <c r="NFQ26" s="25"/>
      <c r="NFR26" s="25"/>
      <c r="NFS26" s="110"/>
      <c r="NFT26" s="25"/>
      <c r="NFU26" s="25"/>
      <c r="NFV26" s="25"/>
      <c r="NFW26" s="25"/>
      <c r="NFX26" s="25"/>
      <c r="NFY26" s="148"/>
      <c r="NFZ26" s="25"/>
      <c r="NGA26" s="25"/>
      <c r="NGC26" s="25"/>
      <c r="NGD26" s="25"/>
      <c r="NGE26" s="25"/>
      <c r="NGF26" s="25"/>
      <c r="NGG26" s="110"/>
      <c r="NGH26" s="25"/>
      <c r="NGI26" s="25"/>
      <c r="NGJ26" s="25"/>
      <c r="NGK26" s="25"/>
      <c r="NGL26" s="25"/>
      <c r="NGM26" s="148"/>
      <c r="NGN26" s="25"/>
      <c r="NGO26" s="25"/>
      <c r="NGQ26" s="25"/>
      <c r="NGR26" s="25"/>
      <c r="NGS26" s="25"/>
      <c r="NGT26" s="25"/>
      <c r="NGU26" s="110"/>
      <c r="NGV26" s="25"/>
      <c r="NGW26" s="25"/>
      <c r="NGX26" s="25"/>
      <c r="NGY26" s="25"/>
      <c r="NGZ26" s="25"/>
      <c r="NHA26" s="148"/>
      <c r="NHB26" s="25"/>
      <c r="NHC26" s="25"/>
      <c r="NHE26" s="25"/>
      <c r="NHF26" s="25"/>
      <c r="NHG26" s="25"/>
      <c r="NHH26" s="25"/>
      <c r="NHI26" s="110"/>
      <c r="NHJ26" s="25"/>
      <c r="NHK26" s="25"/>
      <c r="NHL26" s="25"/>
      <c r="NHM26" s="25"/>
      <c r="NHN26" s="25"/>
      <c r="NHO26" s="148"/>
      <c r="NHP26" s="25"/>
      <c r="NHQ26" s="25"/>
      <c r="NHS26" s="25"/>
      <c r="NHT26" s="25"/>
      <c r="NHU26" s="25"/>
      <c r="NHV26" s="25"/>
      <c r="NHW26" s="110"/>
      <c r="NHX26" s="25"/>
      <c r="NHY26" s="25"/>
      <c r="NHZ26" s="25"/>
      <c r="NIA26" s="25"/>
      <c r="NIB26" s="25"/>
      <c r="NIC26" s="148"/>
      <c r="NID26" s="25"/>
      <c r="NIE26" s="25"/>
      <c r="NIG26" s="25"/>
      <c r="NIH26" s="25"/>
      <c r="NII26" s="25"/>
      <c r="NIJ26" s="25"/>
      <c r="NIK26" s="110"/>
      <c r="NIL26" s="25"/>
      <c r="NIM26" s="25"/>
      <c r="NIN26" s="25"/>
      <c r="NIO26" s="25"/>
      <c r="NIP26" s="25"/>
      <c r="NIQ26" s="148"/>
      <c r="NIR26" s="25"/>
      <c r="NIS26" s="25"/>
      <c r="NIU26" s="25"/>
      <c r="NIV26" s="25"/>
      <c r="NIW26" s="25"/>
      <c r="NIX26" s="25"/>
      <c r="NIY26" s="110"/>
      <c r="NIZ26" s="25"/>
      <c r="NJA26" s="25"/>
      <c r="NJB26" s="25"/>
      <c r="NJC26" s="25"/>
      <c r="NJD26" s="25"/>
      <c r="NJE26" s="148"/>
      <c r="NJF26" s="25"/>
      <c r="NJG26" s="25"/>
      <c r="NJI26" s="25"/>
      <c r="NJJ26" s="25"/>
      <c r="NJK26" s="25"/>
      <c r="NJL26" s="25"/>
      <c r="NJM26" s="110"/>
      <c r="NJN26" s="25"/>
      <c r="NJO26" s="25"/>
      <c r="NJP26" s="25"/>
      <c r="NJQ26" s="25"/>
      <c r="NJR26" s="25"/>
      <c r="NJS26" s="148"/>
      <c r="NJT26" s="25"/>
      <c r="NJU26" s="25"/>
      <c r="NJW26" s="25"/>
      <c r="NJX26" s="25"/>
      <c r="NJY26" s="25"/>
      <c r="NJZ26" s="25"/>
      <c r="NKA26" s="110"/>
      <c r="NKB26" s="25"/>
      <c r="NKC26" s="25"/>
      <c r="NKD26" s="25"/>
      <c r="NKE26" s="25"/>
      <c r="NKF26" s="25"/>
      <c r="NKG26" s="148"/>
      <c r="NKH26" s="25"/>
      <c r="NKI26" s="25"/>
      <c r="NKK26" s="25"/>
      <c r="NKL26" s="25"/>
      <c r="NKM26" s="25"/>
      <c r="NKN26" s="25"/>
      <c r="NKO26" s="110"/>
      <c r="NKP26" s="25"/>
      <c r="NKQ26" s="25"/>
      <c r="NKR26" s="25"/>
      <c r="NKS26" s="25"/>
      <c r="NKT26" s="25"/>
      <c r="NKU26" s="148"/>
      <c r="NKV26" s="25"/>
      <c r="NKW26" s="25"/>
      <c r="NKY26" s="25"/>
      <c r="NKZ26" s="25"/>
      <c r="NLA26" s="25"/>
      <c r="NLB26" s="25"/>
      <c r="NLC26" s="110"/>
      <c r="NLD26" s="25"/>
      <c r="NLE26" s="25"/>
      <c r="NLF26" s="25"/>
      <c r="NLG26" s="25"/>
      <c r="NLH26" s="25"/>
      <c r="NLI26" s="148"/>
      <c r="NLJ26" s="25"/>
      <c r="NLK26" s="25"/>
      <c r="NLM26" s="25"/>
      <c r="NLN26" s="25"/>
      <c r="NLO26" s="25"/>
      <c r="NLP26" s="25"/>
      <c r="NLQ26" s="110"/>
      <c r="NLR26" s="25"/>
      <c r="NLS26" s="25"/>
      <c r="NLT26" s="25"/>
      <c r="NLU26" s="25"/>
      <c r="NLV26" s="25"/>
      <c r="NLW26" s="148"/>
      <c r="NLX26" s="25"/>
      <c r="NLY26" s="25"/>
      <c r="NMA26" s="25"/>
      <c r="NMB26" s="25"/>
      <c r="NMC26" s="25"/>
      <c r="NMD26" s="25"/>
      <c r="NME26" s="110"/>
      <c r="NMF26" s="25"/>
      <c r="NMG26" s="25"/>
      <c r="NMH26" s="25"/>
      <c r="NMI26" s="25"/>
      <c r="NMJ26" s="25"/>
      <c r="NMK26" s="148"/>
      <c r="NML26" s="25"/>
      <c r="NMM26" s="25"/>
      <c r="NMO26" s="25"/>
      <c r="NMP26" s="25"/>
      <c r="NMQ26" s="25"/>
      <c r="NMR26" s="25"/>
      <c r="NMS26" s="110"/>
      <c r="NMT26" s="25"/>
      <c r="NMU26" s="25"/>
      <c r="NMV26" s="25"/>
      <c r="NMW26" s="25"/>
      <c r="NMX26" s="25"/>
      <c r="NMY26" s="148"/>
      <c r="NMZ26" s="25"/>
      <c r="NNA26" s="25"/>
      <c r="NNC26" s="25"/>
      <c r="NND26" s="25"/>
      <c r="NNE26" s="25"/>
      <c r="NNF26" s="25"/>
      <c r="NNG26" s="110"/>
      <c r="NNH26" s="25"/>
      <c r="NNI26" s="25"/>
      <c r="NNJ26" s="25"/>
      <c r="NNK26" s="25"/>
      <c r="NNL26" s="25"/>
      <c r="NNM26" s="148"/>
      <c r="NNN26" s="25"/>
      <c r="NNO26" s="25"/>
      <c r="NNQ26" s="25"/>
      <c r="NNR26" s="25"/>
      <c r="NNS26" s="25"/>
      <c r="NNT26" s="25"/>
      <c r="NNU26" s="110"/>
      <c r="NNV26" s="25"/>
      <c r="NNW26" s="25"/>
      <c r="NNX26" s="25"/>
      <c r="NNY26" s="25"/>
      <c r="NNZ26" s="25"/>
      <c r="NOA26" s="148"/>
      <c r="NOB26" s="25"/>
      <c r="NOC26" s="25"/>
      <c r="NOE26" s="25"/>
      <c r="NOF26" s="25"/>
      <c r="NOG26" s="25"/>
      <c r="NOH26" s="25"/>
      <c r="NOI26" s="110"/>
      <c r="NOJ26" s="25"/>
      <c r="NOK26" s="25"/>
      <c r="NOL26" s="25"/>
      <c r="NOM26" s="25"/>
      <c r="NON26" s="25"/>
      <c r="NOO26" s="148"/>
      <c r="NOP26" s="25"/>
      <c r="NOQ26" s="25"/>
      <c r="NOS26" s="25"/>
      <c r="NOT26" s="25"/>
      <c r="NOU26" s="25"/>
      <c r="NOV26" s="25"/>
      <c r="NOW26" s="110"/>
      <c r="NOX26" s="25"/>
      <c r="NOY26" s="25"/>
      <c r="NOZ26" s="25"/>
      <c r="NPA26" s="25"/>
      <c r="NPB26" s="25"/>
      <c r="NPC26" s="148"/>
      <c r="NPD26" s="25"/>
      <c r="NPE26" s="25"/>
      <c r="NPG26" s="25"/>
      <c r="NPH26" s="25"/>
      <c r="NPI26" s="25"/>
      <c r="NPJ26" s="25"/>
      <c r="NPK26" s="110"/>
      <c r="NPL26" s="25"/>
      <c r="NPM26" s="25"/>
      <c r="NPN26" s="25"/>
      <c r="NPO26" s="25"/>
      <c r="NPP26" s="25"/>
      <c r="NPQ26" s="148"/>
      <c r="NPR26" s="25"/>
      <c r="NPS26" s="25"/>
      <c r="NPU26" s="25"/>
      <c r="NPV26" s="25"/>
      <c r="NPW26" s="25"/>
      <c r="NPX26" s="25"/>
      <c r="NPY26" s="110"/>
      <c r="NPZ26" s="25"/>
      <c r="NQA26" s="25"/>
      <c r="NQB26" s="25"/>
      <c r="NQC26" s="25"/>
      <c r="NQD26" s="25"/>
      <c r="NQE26" s="148"/>
      <c r="NQF26" s="25"/>
      <c r="NQG26" s="25"/>
      <c r="NQI26" s="25"/>
      <c r="NQJ26" s="25"/>
      <c r="NQK26" s="25"/>
      <c r="NQL26" s="25"/>
      <c r="NQM26" s="110"/>
      <c r="NQN26" s="25"/>
      <c r="NQO26" s="25"/>
      <c r="NQP26" s="25"/>
      <c r="NQQ26" s="25"/>
      <c r="NQR26" s="25"/>
      <c r="NQS26" s="148"/>
      <c r="NQT26" s="25"/>
      <c r="NQU26" s="25"/>
      <c r="NQW26" s="25"/>
      <c r="NQX26" s="25"/>
      <c r="NQY26" s="25"/>
      <c r="NQZ26" s="25"/>
      <c r="NRA26" s="110"/>
      <c r="NRB26" s="25"/>
      <c r="NRC26" s="25"/>
      <c r="NRD26" s="25"/>
      <c r="NRE26" s="25"/>
      <c r="NRF26" s="25"/>
      <c r="NRG26" s="148"/>
      <c r="NRH26" s="25"/>
      <c r="NRI26" s="25"/>
      <c r="NRK26" s="25"/>
      <c r="NRL26" s="25"/>
      <c r="NRM26" s="25"/>
      <c r="NRN26" s="25"/>
      <c r="NRO26" s="110"/>
      <c r="NRP26" s="25"/>
      <c r="NRQ26" s="25"/>
      <c r="NRR26" s="25"/>
      <c r="NRS26" s="25"/>
      <c r="NRT26" s="25"/>
      <c r="NRU26" s="148"/>
      <c r="NRV26" s="25"/>
      <c r="NRW26" s="25"/>
      <c r="NRY26" s="25"/>
      <c r="NRZ26" s="25"/>
      <c r="NSA26" s="25"/>
      <c r="NSB26" s="25"/>
      <c r="NSC26" s="110"/>
      <c r="NSD26" s="25"/>
      <c r="NSE26" s="25"/>
      <c r="NSF26" s="25"/>
      <c r="NSG26" s="25"/>
      <c r="NSH26" s="25"/>
      <c r="NSI26" s="148"/>
      <c r="NSJ26" s="25"/>
      <c r="NSK26" s="25"/>
      <c r="NSM26" s="25"/>
      <c r="NSN26" s="25"/>
      <c r="NSO26" s="25"/>
      <c r="NSP26" s="25"/>
      <c r="NSQ26" s="110"/>
      <c r="NSR26" s="25"/>
      <c r="NSS26" s="25"/>
      <c r="NST26" s="25"/>
      <c r="NSU26" s="25"/>
      <c r="NSV26" s="25"/>
      <c r="NSW26" s="148"/>
      <c r="NSX26" s="25"/>
      <c r="NSY26" s="25"/>
      <c r="NTA26" s="25"/>
      <c r="NTB26" s="25"/>
      <c r="NTC26" s="25"/>
      <c r="NTD26" s="25"/>
      <c r="NTE26" s="110"/>
      <c r="NTF26" s="25"/>
      <c r="NTG26" s="25"/>
      <c r="NTH26" s="25"/>
      <c r="NTI26" s="25"/>
      <c r="NTJ26" s="25"/>
      <c r="NTK26" s="148"/>
      <c r="NTL26" s="25"/>
      <c r="NTM26" s="25"/>
      <c r="NTO26" s="25"/>
      <c r="NTP26" s="25"/>
      <c r="NTQ26" s="25"/>
      <c r="NTR26" s="25"/>
      <c r="NTS26" s="110"/>
      <c r="NTT26" s="25"/>
      <c r="NTU26" s="25"/>
      <c r="NTV26" s="25"/>
      <c r="NTW26" s="25"/>
      <c r="NTX26" s="25"/>
      <c r="NTY26" s="148"/>
      <c r="NTZ26" s="25"/>
      <c r="NUA26" s="25"/>
      <c r="NUC26" s="25"/>
      <c r="NUD26" s="25"/>
      <c r="NUE26" s="25"/>
      <c r="NUF26" s="25"/>
      <c r="NUG26" s="110"/>
      <c r="NUH26" s="25"/>
      <c r="NUI26" s="25"/>
      <c r="NUJ26" s="25"/>
      <c r="NUK26" s="25"/>
      <c r="NUL26" s="25"/>
      <c r="NUM26" s="148"/>
      <c r="NUN26" s="25"/>
      <c r="NUO26" s="25"/>
      <c r="NUQ26" s="25"/>
      <c r="NUR26" s="25"/>
      <c r="NUS26" s="25"/>
      <c r="NUT26" s="25"/>
      <c r="NUU26" s="110"/>
      <c r="NUV26" s="25"/>
      <c r="NUW26" s="25"/>
      <c r="NUX26" s="25"/>
      <c r="NUY26" s="25"/>
      <c r="NUZ26" s="25"/>
      <c r="NVA26" s="148"/>
      <c r="NVB26" s="25"/>
      <c r="NVC26" s="25"/>
      <c r="NVE26" s="25"/>
      <c r="NVF26" s="25"/>
      <c r="NVG26" s="25"/>
      <c r="NVH26" s="25"/>
      <c r="NVI26" s="110"/>
      <c r="NVJ26" s="25"/>
      <c r="NVK26" s="25"/>
      <c r="NVL26" s="25"/>
      <c r="NVM26" s="25"/>
      <c r="NVN26" s="25"/>
      <c r="NVO26" s="148"/>
      <c r="NVP26" s="25"/>
      <c r="NVQ26" s="25"/>
      <c r="NVS26" s="25"/>
      <c r="NVT26" s="25"/>
      <c r="NVU26" s="25"/>
      <c r="NVV26" s="25"/>
      <c r="NVW26" s="110"/>
      <c r="NVX26" s="25"/>
      <c r="NVY26" s="25"/>
      <c r="NVZ26" s="25"/>
      <c r="NWA26" s="25"/>
      <c r="NWB26" s="25"/>
      <c r="NWC26" s="148"/>
      <c r="NWD26" s="25"/>
      <c r="NWE26" s="25"/>
      <c r="NWG26" s="25"/>
      <c r="NWH26" s="25"/>
      <c r="NWI26" s="25"/>
      <c r="NWJ26" s="25"/>
      <c r="NWK26" s="110"/>
      <c r="NWL26" s="25"/>
      <c r="NWM26" s="25"/>
      <c r="NWN26" s="25"/>
      <c r="NWO26" s="25"/>
      <c r="NWP26" s="25"/>
      <c r="NWQ26" s="148"/>
      <c r="NWR26" s="25"/>
      <c r="NWS26" s="25"/>
      <c r="NWU26" s="25"/>
      <c r="NWV26" s="25"/>
      <c r="NWW26" s="25"/>
      <c r="NWX26" s="25"/>
      <c r="NWY26" s="110"/>
      <c r="NWZ26" s="25"/>
      <c r="NXA26" s="25"/>
      <c r="NXB26" s="25"/>
      <c r="NXC26" s="25"/>
      <c r="NXD26" s="25"/>
      <c r="NXE26" s="148"/>
      <c r="NXF26" s="25"/>
      <c r="NXG26" s="25"/>
      <c r="NXI26" s="25"/>
      <c r="NXJ26" s="25"/>
      <c r="NXK26" s="25"/>
      <c r="NXL26" s="25"/>
      <c r="NXM26" s="110"/>
      <c r="NXN26" s="25"/>
      <c r="NXO26" s="25"/>
      <c r="NXP26" s="25"/>
      <c r="NXQ26" s="25"/>
      <c r="NXR26" s="25"/>
      <c r="NXS26" s="148"/>
      <c r="NXT26" s="25"/>
      <c r="NXU26" s="25"/>
      <c r="NXW26" s="25"/>
      <c r="NXX26" s="25"/>
      <c r="NXY26" s="25"/>
      <c r="NXZ26" s="25"/>
      <c r="NYA26" s="110"/>
      <c r="NYB26" s="25"/>
      <c r="NYC26" s="25"/>
      <c r="NYD26" s="25"/>
      <c r="NYE26" s="25"/>
      <c r="NYF26" s="25"/>
      <c r="NYG26" s="148"/>
      <c r="NYH26" s="25"/>
      <c r="NYI26" s="25"/>
      <c r="NYK26" s="25"/>
      <c r="NYL26" s="25"/>
      <c r="NYM26" s="25"/>
      <c r="NYN26" s="25"/>
      <c r="NYO26" s="110"/>
      <c r="NYP26" s="25"/>
      <c r="NYQ26" s="25"/>
      <c r="NYR26" s="25"/>
      <c r="NYS26" s="25"/>
      <c r="NYT26" s="25"/>
      <c r="NYU26" s="148"/>
      <c r="NYV26" s="25"/>
      <c r="NYW26" s="25"/>
      <c r="NYY26" s="25"/>
      <c r="NYZ26" s="25"/>
      <c r="NZA26" s="25"/>
      <c r="NZB26" s="25"/>
      <c r="NZC26" s="110"/>
      <c r="NZD26" s="25"/>
      <c r="NZE26" s="25"/>
      <c r="NZF26" s="25"/>
      <c r="NZG26" s="25"/>
      <c r="NZH26" s="25"/>
      <c r="NZI26" s="148"/>
      <c r="NZJ26" s="25"/>
      <c r="NZK26" s="25"/>
      <c r="NZM26" s="25"/>
      <c r="NZN26" s="25"/>
      <c r="NZO26" s="25"/>
      <c r="NZP26" s="25"/>
      <c r="NZQ26" s="110"/>
      <c r="NZR26" s="25"/>
      <c r="NZS26" s="25"/>
      <c r="NZT26" s="25"/>
      <c r="NZU26" s="25"/>
      <c r="NZV26" s="25"/>
      <c r="NZW26" s="148"/>
      <c r="NZX26" s="25"/>
      <c r="NZY26" s="25"/>
      <c r="OAA26" s="25"/>
      <c r="OAB26" s="25"/>
      <c r="OAC26" s="25"/>
      <c r="OAD26" s="25"/>
      <c r="OAE26" s="110"/>
      <c r="OAF26" s="25"/>
      <c r="OAG26" s="25"/>
      <c r="OAH26" s="25"/>
      <c r="OAI26" s="25"/>
      <c r="OAJ26" s="25"/>
      <c r="OAK26" s="148"/>
      <c r="OAL26" s="25"/>
      <c r="OAM26" s="25"/>
      <c r="OAO26" s="25"/>
      <c r="OAP26" s="25"/>
      <c r="OAQ26" s="25"/>
      <c r="OAR26" s="25"/>
      <c r="OAS26" s="110"/>
      <c r="OAT26" s="25"/>
      <c r="OAU26" s="25"/>
      <c r="OAV26" s="25"/>
      <c r="OAW26" s="25"/>
      <c r="OAX26" s="25"/>
      <c r="OAY26" s="148"/>
      <c r="OAZ26" s="25"/>
      <c r="OBA26" s="25"/>
      <c r="OBC26" s="25"/>
      <c r="OBD26" s="25"/>
      <c r="OBE26" s="25"/>
      <c r="OBF26" s="25"/>
      <c r="OBG26" s="110"/>
      <c r="OBH26" s="25"/>
      <c r="OBI26" s="25"/>
      <c r="OBJ26" s="25"/>
      <c r="OBK26" s="25"/>
      <c r="OBL26" s="25"/>
      <c r="OBM26" s="148"/>
      <c r="OBN26" s="25"/>
      <c r="OBO26" s="25"/>
      <c r="OBQ26" s="25"/>
      <c r="OBR26" s="25"/>
      <c r="OBS26" s="25"/>
      <c r="OBT26" s="25"/>
      <c r="OBU26" s="110"/>
      <c r="OBV26" s="25"/>
      <c r="OBW26" s="25"/>
      <c r="OBX26" s="25"/>
      <c r="OBY26" s="25"/>
      <c r="OBZ26" s="25"/>
      <c r="OCA26" s="148"/>
      <c r="OCB26" s="25"/>
      <c r="OCC26" s="25"/>
      <c r="OCE26" s="25"/>
      <c r="OCF26" s="25"/>
      <c r="OCG26" s="25"/>
      <c r="OCH26" s="25"/>
      <c r="OCI26" s="110"/>
      <c r="OCJ26" s="25"/>
      <c r="OCK26" s="25"/>
      <c r="OCL26" s="25"/>
      <c r="OCM26" s="25"/>
      <c r="OCN26" s="25"/>
      <c r="OCO26" s="148"/>
      <c r="OCP26" s="25"/>
      <c r="OCQ26" s="25"/>
      <c r="OCS26" s="25"/>
      <c r="OCT26" s="25"/>
      <c r="OCU26" s="25"/>
      <c r="OCV26" s="25"/>
      <c r="OCW26" s="110"/>
      <c r="OCX26" s="25"/>
      <c r="OCY26" s="25"/>
      <c r="OCZ26" s="25"/>
      <c r="ODA26" s="25"/>
      <c r="ODB26" s="25"/>
      <c r="ODC26" s="148"/>
      <c r="ODD26" s="25"/>
      <c r="ODE26" s="25"/>
      <c r="ODG26" s="25"/>
      <c r="ODH26" s="25"/>
      <c r="ODI26" s="25"/>
      <c r="ODJ26" s="25"/>
      <c r="ODK26" s="110"/>
      <c r="ODL26" s="25"/>
      <c r="ODM26" s="25"/>
      <c r="ODN26" s="25"/>
      <c r="ODO26" s="25"/>
      <c r="ODP26" s="25"/>
      <c r="ODQ26" s="148"/>
      <c r="ODR26" s="25"/>
      <c r="ODS26" s="25"/>
      <c r="ODU26" s="25"/>
      <c r="ODV26" s="25"/>
      <c r="ODW26" s="25"/>
      <c r="ODX26" s="25"/>
      <c r="ODY26" s="110"/>
      <c r="ODZ26" s="25"/>
      <c r="OEA26" s="25"/>
      <c r="OEB26" s="25"/>
      <c r="OEC26" s="25"/>
      <c r="OED26" s="25"/>
      <c r="OEE26" s="148"/>
      <c r="OEF26" s="25"/>
      <c r="OEG26" s="25"/>
      <c r="OEI26" s="25"/>
      <c r="OEJ26" s="25"/>
      <c r="OEK26" s="25"/>
      <c r="OEL26" s="25"/>
      <c r="OEM26" s="110"/>
      <c r="OEN26" s="25"/>
      <c r="OEO26" s="25"/>
      <c r="OEP26" s="25"/>
      <c r="OEQ26" s="25"/>
      <c r="OER26" s="25"/>
      <c r="OES26" s="148"/>
      <c r="OET26" s="25"/>
      <c r="OEU26" s="25"/>
      <c r="OEW26" s="25"/>
      <c r="OEX26" s="25"/>
      <c r="OEY26" s="25"/>
      <c r="OEZ26" s="25"/>
      <c r="OFA26" s="110"/>
      <c r="OFB26" s="25"/>
      <c r="OFC26" s="25"/>
      <c r="OFD26" s="25"/>
      <c r="OFE26" s="25"/>
      <c r="OFF26" s="25"/>
      <c r="OFG26" s="148"/>
      <c r="OFH26" s="25"/>
      <c r="OFI26" s="25"/>
      <c r="OFK26" s="25"/>
      <c r="OFL26" s="25"/>
      <c r="OFM26" s="25"/>
      <c r="OFN26" s="25"/>
      <c r="OFO26" s="110"/>
      <c r="OFP26" s="25"/>
      <c r="OFQ26" s="25"/>
      <c r="OFR26" s="25"/>
      <c r="OFS26" s="25"/>
      <c r="OFT26" s="25"/>
      <c r="OFU26" s="148"/>
      <c r="OFV26" s="25"/>
      <c r="OFW26" s="25"/>
      <c r="OFY26" s="25"/>
      <c r="OFZ26" s="25"/>
      <c r="OGA26" s="25"/>
      <c r="OGB26" s="25"/>
      <c r="OGC26" s="110"/>
      <c r="OGD26" s="25"/>
      <c r="OGE26" s="25"/>
      <c r="OGF26" s="25"/>
      <c r="OGG26" s="25"/>
      <c r="OGH26" s="25"/>
      <c r="OGI26" s="148"/>
      <c r="OGJ26" s="25"/>
      <c r="OGK26" s="25"/>
      <c r="OGM26" s="25"/>
      <c r="OGN26" s="25"/>
      <c r="OGO26" s="25"/>
      <c r="OGP26" s="25"/>
      <c r="OGQ26" s="110"/>
      <c r="OGR26" s="25"/>
      <c r="OGS26" s="25"/>
      <c r="OGT26" s="25"/>
      <c r="OGU26" s="25"/>
      <c r="OGV26" s="25"/>
      <c r="OGW26" s="148"/>
      <c r="OGX26" s="25"/>
      <c r="OGY26" s="25"/>
      <c r="OHA26" s="25"/>
      <c r="OHB26" s="25"/>
      <c r="OHC26" s="25"/>
      <c r="OHD26" s="25"/>
      <c r="OHE26" s="110"/>
      <c r="OHF26" s="25"/>
      <c r="OHG26" s="25"/>
      <c r="OHH26" s="25"/>
      <c r="OHI26" s="25"/>
      <c r="OHJ26" s="25"/>
      <c r="OHK26" s="148"/>
      <c r="OHL26" s="25"/>
      <c r="OHM26" s="25"/>
      <c r="OHO26" s="25"/>
      <c r="OHP26" s="25"/>
      <c r="OHQ26" s="25"/>
      <c r="OHR26" s="25"/>
      <c r="OHS26" s="110"/>
      <c r="OHT26" s="25"/>
      <c r="OHU26" s="25"/>
      <c r="OHV26" s="25"/>
      <c r="OHW26" s="25"/>
      <c r="OHX26" s="25"/>
      <c r="OHY26" s="148"/>
      <c r="OHZ26" s="25"/>
      <c r="OIA26" s="25"/>
      <c r="OIC26" s="25"/>
      <c r="OID26" s="25"/>
      <c r="OIE26" s="25"/>
      <c r="OIF26" s="25"/>
      <c r="OIG26" s="110"/>
      <c r="OIH26" s="25"/>
      <c r="OII26" s="25"/>
      <c r="OIJ26" s="25"/>
      <c r="OIK26" s="25"/>
      <c r="OIL26" s="25"/>
      <c r="OIM26" s="148"/>
      <c r="OIN26" s="25"/>
      <c r="OIO26" s="25"/>
      <c r="OIQ26" s="25"/>
      <c r="OIR26" s="25"/>
      <c r="OIS26" s="25"/>
      <c r="OIT26" s="25"/>
      <c r="OIU26" s="110"/>
      <c r="OIV26" s="25"/>
      <c r="OIW26" s="25"/>
      <c r="OIX26" s="25"/>
      <c r="OIY26" s="25"/>
      <c r="OIZ26" s="25"/>
      <c r="OJA26" s="148"/>
      <c r="OJB26" s="25"/>
      <c r="OJC26" s="25"/>
      <c r="OJE26" s="25"/>
      <c r="OJF26" s="25"/>
      <c r="OJG26" s="25"/>
      <c r="OJH26" s="25"/>
      <c r="OJI26" s="110"/>
      <c r="OJJ26" s="25"/>
      <c r="OJK26" s="25"/>
      <c r="OJL26" s="25"/>
      <c r="OJM26" s="25"/>
      <c r="OJN26" s="25"/>
      <c r="OJO26" s="148"/>
      <c r="OJP26" s="25"/>
      <c r="OJQ26" s="25"/>
      <c r="OJS26" s="25"/>
      <c r="OJT26" s="25"/>
      <c r="OJU26" s="25"/>
      <c r="OJV26" s="25"/>
      <c r="OJW26" s="110"/>
      <c r="OJX26" s="25"/>
      <c r="OJY26" s="25"/>
      <c r="OJZ26" s="25"/>
      <c r="OKA26" s="25"/>
      <c r="OKB26" s="25"/>
      <c r="OKC26" s="148"/>
      <c r="OKD26" s="25"/>
      <c r="OKE26" s="25"/>
      <c r="OKG26" s="25"/>
      <c r="OKH26" s="25"/>
      <c r="OKI26" s="25"/>
      <c r="OKJ26" s="25"/>
      <c r="OKK26" s="110"/>
      <c r="OKL26" s="25"/>
      <c r="OKM26" s="25"/>
      <c r="OKN26" s="25"/>
      <c r="OKO26" s="25"/>
      <c r="OKP26" s="25"/>
      <c r="OKQ26" s="148"/>
      <c r="OKR26" s="25"/>
      <c r="OKS26" s="25"/>
      <c r="OKU26" s="25"/>
      <c r="OKV26" s="25"/>
      <c r="OKW26" s="25"/>
      <c r="OKX26" s="25"/>
      <c r="OKY26" s="110"/>
      <c r="OKZ26" s="25"/>
      <c r="OLA26" s="25"/>
      <c r="OLB26" s="25"/>
      <c r="OLC26" s="25"/>
      <c r="OLD26" s="25"/>
      <c r="OLE26" s="148"/>
      <c r="OLF26" s="25"/>
      <c r="OLG26" s="25"/>
      <c r="OLI26" s="25"/>
      <c r="OLJ26" s="25"/>
      <c r="OLK26" s="25"/>
      <c r="OLL26" s="25"/>
      <c r="OLM26" s="110"/>
      <c r="OLN26" s="25"/>
      <c r="OLO26" s="25"/>
      <c r="OLP26" s="25"/>
      <c r="OLQ26" s="25"/>
      <c r="OLR26" s="25"/>
      <c r="OLS26" s="148"/>
      <c r="OLT26" s="25"/>
      <c r="OLU26" s="25"/>
      <c r="OLW26" s="25"/>
      <c r="OLX26" s="25"/>
      <c r="OLY26" s="25"/>
      <c r="OLZ26" s="25"/>
      <c r="OMA26" s="110"/>
      <c r="OMB26" s="25"/>
      <c r="OMC26" s="25"/>
      <c r="OMD26" s="25"/>
      <c r="OME26" s="25"/>
      <c r="OMF26" s="25"/>
      <c r="OMG26" s="148"/>
      <c r="OMH26" s="25"/>
      <c r="OMI26" s="25"/>
      <c r="OMK26" s="25"/>
      <c r="OML26" s="25"/>
      <c r="OMM26" s="25"/>
      <c r="OMN26" s="25"/>
      <c r="OMO26" s="110"/>
      <c r="OMP26" s="25"/>
      <c r="OMQ26" s="25"/>
      <c r="OMR26" s="25"/>
      <c r="OMS26" s="25"/>
      <c r="OMT26" s="25"/>
      <c r="OMU26" s="148"/>
      <c r="OMV26" s="25"/>
      <c r="OMW26" s="25"/>
      <c r="OMY26" s="25"/>
      <c r="OMZ26" s="25"/>
      <c r="ONA26" s="25"/>
      <c r="ONB26" s="25"/>
      <c r="ONC26" s="110"/>
      <c r="OND26" s="25"/>
      <c r="ONE26" s="25"/>
      <c r="ONF26" s="25"/>
      <c r="ONG26" s="25"/>
      <c r="ONH26" s="25"/>
      <c r="ONI26" s="148"/>
      <c r="ONJ26" s="25"/>
      <c r="ONK26" s="25"/>
      <c r="ONM26" s="25"/>
      <c r="ONN26" s="25"/>
      <c r="ONO26" s="25"/>
      <c r="ONP26" s="25"/>
      <c r="ONQ26" s="110"/>
      <c r="ONR26" s="25"/>
      <c r="ONS26" s="25"/>
      <c r="ONT26" s="25"/>
      <c r="ONU26" s="25"/>
      <c r="ONV26" s="25"/>
      <c r="ONW26" s="148"/>
      <c r="ONX26" s="25"/>
      <c r="ONY26" s="25"/>
      <c r="OOA26" s="25"/>
      <c r="OOB26" s="25"/>
      <c r="OOC26" s="25"/>
      <c r="OOD26" s="25"/>
      <c r="OOE26" s="110"/>
      <c r="OOF26" s="25"/>
      <c r="OOG26" s="25"/>
      <c r="OOH26" s="25"/>
      <c r="OOI26" s="25"/>
      <c r="OOJ26" s="25"/>
      <c r="OOK26" s="148"/>
      <c r="OOL26" s="25"/>
      <c r="OOM26" s="25"/>
      <c r="OOO26" s="25"/>
      <c r="OOP26" s="25"/>
      <c r="OOQ26" s="25"/>
      <c r="OOR26" s="25"/>
      <c r="OOS26" s="110"/>
      <c r="OOT26" s="25"/>
      <c r="OOU26" s="25"/>
      <c r="OOV26" s="25"/>
      <c r="OOW26" s="25"/>
      <c r="OOX26" s="25"/>
      <c r="OOY26" s="148"/>
      <c r="OOZ26" s="25"/>
      <c r="OPA26" s="25"/>
      <c r="OPC26" s="25"/>
      <c r="OPD26" s="25"/>
      <c r="OPE26" s="25"/>
      <c r="OPF26" s="25"/>
      <c r="OPG26" s="110"/>
      <c r="OPH26" s="25"/>
      <c r="OPI26" s="25"/>
      <c r="OPJ26" s="25"/>
      <c r="OPK26" s="25"/>
      <c r="OPL26" s="25"/>
      <c r="OPM26" s="148"/>
      <c r="OPN26" s="25"/>
      <c r="OPO26" s="25"/>
      <c r="OPQ26" s="25"/>
      <c r="OPR26" s="25"/>
      <c r="OPS26" s="25"/>
      <c r="OPT26" s="25"/>
      <c r="OPU26" s="110"/>
      <c r="OPV26" s="25"/>
      <c r="OPW26" s="25"/>
      <c r="OPX26" s="25"/>
      <c r="OPY26" s="25"/>
      <c r="OPZ26" s="25"/>
      <c r="OQA26" s="148"/>
      <c r="OQB26" s="25"/>
      <c r="OQC26" s="25"/>
      <c r="OQE26" s="25"/>
      <c r="OQF26" s="25"/>
      <c r="OQG26" s="25"/>
      <c r="OQH26" s="25"/>
      <c r="OQI26" s="110"/>
      <c r="OQJ26" s="25"/>
      <c r="OQK26" s="25"/>
      <c r="OQL26" s="25"/>
      <c r="OQM26" s="25"/>
      <c r="OQN26" s="25"/>
      <c r="OQO26" s="148"/>
      <c r="OQP26" s="25"/>
      <c r="OQQ26" s="25"/>
      <c r="OQS26" s="25"/>
      <c r="OQT26" s="25"/>
      <c r="OQU26" s="25"/>
      <c r="OQV26" s="25"/>
      <c r="OQW26" s="110"/>
      <c r="OQX26" s="25"/>
      <c r="OQY26" s="25"/>
      <c r="OQZ26" s="25"/>
      <c r="ORA26" s="25"/>
      <c r="ORB26" s="25"/>
      <c r="ORC26" s="148"/>
      <c r="ORD26" s="25"/>
      <c r="ORE26" s="25"/>
      <c r="ORG26" s="25"/>
      <c r="ORH26" s="25"/>
      <c r="ORI26" s="25"/>
      <c r="ORJ26" s="25"/>
      <c r="ORK26" s="110"/>
      <c r="ORL26" s="25"/>
      <c r="ORM26" s="25"/>
      <c r="ORN26" s="25"/>
      <c r="ORO26" s="25"/>
      <c r="ORP26" s="25"/>
      <c r="ORQ26" s="148"/>
      <c r="ORR26" s="25"/>
      <c r="ORS26" s="25"/>
      <c r="ORU26" s="25"/>
      <c r="ORV26" s="25"/>
      <c r="ORW26" s="25"/>
      <c r="ORX26" s="25"/>
      <c r="ORY26" s="110"/>
      <c r="ORZ26" s="25"/>
      <c r="OSA26" s="25"/>
      <c r="OSB26" s="25"/>
      <c r="OSC26" s="25"/>
      <c r="OSD26" s="25"/>
      <c r="OSE26" s="148"/>
      <c r="OSF26" s="25"/>
      <c r="OSG26" s="25"/>
      <c r="OSI26" s="25"/>
      <c r="OSJ26" s="25"/>
      <c r="OSK26" s="25"/>
      <c r="OSL26" s="25"/>
      <c r="OSM26" s="110"/>
      <c r="OSN26" s="25"/>
      <c r="OSO26" s="25"/>
      <c r="OSP26" s="25"/>
      <c r="OSQ26" s="25"/>
      <c r="OSR26" s="25"/>
      <c r="OSS26" s="148"/>
      <c r="OST26" s="25"/>
      <c r="OSU26" s="25"/>
      <c r="OSW26" s="25"/>
      <c r="OSX26" s="25"/>
      <c r="OSY26" s="25"/>
      <c r="OSZ26" s="25"/>
      <c r="OTA26" s="110"/>
      <c r="OTB26" s="25"/>
      <c r="OTC26" s="25"/>
      <c r="OTD26" s="25"/>
      <c r="OTE26" s="25"/>
      <c r="OTF26" s="25"/>
      <c r="OTG26" s="148"/>
      <c r="OTH26" s="25"/>
      <c r="OTI26" s="25"/>
      <c r="OTK26" s="25"/>
      <c r="OTL26" s="25"/>
      <c r="OTM26" s="25"/>
      <c r="OTN26" s="25"/>
      <c r="OTO26" s="110"/>
      <c r="OTP26" s="25"/>
      <c r="OTQ26" s="25"/>
      <c r="OTR26" s="25"/>
      <c r="OTS26" s="25"/>
      <c r="OTT26" s="25"/>
      <c r="OTU26" s="148"/>
      <c r="OTV26" s="25"/>
      <c r="OTW26" s="25"/>
      <c r="OTY26" s="25"/>
      <c r="OTZ26" s="25"/>
      <c r="OUA26" s="25"/>
      <c r="OUB26" s="25"/>
      <c r="OUC26" s="110"/>
      <c r="OUD26" s="25"/>
      <c r="OUE26" s="25"/>
      <c r="OUF26" s="25"/>
      <c r="OUG26" s="25"/>
      <c r="OUH26" s="25"/>
      <c r="OUI26" s="148"/>
      <c r="OUJ26" s="25"/>
      <c r="OUK26" s="25"/>
      <c r="OUM26" s="25"/>
      <c r="OUN26" s="25"/>
      <c r="OUO26" s="25"/>
      <c r="OUP26" s="25"/>
      <c r="OUQ26" s="110"/>
      <c r="OUR26" s="25"/>
      <c r="OUS26" s="25"/>
      <c r="OUT26" s="25"/>
      <c r="OUU26" s="25"/>
      <c r="OUV26" s="25"/>
      <c r="OUW26" s="148"/>
      <c r="OUX26" s="25"/>
      <c r="OUY26" s="25"/>
      <c r="OVA26" s="25"/>
      <c r="OVB26" s="25"/>
      <c r="OVC26" s="25"/>
      <c r="OVD26" s="25"/>
      <c r="OVE26" s="110"/>
      <c r="OVF26" s="25"/>
      <c r="OVG26" s="25"/>
      <c r="OVH26" s="25"/>
      <c r="OVI26" s="25"/>
      <c r="OVJ26" s="25"/>
      <c r="OVK26" s="148"/>
      <c r="OVL26" s="25"/>
      <c r="OVM26" s="25"/>
      <c r="OVO26" s="25"/>
      <c r="OVP26" s="25"/>
      <c r="OVQ26" s="25"/>
      <c r="OVR26" s="25"/>
      <c r="OVS26" s="110"/>
      <c r="OVT26" s="25"/>
      <c r="OVU26" s="25"/>
      <c r="OVV26" s="25"/>
      <c r="OVW26" s="25"/>
      <c r="OVX26" s="25"/>
      <c r="OVY26" s="148"/>
      <c r="OVZ26" s="25"/>
      <c r="OWA26" s="25"/>
      <c r="OWC26" s="25"/>
      <c r="OWD26" s="25"/>
      <c r="OWE26" s="25"/>
      <c r="OWF26" s="25"/>
      <c r="OWG26" s="110"/>
      <c r="OWH26" s="25"/>
      <c r="OWI26" s="25"/>
      <c r="OWJ26" s="25"/>
      <c r="OWK26" s="25"/>
      <c r="OWL26" s="25"/>
      <c r="OWM26" s="148"/>
      <c r="OWN26" s="25"/>
      <c r="OWO26" s="25"/>
      <c r="OWQ26" s="25"/>
      <c r="OWR26" s="25"/>
      <c r="OWS26" s="25"/>
      <c r="OWT26" s="25"/>
      <c r="OWU26" s="110"/>
      <c r="OWV26" s="25"/>
      <c r="OWW26" s="25"/>
      <c r="OWX26" s="25"/>
      <c r="OWY26" s="25"/>
      <c r="OWZ26" s="25"/>
      <c r="OXA26" s="148"/>
      <c r="OXB26" s="25"/>
      <c r="OXC26" s="25"/>
      <c r="OXE26" s="25"/>
      <c r="OXF26" s="25"/>
      <c r="OXG26" s="25"/>
      <c r="OXH26" s="25"/>
      <c r="OXI26" s="110"/>
      <c r="OXJ26" s="25"/>
      <c r="OXK26" s="25"/>
      <c r="OXL26" s="25"/>
      <c r="OXM26" s="25"/>
      <c r="OXN26" s="25"/>
      <c r="OXO26" s="148"/>
      <c r="OXP26" s="25"/>
      <c r="OXQ26" s="25"/>
      <c r="OXS26" s="25"/>
      <c r="OXT26" s="25"/>
      <c r="OXU26" s="25"/>
      <c r="OXV26" s="25"/>
      <c r="OXW26" s="110"/>
      <c r="OXX26" s="25"/>
      <c r="OXY26" s="25"/>
      <c r="OXZ26" s="25"/>
      <c r="OYA26" s="25"/>
      <c r="OYB26" s="25"/>
      <c r="OYC26" s="148"/>
      <c r="OYD26" s="25"/>
      <c r="OYE26" s="25"/>
      <c r="OYG26" s="25"/>
      <c r="OYH26" s="25"/>
      <c r="OYI26" s="25"/>
      <c r="OYJ26" s="25"/>
      <c r="OYK26" s="110"/>
      <c r="OYL26" s="25"/>
      <c r="OYM26" s="25"/>
      <c r="OYN26" s="25"/>
      <c r="OYO26" s="25"/>
      <c r="OYP26" s="25"/>
      <c r="OYQ26" s="148"/>
      <c r="OYR26" s="25"/>
      <c r="OYS26" s="25"/>
      <c r="OYU26" s="25"/>
      <c r="OYV26" s="25"/>
      <c r="OYW26" s="25"/>
      <c r="OYX26" s="25"/>
      <c r="OYY26" s="110"/>
      <c r="OYZ26" s="25"/>
      <c r="OZA26" s="25"/>
      <c r="OZB26" s="25"/>
      <c r="OZC26" s="25"/>
      <c r="OZD26" s="25"/>
      <c r="OZE26" s="148"/>
      <c r="OZF26" s="25"/>
      <c r="OZG26" s="25"/>
      <c r="OZI26" s="25"/>
      <c r="OZJ26" s="25"/>
      <c r="OZK26" s="25"/>
      <c r="OZL26" s="25"/>
      <c r="OZM26" s="110"/>
      <c r="OZN26" s="25"/>
      <c r="OZO26" s="25"/>
      <c r="OZP26" s="25"/>
      <c r="OZQ26" s="25"/>
      <c r="OZR26" s="25"/>
      <c r="OZS26" s="148"/>
      <c r="OZT26" s="25"/>
      <c r="OZU26" s="25"/>
      <c r="OZW26" s="25"/>
      <c r="OZX26" s="25"/>
      <c r="OZY26" s="25"/>
      <c r="OZZ26" s="25"/>
      <c r="PAA26" s="110"/>
      <c r="PAB26" s="25"/>
      <c r="PAC26" s="25"/>
      <c r="PAD26" s="25"/>
      <c r="PAE26" s="25"/>
      <c r="PAF26" s="25"/>
      <c r="PAG26" s="148"/>
      <c r="PAH26" s="25"/>
      <c r="PAI26" s="25"/>
      <c r="PAK26" s="25"/>
      <c r="PAL26" s="25"/>
      <c r="PAM26" s="25"/>
      <c r="PAN26" s="25"/>
      <c r="PAO26" s="110"/>
      <c r="PAP26" s="25"/>
      <c r="PAQ26" s="25"/>
      <c r="PAR26" s="25"/>
      <c r="PAS26" s="25"/>
      <c r="PAT26" s="25"/>
      <c r="PAU26" s="148"/>
      <c r="PAV26" s="25"/>
      <c r="PAW26" s="25"/>
      <c r="PAY26" s="25"/>
      <c r="PAZ26" s="25"/>
      <c r="PBA26" s="25"/>
      <c r="PBB26" s="25"/>
      <c r="PBC26" s="110"/>
      <c r="PBD26" s="25"/>
      <c r="PBE26" s="25"/>
      <c r="PBF26" s="25"/>
      <c r="PBG26" s="25"/>
      <c r="PBH26" s="25"/>
      <c r="PBI26" s="148"/>
      <c r="PBJ26" s="25"/>
      <c r="PBK26" s="25"/>
      <c r="PBM26" s="25"/>
      <c r="PBN26" s="25"/>
      <c r="PBO26" s="25"/>
      <c r="PBP26" s="25"/>
      <c r="PBQ26" s="110"/>
      <c r="PBR26" s="25"/>
      <c r="PBS26" s="25"/>
      <c r="PBT26" s="25"/>
      <c r="PBU26" s="25"/>
      <c r="PBV26" s="25"/>
      <c r="PBW26" s="148"/>
      <c r="PBX26" s="25"/>
      <c r="PBY26" s="25"/>
      <c r="PCA26" s="25"/>
      <c r="PCB26" s="25"/>
      <c r="PCC26" s="25"/>
      <c r="PCD26" s="25"/>
      <c r="PCE26" s="110"/>
      <c r="PCF26" s="25"/>
      <c r="PCG26" s="25"/>
      <c r="PCH26" s="25"/>
      <c r="PCI26" s="25"/>
      <c r="PCJ26" s="25"/>
      <c r="PCK26" s="148"/>
      <c r="PCL26" s="25"/>
      <c r="PCM26" s="25"/>
      <c r="PCO26" s="25"/>
      <c r="PCP26" s="25"/>
      <c r="PCQ26" s="25"/>
      <c r="PCR26" s="25"/>
      <c r="PCS26" s="110"/>
      <c r="PCT26" s="25"/>
      <c r="PCU26" s="25"/>
      <c r="PCV26" s="25"/>
      <c r="PCW26" s="25"/>
      <c r="PCX26" s="25"/>
      <c r="PCY26" s="148"/>
      <c r="PCZ26" s="25"/>
      <c r="PDA26" s="25"/>
      <c r="PDC26" s="25"/>
      <c r="PDD26" s="25"/>
      <c r="PDE26" s="25"/>
      <c r="PDF26" s="25"/>
      <c r="PDG26" s="110"/>
      <c r="PDH26" s="25"/>
      <c r="PDI26" s="25"/>
      <c r="PDJ26" s="25"/>
      <c r="PDK26" s="25"/>
      <c r="PDL26" s="25"/>
      <c r="PDM26" s="148"/>
      <c r="PDN26" s="25"/>
      <c r="PDO26" s="25"/>
      <c r="PDQ26" s="25"/>
      <c r="PDR26" s="25"/>
      <c r="PDS26" s="25"/>
      <c r="PDT26" s="25"/>
      <c r="PDU26" s="110"/>
      <c r="PDV26" s="25"/>
      <c r="PDW26" s="25"/>
      <c r="PDX26" s="25"/>
      <c r="PDY26" s="25"/>
      <c r="PDZ26" s="25"/>
      <c r="PEA26" s="148"/>
      <c r="PEB26" s="25"/>
      <c r="PEC26" s="25"/>
      <c r="PEE26" s="25"/>
      <c r="PEF26" s="25"/>
      <c r="PEG26" s="25"/>
      <c r="PEH26" s="25"/>
      <c r="PEI26" s="110"/>
      <c r="PEJ26" s="25"/>
      <c r="PEK26" s="25"/>
      <c r="PEL26" s="25"/>
      <c r="PEM26" s="25"/>
      <c r="PEN26" s="25"/>
      <c r="PEO26" s="148"/>
      <c r="PEP26" s="25"/>
      <c r="PEQ26" s="25"/>
      <c r="PES26" s="25"/>
      <c r="PET26" s="25"/>
      <c r="PEU26" s="25"/>
      <c r="PEV26" s="25"/>
      <c r="PEW26" s="110"/>
      <c r="PEX26" s="25"/>
      <c r="PEY26" s="25"/>
      <c r="PEZ26" s="25"/>
      <c r="PFA26" s="25"/>
      <c r="PFB26" s="25"/>
      <c r="PFC26" s="148"/>
      <c r="PFD26" s="25"/>
      <c r="PFE26" s="25"/>
      <c r="PFG26" s="25"/>
      <c r="PFH26" s="25"/>
      <c r="PFI26" s="25"/>
      <c r="PFJ26" s="25"/>
      <c r="PFK26" s="110"/>
      <c r="PFL26" s="25"/>
      <c r="PFM26" s="25"/>
      <c r="PFN26" s="25"/>
      <c r="PFO26" s="25"/>
      <c r="PFP26" s="25"/>
      <c r="PFQ26" s="148"/>
      <c r="PFR26" s="25"/>
      <c r="PFS26" s="25"/>
      <c r="PFU26" s="25"/>
      <c r="PFV26" s="25"/>
      <c r="PFW26" s="25"/>
      <c r="PFX26" s="25"/>
      <c r="PFY26" s="110"/>
      <c r="PFZ26" s="25"/>
      <c r="PGA26" s="25"/>
      <c r="PGB26" s="25"/>
      <c r="PGC26" s="25"/>
      <c r="PGD26" s="25"/>
      <c r="PGE26" s="148"/>
      <c r="PGF26" s="25"/>
      <c r="PGG26" s="25"/>
      <c r="PGI26" s="25"/>
      <c r="PGJ26" s="25"/>
      <c r="PGK26" s="25"/>
      <c r="PGL26" s="25"/>
      <c r="PGM26" s="110"/>
      <c r="PGN26" s="25"/>
      <c r="PGO26" s="25"/>
      <c r="PGP26" s="25"/>
      <c r="PGQ26" s="25"/>
      <c r="PGR26" s="25"/>
      <c r="PGS26" s="148"/>
      <c r="PGT26" s="25"/>
      <c r="PGU26" s="25"/>
      <c r="PGW26" s="25"/>
      <c r="PGX26" s="25"/>
      <c r="PGY26" s="25"/>
      <c r="PGZ26" s="25"/>
      <c r="PHA26" s="110"/>
      <c r="PHB26" s="25"/>
      <c r="PHC26" s="25"/>
      <c r="PHD26" s="25"/>
      <c r="PHE26" s="25"/>
      <c r="PHF26" s="25"/>
      <c r="PHG26" s="148"/>
      <c r="PHH26" s="25"/>
      <c r="PHI26" s="25"/>
      <c r="PHK26" s="25"/>
      <c r="PHL26" s="25"/>
      <c r="PHM26" s="25"/>
      <c r="PHN26" s="25"/>
      <c r="PHO26" s="110"/>
      <c r="PHP26" s="25"/>
      <c r="PHQ26" s="25"/>
      <c r="PHR26" s="25"/>
      <c r="PHS26" s="25"/>
      <c r="PHT26" s="25"/>
      <c r="PHU26" s="148"/>
      <c r="PHV26" s="25"/>
      <c r="PHW26" s="25"/>
      <c r="PHY26" s="25"/>
      <c r="PHZ26" s="25"/>
      <c r="PIA26" s="25"/>
      <c r="PIB26" s="25"/>
      <c r="PIC26" s="110"/>
      <c r="PID26" s="25"/>
      <c r="PIE26" s="25"/>
      <c r="PIF26" s="25"/>
      <c r="PIG26" s="25"/>
      <c r="PIH26" s="25"/>
      <c r="PII26" s="148"/>
      <c r="PIJ26" s="25"/>
      <c r="PIK26" s="25"/>
      <c r="PIM26" s="25"/>
      <c r="PIN26" s="25"/>
      <c r="PIO26" s="25"/>
      <c r="PIP26" s="25"/>
      <c r="PIQ26" s="110"/>
      <c r="PIR26" s="25"/>
      <c r="PIS26" s="25"/>
      <c r="PIT26" s="25"/>
      <c r="PIU26" s="25"/>
      <c r="PIV26" s="25"/>
      <c r="PIW26" s="148"/>
      <c r="PIX26" s="25"/>
      <c r="PIY26" s="25"/>
      <c r="PJA26" s="25"/>
      <c r="PJB26" s="25"/>
      <c r="PJC26" s="25"/>
      <c r="PJD26" s="25"/>
      <c r="PJE26" s="110"/>
      <c r="PJF26" s="25"/>
      <c r="PJG26" s="25"/>
      <c r="PJH26" s="25"/>
      <c r="PJI26" s="25"/>
      <c r="PJJ26" s="25"/>
      <c r="PJK26" s="148"/>
      <c r="PJL26" s="25"/>
      <c r="PJM26" s="25"/>
      <c r="PJO26" s="25"/>
      <c r="PJP26" s="25"/>
      <c r="PJQ26" s="25"/>
      <c r="PJR26" s="25"/>
      <c r="PJS26" s="110"/>
      <c r="PJT26" s="25"/>
      <c r="PJU26" s="25"/>
      <c r="PJV26" s="25"/>
      <c r="PJW26" s="25"/>
      <c r="PJX26" s="25"/>
      <c r="PJY26" s="148"/>
      <c r="PJZ26" s="25"/>
      <c r="PKA26" s="25"/>
      <c r="PKC26" s="25"/>
      <c r="PKD26" s="25"/>
      <c r="PKE26" s="25"/>
      <c r="PKF26" s="25"/>
      <c r="PKG26" s="110"/>
      <c r="PKH26" s="25"/>
      <c r="PKI26" s="25"/>
      <c r="PKJ26" s="25"/>
      <c r="PKK26" s="25"/>
      <c r="PKL26" s="25"/>
      <c r="PKM26" s="148"/>
      <c r="PKN26" s="25"/>
      <c r="PKO26" s="25"/>
      <c r="PKQ26" s="25"/>
      <c r="PKR26" s="25"/>
      <c r="PKS26" s="25"/>
      <c r="PKT26" s="25"/>
      <c r="PKU26" s="110"/>
      <c r="PKV26" s="25"/>
      <c r="PKW26" s="25"/>
      <c r="PKX26" s="25"/>
      <c r="PKY26" s="25"/>
      <c r="PKZ26" s="25"/>
      <c r="PLA26" s="148"/>
      <c r="PLB26" s="25"/>
      <c r="PLC26" s="25"/>
      <c r="PLE26" s="25"/>
      <c r="PLF26" s="25"/>
      <c r="PLG26" s="25"/>
      <c r="PLH26" s="25"/>
      <c r="PLI26" s="110"/>
      <c r="PLJ26" s="25"/>
      <c r="PLK26" s="25"/>
      <c r="PLL26" s="25"/>
      <c r="PLM26" s="25"/>
      <c r="PLN26" s="25"/>
      <c r="PLO26" s="148"/>
      <c r="PLP26" s="25"/>
      <c r="PLQ26" s="25"/>
      <c r="PLS26" s="25"/>
      <c r="PLT26" s="25"/>
      <c r="PLU26" s="25"/>
      <c r="PLV26" s="25"/>
      <c r="PLW26" s="110"/>
      <c r="PLX26" s="25"/>
      <c r="PLY26" s="25"/>
      <c r="PLZ26" s="25"/>
      <c r="PMA26" s="25"/>
      <c r="PMB26" s="25"/>
      <c r="PMC26" s="148"/>
      <c r="PMD26" s="25"/>
      <c r="PME26" s="25"/>
      <c r="PMG26" s="25"/>
      <c r="PMH26" s="25"/>
      <c r="PMI26" s="25"/>
      <c r="PMJ26" s="25"/>
      <c r="PMK26" s="110"/>
      <c r="PML26" s="25"/>
      <c r="PMM26" s="25"/>
      <c r="PMN26" s="25"/>
      <c r="PMO26" s="25"/>
      <c r="PMP26" s="25"/>
      <c r="PMQ26" s="148"/>
      <c r="PMR26" s="25"/>
      <c r="PMS26" s="25"/>
      <c r="PMU26" s="25"/>
      <c r="PMV26" s="25"/>
      <c r="PMW26" s="25"/>
      <c r="PMX26" s="25"/>
      <c r="PMY26" s="110"/>
      <c r="PMZ26" s="25"/>
      <c r="PNA26" s="25"/>
      <c r="PNB26" s="25"/>
      <c r="PNC26" s="25"/>
      <c r="PND26" s="25"/>
      <c r="PNE26" s="148"/>
      <c r="PNF26" s="25"/>
      <c r="PNG26" s="25"/>
      <c r="PNI26" s="25"/>
      <c r="PNJ26" s="25"/>
      <c r="PNK26" s="25"/>
      <c r="PNL26" s="25"/>
      <c r="PNM26" s="110"/>
      <c r="PNN26" s="25"/>
      <c r="PNO26" s="25"/>
      <c r="PNP26" s="25"/>
      <c r="PNQ26" s="25"/>
      <c r="PNR26" s="25"/>
      <c r="PNS26" s="148"/>
      <c r="PNT26" s="25"/>
      <c r="PNU26" s="25"/>
      <c r="PNW26" s="25"/>
      <c r="PNX26" s="25"/>
      <c r="PNY26" s="25"/>
      <c r="PNZ26" s="25"/>
      <c r="POA26" s="110"/>
      <c r="POB26" s="25"/>
      <c r="POC26" s="25"/>
      <c r="POD26" s="25"/>
      <c r="POE26" s="25"/>
      <c r="POF26" s="25"/>
      <c r="POG26" s="148"/>
      <c r="POH26" s="25"/>
      <c r="POI26" s="25"/>
      <c r="POK26" s="25"/>
      <c r="POL26" s="25"/>
      <c r="POM26" s="25"/>
      <c r="PON26" s="25"/>
      <c r="POO26" s="110"/>
      <c r="POP26" s="25"/>
      <c r="POQ26" s="25"/>
      <c r="POR26" s="25"/>
      <c r="POS26" s="25"/>
      <c r="POT26" s="25"/>
      <c r="POU26" s="148"/>
      <c r="POV26" s="25"/>
      <c r="POW26" s="25"/>
      <c r="POY26" s="25"/>
      <c r="POZ26" s="25"/>
      <c r="PPA26" s="25"/>
      <c r="PPB26" s="25"/>
      <c r="PPC26" s="110"/>
      <c r="PPD26" s="25"/>
      <c r="PPE26" s="25"/>
      <c r="PPF26" s="25"/>
      <c r="PPG26" s="25"/>
      <c r="PPH26" s="25"/>
      <c r="PPI26" s="148"/>
      <c r="PPJ26" s="25"/>
      <c r="PPK26" s="25"/>
      <c r="PPM26" s="25"/>
      <c r="PPN26" s="25"/>
      <c r="PPO26" s="25"/>
      <c r="PPP26" s="25"/>
      <c r="PPQ26" s="110"/>
      <c r="PPR26" s="25"/>
      <c r="PPS26" s="25"/>
      <c r="PPT26" s="25"/>
      <c r="PPU26" s="25"/>
      <c r="PPV26" s="25"/>
      <c r="PPW26" s="148"/>
      <c r="PPX26" s="25"/>
      <c r="PPY26" s="25"/>
      <c r="PQA26" s="25"/>
      <c r="PQB26" s="25"/>
      <c r="PQC26" s="25"/>
      <c r="PQD26" s="25"/>
      <c r="PQE26" s="110"/>
      <c r="PQF26" s="25"/>
      <c r="PQG26" s="25"/>
      <c r="PQH26" s="25"/>
      <c r="PQI26" s="25"/>
      <c r="PQJ26" s="25"/>
      <c r="PQK26" s="148"/>
      <c r="PQL26" s="25"/>
      <c r="PQM26" s="25"/>
      <c r="PQO26" s="25"/>
      <c r="PQP26" s="25"/>
      <c r="PQQ26" s="25"/>
      <c r="PQR26" s="25"/>
      <c r="PQS26" s="110"/>
      <c r="PQT26" s="25"/>
      <c r="PQU26" s="25"/>
      <c r="PQV26" s="25"/>
      <c r="PQW26" s="25"/>
      <c r="PQX26" s="25"/>
      <c r="PQY26" s="148"/>
      <c r="PQZ26" s="25"/>
      <c r="PRA26" s="25"/>
      <c r="PRC26" s="25"/>
      <c r="PRD26" s="25"/>
      <c r="PRE26" s="25"/>
      <c r="PRF26" s="25"/>
      <c r="PRG26" s="110"/>
      <c r="PRH26" s="25"/>
      <c r="PRI26" s="25"/>
      <c r="PRJ26" s="25"/>
      <c r="PRK26" s="25"/>
      <c r="PRL26" s="25"/>
      <c r="PRM26" s="148"/>
      <c r="PRN26" s="25"/>
      <c r="PRO26" s="25"/>
      <c r="PRQ26" s="25"/>
      <c r="PRR26" s="25"/>
      <c r="PRS26" s="25"/>
      <c r="PRT26" s="25"/>
      <c r="PRU26" s="110"/>
      <c r="PRV26" s="25"/>
      <c r="PRW26" s="25"/>
      <c r="PRX26" s="25"/>
      <c r="PRY26" s="25"/>
      <c r="PRZ26" s="25"/>
      <c r="PSA26" s="148"/>
      <c r="PSB26" s="25"/>
      <c r="PSC26" s="25"/>
      <c r="PSE26" s="25"/>
      <c r="PSF26" s="25"/>
      <c r="PSG26" s="25"/>
      <c r="PSH26" s="25"/>
      <c r="PSI26" s="110"/>
      <c r="PSJ26" s="25"/>
      <c r="PSK26" s="25"/>
      <c r="PSL26" s="25"/>
      <c r="PSM26" s="25"/>
      <c r="PSN26" s="25"/>
      <c r="PSO26" s="148"/>
      <c r="PSP26" s="25"/>
      <c r="PSQ26" s="25"/>
      <c r="PSS26" s="25"/>
      <c r="PST26" s="25"/>
      <c r="PSU26" s="25"/>
      <c r="PSV26" s="25"/>
      <c r="PSW26" s="110"/>
      <c r="PSX26" s="25"/>
      <c r="PSY26" s="25"/>
      <c r="PSZ26" s="25"/>
      <c r="PTA26" s="25"/>
      <c r="PTB26" s="25"/>
      <c r="PTC26" s="148"/>
      <c r="PTD26" s="25"/>
      <c r="PTE26" s="25"/>
      <c r="PTG26" s="25"/>
      <c r="PTH26" s="25"/>
      <c r="PTI26" s="25"/>
      <c r="PTJ26" s="25"/>
      <c r="PTK26" s="110"/>
      <c r="PTL26" s="25"/>
      <c r="PTM26" s="25"/>
      <c r="PTN26" s="25"/>
      <c r="PTO26" s="25"/>
      <c r="PTP26" s="25"/>
      <c r="PTQ26" s="148"/>
      <c r="PTR26" s="25"/>
      <c r="PTS26" s="25"/>
      <c r="PTU26" s="25"/>
      <c r="PTV26" s="25"/>
      <c r="PTW26" s="25"/>
      <c r="PTX26" s="25"/>
      <c r="PTY26" s="110"/>
      <c r="PTZ26" s="25"/>
      <c r="PUA26" s="25"/>
      <c r="PUB26" s="25"/>
      <c r="PUC26" s="25"/>
      <c r="PUD26" s="25"/>
      <c r="PUE26" s="148"/>
      <c r="PUF26" s="25"/>
      <c r="PUG26" s="25"/>
      <c r="PUI26" s="25"/>
      <c r="PUJ26" s="25"/>
      <c r="PUK26" s="25"/>
      <c r="PUL26" s="25"/>
      <c r="PUM26" s="110"/>
      <c r="PUN26" s="25"/>
      <c r="PUO26" s="25"/>
      <c r="PUP26" s="25"/>
      <c r="PUQ26" s="25"/>
      <c r="PUR26" s="25"/>
      <c r="PUS26" s="148"/>
      <c r="PUT26" s="25"/>
      <c r="PUU26" s="25"/>
      <c r="PUW26" s="25"/>
      <c r="PUX26" s="25"/>
      <c r="PUY26" s="25"/>
      <c r="PUZ26" s="25"/>
      <c r="PVA26" s="110"/>
      <c r="PVB26" s="25"/>
      <c r="PVC26" s="25"/>
      <c r="PVD26" s="25"/>
      <c r="PVE26" s="25"/>
      <c r="PVF26" s="25"/>
      <c r="PVG26" s="148"/>
      <c r="PVH26" s="25"/>
      <c r="PVI26" s="25"/>
      <c r="PVK26" s="25"/>
      <c r="PVL26" s="25"/>
      <c r="PVM26" s="25"/>
      <c r="PVN26" s="25"/>
      <c r="PVO26" s="110"/>
      <c r="PVP26" s="25"/>
      <c r="PVQ26" s="25"/>
      <c r="PVR26" s="25"/>
      <c r="PVS26" s="25"/>
      <c r="PVT26" s="25"/>
      <c r="PVU26" s="148"/>
      <c r="PVV26" s="25"/>
      <c r="PVW26" s="25"/>
      <c r="PVY26" s="25"/>
      <c r="PVZ26" s="25"/>
      <c r="PWA26" s="25"/>
      <c r="PWB26" s="25"/>
      <c r="PWC26" s="110"/>
      <c r="PWD26" s="25"/>
      <c r="PWE26" s="25"/>
      <c r="PWF26" s="25"/>
      <c r="PWG26" s="25"/>
      <c r="PWH26" s="25"/>
      <c r="PWI26" s="148"/>
      <c r="PWJ26" s="25"/>
      <c r="PWK26" s="25"/>
      <c r="PWM26" s="25"/>
      <c r="PWN26" s="25"/>
      <c r="PWO26" s="25"/>
      <c r="PWP26" s="25"/>
      <c r="PWQ26" s="110"/>
      <c r="PWR26" s="25"/>
      <c r="PWS26" s="25"/>
      <c r="PWT26" s="25"/>
      <c r="PWU26" s="25"/>
      <c r="PWV26" s="25"/>
      <c r="PWW26" s="148"/>
      <c r="PWX26" s="25"/>
      <c r="PWY26" s="25"/>
      <c r="PXA26" s="25"/>
      <c r="PXB26" s="25"/>
      <c r="PXC26" s="25"/>
      <c r="PXD26" s="25"/>
      <c r="PXE26" s="110"/>
      <c r="PXF26" s="25"/>
      <c r="PXG26" s="25"/>
      <c r="PXH26" s="25"/>
      <c r="PXI26" s="25"/>
      <c r="PXJ26" s="25"/>
      <c r="PXK26" s="148"/>
      <c r="PXL26" s="25"/>
      <c r="PXM26" s="25"/>
      <c r="PXO26" s="25"/>
      <c r="PXP26" s="25"/>
      <c r="PXQ26" s="25"/>
      <c r="PXR26" s="25"/>
      <c r="PXS26" s="110"/>
      <c r="PXT26" s="25"/>
      <c r="PXU26" s="25"/>
      <c r="PXV26" s="25"/>
      <c r="PXW26" s="25"/>
      <c r="PXX26" s="25"/>
      <c r="PXY26" s="148"/>
      <c r="PXZ26" s="25"/>
      <c r="PYA26" s="25"/>
      <c r="PYC26" s="25"/>
      <c r="PYD26" s="25"/>
      <c r="PYE26" s="25"/>
      <c r="PYF26" s="25"/>
      <c r="PYG26" s="110"/>
      <c r="PYH26" s="25"/>
      <c r="PYI26" s="25"/>
      <c r="PYJ26" s="25"/>
      <c r="PYK26" s="25"/>
      <c r="PYL26" s="25"/>
      <c r="PYM26" s="148"/>
      <c r="PYN26" s="25"/>
      <c r="PYO26" s="25"/>
      <c r="PYQ26" s="25"/>
      <c r="PYR26" s="25"/>
      <c r="PYS26" s="25"/>
      <c r="PYT26" s="25"/>
      <c r="PYU26" s="110"/>
      <c r="PYV26" s="25"/>
      <c r="PYW26" s="25"/>
      <c r="PYX26" s="25"/>
      <c r="PYY26" s="25"/>
      <c r="PYZ26" s="25"/>
      <c r="PZA26" s="148"/>
      <c r="PZB26" s="25"/>
      <c r="PZC26" s="25"/>
      <c r="PZE26" s="25"/>
      <c r="PZF26" s="25"/>
      <c r="PZG26" s="25"/>
      <c r="PZH26" s="25"/>
      <c r="PZI26" s="110"/>
      <c r="PZJ26" s="25"/>
      <c r="PZK26" s="25"/>
      <c r="PZL26" s="25"/>
      <c r="PZM26" s="25"/>
      <c r="PZN26" s="25"/>
      <c r="PZO26" s="148"/>
      <c r="PZP26" s="25"/>
      <c r="PZQ26" s="25"/>
      <c r="PZS26" s="25"/>
      <c r="PZT26" s="25"/>
      <c r="PZU26" s="25"/>
      <c r="PZV26" s="25"/>
      <c r="PZW26" s="110"/>
      <c r="PZX26" s="25"/>
      <c r="PZY26" s="25"/>
      <c r="PZZ26" s="25"/>
      <c r="QAA26" s="25"/>
      <c r="QAB26" s="25"/>
      <c r="QAC26" s="148"/>
      <c r="QAD26" s="25"/>
      <c r="QAE26" s="25"/>
      <c r="QAG26" s="25"/>
      <c r="QAH26" s="25"/>
      <c r="QAI26" s="25"/>
      <c r="QAJ26" s="25"/>
      <c r="QAK26" s="110"/>
      <c r="QAL26" s="25"/>
      <c r="QAM26" s="25"/>
      <c r="QAN26" s="25"/>
      <c r="QAO26" s="25"/>
      <c r="QAP26" s="25"/>
      <c r="QAQ26" s="148"/>
      <c r="QAR26" s="25"/>
      <c r="QAS26" s="25"/>
      <c r="QAU26" s="25"/>
      <c r="QAV26" s="25"/>
      <c r="QAW26" s="25"/>
      <c r="QAX26" s="25"/>
      <c r="QAY26" s="110"/>
      <c r="QAZ26" s="25"/>
      <c r="QBA26" s="25"/>
      <c r="QBB26" s="25"/>
      <c r="QBC26" s="25"/>
      <c r="QBD26" s="25"/>
      <c r="QBE26" s="148"/>
      <c r="QBF26" s="25"/>
      <c r="QBG26" s="25"/>
      <c r="QBI26" s="25"/>
      <c r="QBJ26" s="25"/>
      <c r="QBK26" s="25"/>
      <c r="QBL26" s="25"/>
      <c r="QBM26" s="110"/>
      <c r="QBN26" s="25"/>
      <c r="QBO26" s="25"/>
      <c r="QBP26" s="25"/>
      <c r="QBQ26" s="25"/>
      <c r="QBR26" s="25"/>
      <c r="QBS26" s="148"/>
      <c r="QBT26" s="25"/>
      <c r="QBU26" s="25"/>
      <c r="QBW26" s="25"/>
      <c r="QBX26" s="25"/>
      <c r="QBY26" s="25"/>
      <c r="QBZ26" s="25"/>
      <c r="QCA26" s="110"/>
      <c r="QCB26" s="25"/>
      <c r="QCC26" s="25"/>
      <c r="QCD26" s="25"/>
      <c r="QCE26" s="25"/>
      <c r="QCF26" s="25"/>
      <c r="QCG26" s="148"/>
      <c r="QCH26" s="25"/>
      <c r="QCI26" s="25"/>
      <c r="QCK26" s="25"/>
      <c r="QCL26" s="25"/>
      <c r="QCM26" s="25"/>
      <c r="QCN26" s="25"/>
      <c r="QCO26" s="110"/>
      <c r="QCP26" s="25"/>
      <c r="QCQ26" s="25"/>
      <c r="QCR26" s="25"/>
      <c r="QCS26" s="25"/>
      <c r="QCT26" s="25"/>
      <c r="QCU26" s="148"/>
      <c r="QCV26" s="25"/>
      <c r="QCW26" s="25"/>
      <c r="QCY26" s="25"/>
      <c r="QCZ26" s="25"/>
      <c r="QDA26" s="25"/>
      <c r="QDB26" s="25"/>
      <c r="QDC26" s="110"/>
      <c r="QDD26" s="25"/>
      <c r="QDE26" s="25"/>
      <c r="QDF26" s="25"/>
      <c r="QDG26" s="25"/>
      <c r="QDH26" s="25"/>
      <c r="QDI26" s="148"/>
      <c r="QDJ26" s="25"/>
      <c r="QDK26" s="25"/>
      <c r="QDM26" s="25"/>
      <c r="QDN26" s="25"/>
      <c r="QDO26" s="25"/>
      <c r="QDP26" s="25"/>
      <c r="QDQ26" s="110"/>
      <c r="QDR26" s="25"/>
      <c r="QDS26" s="25"/>
      <c r="QDT26" s="25"/>
      <c r="QDU26" s="25"/>
      <c r="QDV26" s="25"/>
      <c r="QDW26" s="148"/>
      <c r="QDX26" s="25"/>
      <c r="QDY26" s="25"/>
      <c r="QEA26" s="25"/>
      <c r="QEB26" s="25"/>
      <c r="QEC26" s="25"/>
      <c r="QED26" s="25"/>
      <c r="QEE26" s="110"/>
      <c r="QEF26" s="25"/>
      <c r="QEG26" s="25"/>
      <c r="QEH26" s="25"/>
      <c r="QEI26" s="25"/>
      <c r="QEJ26" s="25"/>
      <c r="QEK26" s="148"/>
      <c r="QEL26" s="25"/>
      <c r="QEM26" s="25"/>
      <c r="QEO26" s="25"/>
      <c r="QEP26" s="25"/>
      <c r="QEQ26" s="25"/>
      <c r="QER26" s="25"/>
      <c r="QES26" s="110"/>
      <c r="QET26" s="25"/>
      <c r="QEU26" s="25"/>
      <c r="QEV26" s="25"/>
      <c r="QEW26" s="25"/>
      <c r="QEX26" s="25"/>
      <c r="QEY26" s="148"/>
      <c r="QEZ26" s="25"/>
      <c r="QFA26" s="25"/>
      <c r="QFC26" s="25"/>
      <c r="QFD26" s="25"/>
      <c r="QFE26" s="25"/>
      <c r="QFF26" s="25"/>
      <c r="QFG26" s="110"/>
      <c r="QFH26" s="25"/>
      <c r="QFI26" s="25"/>
      <c r="QFJ26" s="25"/>
      <c r="QFK26" s="25"/>
      <c r="QFL26" s="25"/>
      <c r="QFM26" s="148"/>
      <c r="QFN26" s="25"/>
      <c r="QFO26" s="25"/>
      <c r="QFQ26" s="25"/>
      <c r="QFR26" s="25"/>
      <c r="QFS26" s="25"/>
      <c r="QFT26" s="25"/>
      <c r="QFU26" s="110"/>
      <c r="QFV26" s="25"/>
      <c r="QFW26" s="25"/>
      <c r="QFX26" s="25"/>
      <c r="QFY26" s="25"/>
      <c r="QFZ26" s="25"/>
      <c r="QGA26" s="148"/>
      <c r="QGB26" s="25"/>
      <c r="QGC26" s="25"/>
      <c r="QGE26" s="25"/>
      <c r="QGF26" s="25"/>
      <c r="QGG26" s="25"/>
      <c r="QGH26" s="25"/>
      <c r="QGI26" s="110"/>
      <c r="QGJ26" s="25"/>
      <c r="QGK26" s="25"/>
      <c r="QGL26" s="25"/>
      <c r="QGM26" s="25"/>
      <c r="QGN26" s="25"/>
      <c r="QGO26" s="148"/>
      <c r="QGP26" s="25"/>
      <c r="QGQ26" s="25"/>
      <c r="QGS26" s="25"/>
      <c r="QGT26" s="25"/>
      <c r="QGU26" s="25"/>
      <c r="QGV26" s="25"/>
      <c r="QGW26" s="110"/>
      <c r="QGX26" s="25"/>
      <c r="QGY26" s="25"/>
      <c r="QGZ26" s="25"/>
      <c r="QHA26" s="25"/>
      <c r="QHB26" s="25"/>
      <c r="QHC26" s="148"/>
      <c r="QHD26" s="25"/>
      <c r="QHE26" s="25"/>
      <c r="QHG26" s="25"/>
      <c r="QHH26" s="25"/>
      <c r="QHI26" s="25"/>
      <c r="QHJ26" s="25"/>
      <c r="QHK26" s="110"/>
      <c r="QHL26" s="25"/>
      <c r="QHM26" s="25"/>
      <c r="QHN26" s="25"/>
      <c r="QHO26" s="25"/>
      <c r="QHP26" s="25"/>
      <c r="QHQ26" s="148"/>
      <c r="QHR26" s="25"/>
      <c r="QHS26" s="25"/>
      <c r="QHU26" s="25"/>
      <c r="QHV26" s="25"/>
      <c r="QHW26" s="25"/>
      <c r="QHX26" s="25"/>
      <c r="QHY26" s="110"/>
      <c r="QHZ26" s="25"/>
      <c r="QIA26" s="25"/>
      <c r="QIB26" s="25"/>
      <c r="QIC26" s="25"/>
      <c r="QID26" s="25"/>
      <c r="QIE26" s="148"/>
      <c r="QIF26" s="25"/>
      <c r="QIG26" s="25"/>
      <c r="QII26" s="25"/>
      <c r="QIJ26" s="25"/>
      <c r="QIK26" s="25"/>
      <c r="QIL26" s="25"/>
      <c r="QIM26" s="110"/>
      <c r="QIN26" s="25"/>
      <c r="QIO26" s="25"/>
      <c r="QIP26" s="25"/>
      <c r="QIQ26" s="25"/>
      <c r="QIR26" s="25"/>
      <c r="QIS26" s="148"/>
      <c r="QIT26" s="25"/>
      <c r="QIU26" s="25"/>
      <c r="QIW26" s="25"/>
      <c r="QIX26" s="25"/>
      <c r="QIY26" s="25"/>
      <c r="QIZ26" s="25"/>
      <c r="QJA26" s="110"/>
      <c r="QJB26" s="25"/>
      <c r="QJC26" s="25"/>
      <c r="QJD26" s="25"/>
      <c r="QJE26" s="25"/>
      <c r="QJF26" s="25"/>
      <c r="QJG26" s="148"/>
      <c r="QJH26" s="25"/>
      <c r="QJI26" s="25"/>
      <c r="QJK26" s="25"/>
      <c r="QJL26" s="25"/>
      <c r="QJM26" s="25"/>
      <c r="QJN26" s="25"/>
      <c r="QJO26" s="110"/>
      <c r="QJP26" s="25"/>
      <c r="QJQ26" s="25"/>
      <c r="QJR26" s="25"/>
      <c r="QJS26" s="25"/>
      <c r="QJT26" s="25"/>
      <c r="QJU26" s="148"/>
      <c r="QJV26" s="25"/>
      <c r="QJW26" s="25"/>
      <c r="QJY26" s="25"/>
      <c r="QJZ26" s="25"/>
      <c r="QKA26" s="25"/>
      <c r="QKB26" s="25"/>
      <c r="QKC26" s="110"/>
      <c r="QKD26" s="25"/>
      <c r="QKE26" s="25"/>
      <c r="QKF26" s="25"/>
      <c r="QKG26" s="25"/>
      <c r="QKH26" s="25"/>
      <c r="QKI26" s="148"/>
      <c r="QKJ26" s="25"/>
      <c r="QKK26" s="25"/>
      <c r="QKM26" s="25"/>
      <c r="QKN26" s="25"/>
      <c r="QKO26" s="25"/>
      <c r="QKP26" s="25"/>
      <c r="QKQ26" s="110"/>
      <c r="QKR26" s="25"/>
      <c r="QKS26" s="25"/>
      <c r="QKT26" s="25"/>
      <c r="QKU26" s="25"/>
      <c r="QKV26" s="25"/>
      <c r="QKW26" s="148"/>
      <c r="QKX26" s="25"/>
      <c r="QKY26" s="25"/>
      <c r="QLA26" s="25"/>
      <c r="QLB26" s="25"/>
      <c r="QLC26" s="25"/>
      <c r="QLD26" s="25"/>
      <c r="QLE26" s="110"/>
      <c r="QLF26" s="25"/>
      <c r="QLG26" s="25"/>
      <c r="QLH26" s="25"/>
      <c r="QLI26" s="25"/>
      <c r="QLJ26" s="25"/>
      <c r="QLK26" s="148"/>
      <c r="QLL26" s="25"/>
      <c r="QLM26" s="25"/>
      <c r="QLO26" s="25"/>
      <c r="QLP26" s="25"/>
      <c r="QLQ26" s="25"/>
      <c r="QLR26" s="25"/>
      <c r="QLS26" s="110"/>
      <c r="QLT26" s="25"/>
      <c r="QLU26" s="25"/>
      <c r="QLV26" s="25"/>
      <c r="QLW26" s="25"/>
      <c r="QLX26" s="25"/>
      <c r="QLY26" s="148"/>
      <c r="QLZ26" s="25"/>
      <c r="QMA26" s="25"/>
      <c r="QMC26" s="25"/>
      <c r="QMD26" s="25"/>
      <c r="QME26" s="25"/>
      <c r="QMF26" s="25"/>
      <c r="QMG26" s="110"/>
      <c r="QMH26" s="25"/>
      <c r="QMI26" s="25"/>
      <c r="QMJ26" s="25"/>
      <c r="QMK26" s="25"/>
      <c r="QML26" s="25"/>
      <c r="QMM26" s="148"/>
      <c r="QMN26" s="25"/>
      <c r="QMO26" s="25"/>
      <c r="QMQ26" s="25"/>
      <c r="QMR26" s="25"/>
      <c r="QMS26" s="25"/>
      <c r="QMT26" s="25"/>
      <c r="QMU26" s="110"/>
      <c r="QMV26" s="25"/>
      <c r="QMW26" s="25"/>
      <c r="QMX26" s="25"/>
      <c r="QMY26" s="25"/>
      <c r="QMZ26" s="25"/>
      <c r="QNA26" s="148"/>
      <c r="QNB26" s="25"/>
      <c r="QNC26" s="25"/>
      <c r="QNE26" s="25"/>
      <c r="QNF26" s="25"/>
      <c r="QNG26" s="25"/>
      <c r="QNH26" s="25"/>
      <c r="QNI26" s="110"/>
      <c r="QNJ26" s="25"/>
      <c r="QNK26" s="25"/>
      <c r="QNL26" s="25"/>
      <c r="QNM26" s="25"/>
      <c r="QNN26" s="25"/>
      <c r="QNO26" s="148"/>
      <c r="QNP26" s="25"/>
      <c r="QNQ26" s="25"/>
      <c r="QNS26" s="25"/>
      <c r="QNT26" s="25"/>
      <c r="QNU26" s="25"/>
      <c r="QNV26" s="25"/>
      <c r="QNW26" s="110"/>
      <c r="QNX26" s="25"/>
      <c r="QNY26" s="25"/>
      <c r="QNZ26" s="25"/>
      <c r="QOA26" s="25"/>
      <c r="QOB26" s="25"/>
      <c r="QOC26" s="148"/>
      <c r="QOD26" s="25"/>
      <c r="QOE26" s="25"/>
      <c r="QOG26" s="25"/>
      <c r="QOH26" s="25"/>
      <c r="QOI26" s="25"/>
      <c r="QOJ26" s="25"/>
      <c r="QOK26" s="110"/>
      <c r="QOL26" s="25"/>
      <c r="QOM26" s="25"/>
      <c r="QON26" s="25"/>
      <c r="QOO26" s="25"/>
      <c r="QOP26" s="25"/>
      <c r="QOQ26" s="148"/>
      <c r="QOR26" s="25"/>
      <c r="QOS26" s="25"/>
      <c r="QOU26" s="25"/>
      <c r="QOV26" s="25"/>
      <c r="QOW26" s="25"/>
      <c r="QOX26" s="25"/>
      <c r="QOY26" s="110"/>
      <c r="QOZ26" s="25"/>
      <c r="QPA26" s="25"/>
      <c r="QPB26" s="25"/>
      <c r="QPC26" s="25"/>
      <c r="QPD26" s="25"/>
      <c r="QPE26" s="148"/>
      <c r="QPF26" s="25"/>
      <c r="QPG26" s="25"/>
      <c r="QPI26" s="25"/>
      <c r="QPJ26" s="25"/>
      <c r="QPK26" s="25"/>
      <c r="QPL26" s="25"/>
      <c r="QPM26" s="110"/>
      <c r="QPN26" s="25"/>
      <c r="QPO26" s="25"/>
      <c r="QPP26" s="25"/>
      <c r="QPQ26" s="25"/>
      <c r="QPR26" s="25"/>
      <c r="QPS26" s="148"/>
      <c r="QPT26" s="25"/>
      <c r="QPU26" s="25"/>
      <c r="QPW26" s="25"/>
      <c r="QPX26" s="25"/>
      <c r="QPY26" s="25"/>
      <c r="QPZ26" s="25"/>
      <c r="QQA26" s="110"/>
      <c r="QQB26" s="25"/>
      <c r="QQC26" s="25"/>
      <c r="QQD26" s="25"/>
      <c r="QQE26" s="25"/>
      <c r="QQF26" s="25"/>
      <c r="QQG26" s="148"/>
      <c r="QQH26" s="25"/>
      <c r="QQI26" s="25"/>
      <c r="QQK26" s="25"/>
      <c r="QQL26" s="25"/>
      <c r="QQM26" s="25"/>
      <c r="QQN26" s="25"/>
      <c r="QQO26" s="110"/>
      <c r="QQP26" s="25"/>
      <c r="QQQ26" s="25"/>
      <c r="QQR26" s="25"/>
      <c r="QQS26" s="25"/>
      <c r="QQT26" s="25"/>
      <c r="QQU26" s="148"/>
      <c r="QQV26" s="25"/>
      <c r="QQW26" s="25"/>
      <c r="QQY26" s="25"/>
      <c r="QQZ26" s="25"/>
      <c r="QRA26" s="25"/>
      <c r="QRB26" s="25"/>
      <c r="QRC26" s="110"/>
      <c r="QRD26" s="25"/>
      <c r="QRE26" s="25"/>
      <c r="QRF26" s="25"/>
      <c r="QRG26" s="25"/>
      <c r="QRH26" s="25"/>
      <c r="QRI26" s="148"/>
      <c r="QRJ26" s="25"/>
      <c r="QRK26" s="25"/>
      <c r="QRM26" s="25"/>
      <c r="QRN26" s="25"/>
      <c r="QRO26" s="25"/>
      <c r="QRP26" s="25"/>
      <c r="QRQ26" s="110"/>
      <c r="QRR26" s="25"/>
      <c r="QRS26" s="25"/>
      <c r="QRT26" s="25"/>
      <c r="QRU26" s="25"/>
      <c r="QRV26" s="25"/>
      <c r="QRW26" s="148"/>
      <c r="QRX26" s="25"/>
      <c r="QRY26" s="25"/>
      <c r="QSA26" s="25"/>
      <c r="QSB26" s="25"/>
      <c r="QSC26" s="25"/>
      <c r="QSD26" s="25"/>
      <c r="QSE26" s="110"/>
      <c r="QSF26" s="25"/>
      <c r="QSG26" s="25"/>
      <c r="QSH26" s="25"/>
      <c r="QSI26" s="25"/>
      <c r="QSJ26" s="25"/>
      <c r="QSK26" s="148"/>
      <c r="QSL26" s="25"/>
      <c r="QSM26" s="25"/>
      <c r="QSO26" s="25"/>
      <c r="QSP26" s="25"/>
      <c r="QSQ26" s="25"/>
      <c r="QSR26" s="25"/>
      <c r="QSS26" s="110"/>
      <c r="QST26" s="25"/>
      <c r="QSU26" s="25"/>
      <c r="QSV26" s="25"/>
      <c r="QSW26" s="25"/>
      <c r="QSX26" s="25"/>
      <c r="QSY26" s="148"/>
      <c r="QSZ26" s="25"/>
      <c r="QTA26" s="25"/>
      <c r="QTC26" s="25"/>
      <c r="QTD26" s="25"/>
      <c r="QTE26" s="25"/>
      <c r="QTF26" s="25"/>
      <c r="QTG26" s="110"/>
      <c r="QTH26" s="25"/>
      <c r="QTI26" s="25"/>
      <c r="QTJ26" s="25"/>
      <c r="QTK26" s="25"/>
      <c r="QTL26" s="25"/>
      <c r="QTM26" s="148"/>
      <c r="QTN26" s="25"/>
      <c r="QTO26" s="25"/>
      <c r="QTQ26" s="25"/>
      <c r="QTR26" s="25"/>
      <c r="QTS26" s="25"/>
      <c r="QTT26" s="25"/>
      <c r="QTU26" s="110"/>
      <c r="QTV26" s="25"/>
      <c r="QTW26" s="25"/>
      <c r="QTX26" s="25"/>
      <c r="QTY26" s="25"/>
      <c r="QTZ26" s="25"/>
      <c r="QUA26" s="148"/>
      <c r="QUB26" s="25"/>
      <c r="QUC26" s="25"/>
      <c r="QUE26" s="25"/>
      <c r="QUF26" s="25"/>
      <c r="QUG26" s="25"/>
      <c r="QUH26" s="25"/>
      <c r="QUI26" s="110"/>
      <c r="QUJ26" s="25"/>
      <c r="QUK26" s="25"/>
      <c r="QUL26" s="25"/>
      <c r="QUM26" s="25"/>
      <c r="QUN26" s="25"/>
      <c r="QUO26" s="148"/>
      <c r="QUP26" s="25"/>
      <c r="QUQ26" s="25"/>
      <c r="QUS26" s="25"/>
      <c r="QUT26" s="25"/>
      <c r="QUU26" s="25"/>
      <c r="QUV26" s="25"/>
      <c r="QUW26" s="110"/>
      <c r="QUX26" s="25"/>
      <c r="QUY26" s="25"/>
      <c r="QUZ26" s="25"/>
      <c r="QVA26" s="25"/>
      <c r="QVB26" s="25"/>
      <c r="QVC26" s="148"/>
      <c r="QVD26" s="25"/>
      <c r="QVE26" s="25"/>
      <c r="QVG26" s="25"/>
      <c r="QVH26" s="25"/>
      <c r="QVI26" s="25"/>
      <c r="QVJ26" s="25"/>
      <c r="QVK26" s="110"/>
      <c r="QVL26" s="25"/>
      <c r="QVM26" s="25"/>
      <c r="QVN26" s="25"/>
      <c r="QVO26" s="25"/>
      <c r="QVP26" s="25"/>
      <c r="QVQ26" s="148"/>
      <c r="QVR26" s="25"/>
      <c r="QVS26" s="25"/>
      <c r="QVU26" s="25"/>
      <c r="QVV26" s="25"/>
      <c r="QVW26" s="25"/>
      <c r="QVX26" s="25"/>
      <c r="QVY26" s="110"/>
      <c r="QVZ26" s="25"/>
      <c r="QWA26" s="25"/>
      <c r="QWB26" s="25"/>
      <c r="QWC26" s="25"/>
      <c r="QWD26" s="25"/>
      <c r="QWE26" s="148"/>
      <c r="QWF26" s="25"/>
      <c r="QWG26" s="25"/>
      <c r="QWI26" s="25"/>
      <c r="QWJ26" s="25"/>
      <c r="QWK26" s="25"/>
      <c r="QWL26" s="25"/>
      <c r="QWM26" s="110"/>
      <c r="QWN26" s="25"/>
      <c r="QWO26" s="25"/>
      <c r="QWP26" s="25"/>
      <c r="QWQ26" s="25"/>
      <c r="QWR26" s="25"/>
      <c r="QWS26" s="148"/>
      <c r="QWT26" s="25"/>
      <c r="QWU26" s="25"/>
      <c r="QWW26" s="25"/>
      <c r="QWX26" s="25"/>
      <c r="QWY26" s="25"/>
      <c r="QWZ26" s="25"/>
      <c r="QXA26" s="110"/>
      <c r="QXB26" s="25"/>
      <c r="QXC26" s="25"/>
      <c r="QXD26" s="25"/>
      <c r="QXE26" s="25"/>
      <c r="QXF26" s="25"/>
      <c r="QXG26" s="148"/>
      <c r="QXH26" s="25"/>
      <c r="QXI26" s="25"/>
      <c r="QXK26" s="25"/>
      <c r="QXL26" s="25"/>
      <c r="QXM26" s="25"/>
      <c r="QXN26" s="25"/>
      <c r="QXO26" s="110"/>
      <c r="QXP26" s="25"/>
      <c r="QXQ26" s="25"/>
      <c r="QXR26" s="25"/>
      <c r="QXS26" s="25"/>
      <c r="QXT26" s="25"/>
      <c r="QXU26" s="148"/>
      <c r="QXV26" s="25"/>
      <c r="QXW26" s="25"/>
      <c r="QXY26" s="25"/>
      <c r="QXZ26" s="25"/>
      <c r="QYA26" s="25"/>
      <c r="QYB26" s="25"/>
      <c r="QYC26" s="110"/>
      <c r="QYD26" s="25"/>
      <c r="QYE26" s="25"/>
      <c r="QYF26" s="25"/>
      <c r="QYG26" s="25"/>
      <c r="QYH26" s="25"/>
      <c r="QYI26" s="148"/>
      <c r="QYJ26" s="25"/>
      <c r="QYK26" s="25"/>
      <c r="QYM26" s="25"/>
      <c r="QYN26" s="25"/>
      <c r="QYO26" s="25"/>
      <c r="QYP26" s="25"/>
      <c r="QYQ26" s="110"/>
      <c r="QYR26" s="25"/>
      <c r="QYS26" s="25"/>
      <c r="QYT26" s="25"/>
      <c r="QYU26" s="25"/>
      <c r="QYV26" s="25"/>
      <c r="QYW26" s="148"/>
      <c r="QYX26" s="25"/>
      <c r="QYY26" s="25"/>
      <c r="QZA26" s="25"/>
      <c r="QZB26" s="25"/>
      <c r="QZC26" s="25"/>
      <c r="QZD26" s="25"/>
      <c r="QZE26" s="110"/>
      <c r="QZF26" s="25"/>
      <c r="QZG26" s="25"/>
      <c r="QZH26" s="25"/>
      <c r="QZI26" s="25"/>
      <c r="QZJ26" s="25"/>
      <c r="QZK26" s="148"/>
      <c r="QZL26" s="25"/>
      <c r="QZM26" s="25"/>
      <c r="QZO26" s="25"/>
      <c r="QZP26" s="25"/>
      <c r="QZQ26" s="25"/>
      <c r="QZR26" s="25"/>
      <c r="QZS26" s="110"/>
      <c r="QZT26" s="25"/>
      <c r="QZU26" s="25"/>
      <c r="QZV26" s="25"/>
      <c r="QZW26" s="25"/>
      <c r="QZX26" s="25"/>
      <c r="QZY26" s="148"/>
      <c r="QZZ26" s="25"/>
      <c r="RAA26" s="25"/>
      <c r="RAC26" s="25"/>
      <c r="RAD26" s="25"/>
      <c r="RAE26" s="25"/>
      <c r="RAF26" s="25"/>
      <c r="RAG26" s="110"/>
      <c r="RAH26" s="25"/>
      <c r="RAI26" s="25"/>
      <c r="RAJ26" s="25"/>
      <c r="RAK26" s="25"/>
      <c r="RAL26" s="25"/>
      <c r="RAM26" s="148"/>
      <c r="RAN26" s="25"/>
      <c r="RAO26" s="25"/>
      <c r="RAQ26" s="25"/>
      <c r="RAR26" s="25"/>
      <c r="RAS26" s="25"/>
      <c r="RAT26" s="25"/>
      <c r="RAU26" s="110"/>
      <c r="RAV26" s="25"/>
      <c r="RAW26" s="25"/>
      <c r="RAX26" s="25"/>
      <c r="RAY26" s="25"/>
      <c r="RAZ26" s="25"/>
      <c r="RBA26" s="148"/>
      <c r="RBB26" s="25"/>
      <c r="RBC26" s="25"/>
      <c r="RBE26" s="25"/>
      <c r="RBF26" s="25"/>
      <c r="RBG26" s="25"/>
      <c r="RBH26" s="25"/>
      <c r="RBI26" s="110"/>
      <c r="RBJ26" s="25"/>
      <c r="RBK26" s="25"/>
      <c r="RBL26" s="25"/>
      <c r="RBM26" s="25"/>
      <c r="RBN26" s="25"/>
      <c r="RBO26" s="148"/>
      <c r="RBP26" s="25"/>
      <c r="RBQ26" s="25"/>
      <c r="RBS26" s="25"/>
      <c r="RBT26" s="25"/>
      <c r="RBU26" s="25"/>
      <c r="RBV26" s="25"/>
      <c r="RBW26" s="110"/>
      <c r="RBX26" s="25"/>
      <c r="RBY26" s="25"/>
      <c r="RBZ26" s="25"/>
      <c r="RCA26" s="25"/>
      <c r="RCB26" s="25"/>
      <c r="RCC26" s="148"/>
      <c r="RCD26" s="25"/>
      <c r="RCE26" s="25"/>
      <c r="RCG26" s="25"/>
      <c r="RCH26" s="25"/>
      <c r="RCI26" s="25"/>
      <c r="RCJ26" s="25"/>
      <c r="RCK26" s="110"/>
      <c r="RCL26" s="25"/>
      <c r="RCM26" s="25"/>
      <c r="RCN26" s="25"/>
      <c r="RCO26" s="25"/>
      <c r="RCP26" s="25"/>
      <c r="RCQ26" s="148"/>
      <c r="RCR26" s="25"/>
      <c r="RCS26" s="25"/>
      <c r="RCU26" s="25"/>
      <c r="RCV26" s="25"/>
      <c r="RCW26" s="25"/>
      <c r="RCX26" s="25"/>
      <c r="RCY26" s="110"/>
      <c r="RCZ26" s="25"/>
      <c r="RDA26" s="25"/>
      <c r="RDB26" s="25"/>
      <c r="RDC26" s="25"/>
      <c r="RDD26" s="25"/>
      <c r="RDE26" s="148"/>
      <c r="RDF26" s="25"/>
      <c r="RDG26" s="25"/>
      <c r="RDI26" s="25"/>
      <c r="RDJ26" s="25"/>
      <c r="RDK26" s="25"/>
      <c r="RDL26" s="25"/>
      <c r="RDM26" s="110"/>
      <c r="RDN26" s="25"/>
      <c r="RDO26" s="25"/>
      <c r="RDP26" s="25"/>
      <c r="RDQ26" s="25"/>
      <c r="RDR26" s="25"/>
      <c r="RDS26" s="148"/>
      <c r="RDT26" s="25"/>
      <c r="RDU26" s="25"/>
      <c r="RDW26" s="25"/>
      <c r="RDX26" s="25"/>
      <c r="RDY26" s="25"/>
      <c r="RDZ26" s="25"/>
      <c r="REA26" s="110"/>
      <c r="REB26" s="25"/>
      <c r="REC26" s="25"/>
      <c r="RED26" s="25"/>
      <c r="REE26" s="25"/>
      <c r="REF26" s="25"/>
      <c r="REG26" s="148"/>
      <c r="REH26" s="25"/>
      <c r="REI26" s="25"/>
      <c r="REK26" s="25"/>
      <c r="REL26" s="25"/>
      <c r="REM26" s="25"/>
      <c r="REN26" s="25"/>
      <c r="REO26" s="110"/>
      <c r="REP26" s="25"/>
      <c r="REQ26" s="25"/>
      <c r="RER26" s="25"/>
      <c r="RES26" s="25"/>
      <c r="RET26" s="25"/>
      <c r="REU26" s="148"/>
      <c r="REV26" s="25"/>
      <c r="REW26" s="25"/>
      <c r="REY26" s="25"/>
      <c r="REZ26" s="25"/>
      <c r="RFA26" s="25"/>
      <c r="RFB26" s="25"/>
      <c r="RFC26" s="110"/>
      <c r="RFD26" s="25"/>
      <c r="RFE26" s="25"/>
      <c r="RFF26" s="25"/>
      <c r="RFG26" s="25"/>
      <c r="RFH26" s="25"/>
      <c r="RFI26" s="148"/>
      <c r="RFJ26" s="25"/>
      <c r="RFK26" s="25"/>
      <c r="RFM26" s="25"/>
      <c r="RFN26" s="25"/>
      <c r="RFO26" s="25"/>
      <c r="RFP26" s="25"/>
      <c r="RFQ26" s="110"/>
      <c r="RFR26" s="25"/>
      <c r="RFS26" s="25"/>
      <c r="RFT26" s="25"/>
      <c r="RFU26" s="25"/>
      <c r="RFV26" s="25"/>
      <c r="RFW26" s="148"/>
      <c r="RFX26" s="25"/>
      <c r="RFY26" s="25"/>
      <c r="RGA26" s="25"/>
      <c r="RGB26" s="25"/>
      <c r="RGC26" s="25"/>
      <c r="RGD26" s="25"/>
      <c r="RGE26" s="110"/>
      <c r="RGF26" s="25"/>
      <c r="RGG26" s="25"/>
      <c r="RGH26" s="25"/>
      <c r="RGI26" s="25"/>
      <c r="RGJ26" s="25"/>
      <c r="RGK26" s="148"/>
      <c r="RGL26" s="25"/>
      <c r="RGM26" s="25"/>
      <c r="RGO26" s="25"/>
      <c r="RGP26" s="25"/>
      <c r="RGQ26" s="25"/>
      <c r="RGR26" s="25"/>
      <c r="RGS26" s="110"/>
      <c r="RGT26" s="25"/>
      <c r="RGU26" s="25"/>
      <c r="RGV26" s="25"/>
      <c r="RGW26" s="25"/>
      <c r="RGX26" s="25"/>
      <c r="RGY26" s="148"/>
      <c r="RGZ26" s="25"/>
      <c r="RHA26" s="25"/>
      <c r="RHC26" s="25"/>
      <c r="RHD26" s="25"/>
      <c r="RHE26" s="25"/>
      <c r="RHF26" s="25"/>
      <c r="RHG26" s="110"/>
      <c r="RHH26" s="25"/>
      <c r="RHI26" s="25"/>
      <c r="RHJ26" s="25"/>
      <c r="RHK26" s="25"/>
      <c r="RHL26" s="25"/>
      <c r="RHM26" s="148"/>
      <c r="RHN26" s="25"/>
      <c r="RHO26" s="25"/>
      <c r="RHQ26" s="25"/>
      <c r="RHR26" s="25"/>
      <c r="RHS26" s="25"/>
      <c r="RHT26" s="25"/>
      <c r="RHU26" s="110"/>
      <c r="RHV26" s="25"/>
      <c r="RHW26" s="25"/>
      <c r="RHX26" s="25"/>
      <c r="RHY26" s="25"/>
      <c r="RHZ26" s="25"/>
      <c r="RIA26" s="148"/>
      <c r="RIB26" s="25"/>
      <c r="RIC26" s="25"/>
      <c r="RIE26" s="25"/>
      <c r="RIF26" s="25"/>
      <c r="RIG26" s="25"/>
      <c r="RIH26" s="25"/>
      <c r="RII26" s="110"/>
      <c r="RIJ26" s="25"/>
      <c r="RIK26" s="25"/>
      <c r="RIL26" s="25"/>
      <c r="RIM26" s="25"/>
      <c r="RIN26" s="25"/>
      <c r="RIO26" s="148"/>
      <c r="RIP26" s="25"/>
      <c r="RIQ26" s="25"/>
      <c r="RIS26" s="25"/>
      <c r="RIT26" s="25"/>
      <c r="RIU26" s="25"/>
      <c r="RIV26" s="25"/>
      <c r="RIW26" s="110"/>
      <c r="RIX26" s="25"/>
      <c r="RIY26" s="25"/>
      <c r="RIZ26" s="25"/>
      <c r="RJA26" s="25"/>
      <c r="RJB26" s="25"/>
      <c r="RJC26" s="148"/>
      <c r="RJD26" s="25"/>
      <c r="RJE26" s="25"/>
      <c r="RJG26" s="25"/>
      <c r="RJH26" s="25"/>
      <c r="RJI26" s="25"/>
      <c r="RJJ26" s="25"/>
      <c r="RJK26" s="110"/>
      <c r="RJL26" s="25"/>
      <c r="RJM26" s="25"/>
      <c r="RJN26" s="25"/>
      <c r="RJO26" s="25"/>
      <c r="RJP26" s="25"/>
      <c r="RJQ26" s="148"/>
      <c r="RJR26" s="25"/>
      <c r="RJS26" s="25"/>
      <c r="RJU26" s="25"/>
      <c r="RJV26" s="25"/>
      <c r="RJW26" s="25"/>
      <c r="RJX26" s="25"/>
      <c r="RJY26" s="110"/>
      <c r="RJZ26" s="25"/>
      <c r="RKA26" s="25"/>
      <c r="RKB26" s="25"/>
      <c r="RKC26" s="25"/>
      <c r="RKD26" s="25"/>
      <c r="RKE26" s="148"/>
      <c r="RKF26" s="25"/>
      <c r="RKG26" s="25"/>
      <c r="RKI26" s="25"/>
      <c r="RKJ26" s="25"/>
      <c r="RKK26" s="25"/>
      <c r="RKL26" s="25"/>
      <c r="RKM26" s="110"/>
      <c r="RKN26" s="25"/>
      <c r="RKO26" s="25"/>
      <c r="RKP26" s="25"/>
      <c r="RKQ26" s="25"/>
      <c r="RKR26" s="25"/>
      <c r="RKS26" s="148"/>
      <c r="RKT26" s="25"/>
      <c r="RKU26" s="25"/>
      <c r="RKW26" s="25"/>
      <c r="RKX26" s="25"/>
      <c r="RKY26" s="25"/>
      <c r="RKZ26" s="25"/>
      <c r="RLA26" s="110"/>
      <c r="RLB26" s="25"/>
      <c r="RLC26" s="25"/>
      <c r="RLD26" s="25"/>
      <c r="RLE26" s="25"/>
      <c r="RLF26" s="25"/>
      <c r="RLG26" s="148"/>
      <c r="RLH26" s="25"/>
      <c r="RLI26" s="25"/>
      <c r="RLK26" s="25"/>
      <c r="RLL26" s="25"/>
      <c r="RLM26" s="25"/>
      <c r="RLN26" s="25"/>
      <c r="RLO26" s="110"/>
      <c r="RLP26" s="25"/>
      <c r="RLQ26" s="25"/>
      <c r="RLR26" s="25"/>
      <c r="RLS26" s="25"/>
      <c r="RLT26" s="25"/>
      <c r="RLU26" s="148"/>
      <c r="RLV26" s="25"/>
      <c r="RLW26" s="25"/>
      <c r="RLY26" s="25"/>
      <c r="RLZ26" s="25"/>
      <c r="RMA26" s="25"/>
      <c r="RMB26" s="25"/>
      <c r="RMC26" s="110"/>
      <c r="RMD26" s="25"/>
      <c r="RME26" s="25"/>
      <c r="RMF26" s="25"/>
      <c r="RMG26" s="25"/>
      <c r="RMH26" s="25"/>
      <c r="RMI26" s="148"/>
      <c r="RMJ26" s="25"/>
      <c r="RMK26" s="25"/>
      <c r="RMM26" s="25"/>
      <c r="RMN26" s="25"/>
      <c r="RMO26" s="25"/>
      <c r="RMP26" s="25"/>
      <c r="RMQ26" s="110"/>
      <c r="RMR26" s="25"/>
      <c r="RMS26" s="25"/>
      <c r="RMT26" s="25"/>
      <c r="RMU26" s="25"/>
      <c r="RMV26" s="25"/>
      <c r="RMW26" s="148"/>
      <c r="RMX26" s="25"/>
      <c r="RMY26" s="25"/>
      <c r="RNA26" s="25"/>
      <c r="RNB26" s="25"/>
      <c r="RNC26" s="25"/>
      <c r="RND26" s="25"/>
      <c r="RNE26" s="110"/>
      <c r="RNF26" s="25"/>
      <c r="RNG26" s="25"/>
      <c r="RNH26" s="25"/>
      <c r="RNI26" s="25"/>
      <c r="RNJ26" s="25"/>
      <c r="RNK26" s="148"/>
      <c r="RNL26" s="25"/>
      <c r="RNM26" s="25"/>
      <c r="RNO26" s="25"/>
      <c r="RNP26" s="25"/>
      <c r="RNQ26" s="25"/>
      <c r="RNR26" s="25"/>
      <c r="RNS26" s="110"/>
      <c r="RNT26" s="25"/>
      <c r="RNU26" s="25"/>
      <c r="RNV26" s="25"/>
      <c r="RNW26" s="25"/>
      <c r="RNX26" s="25"/>
      <c r="RNY26" s="148"/>
      <c r="RNZ26" s="25"/>
      <c r="ROA26" s="25"/>
      <c r="ROC26" s="25"/>
      <c r="ROD26" s="25"/>
      <c r="ROE26" s="25"/>
      <c r="ROF26" s="25"/>
      <c r="ROG26" s="110"/>
      <c r="ROH26" s="25"/>
      <c r="ROI26" s="25"/>
      <c r="ROJ26" s="25"/>
      <c r="ROK26" s="25"/>
      <c r="ROL26" s="25"/>
      <c r="ROM26" s="148"/>
      <c r="RON26" s="25"/>
      <c r="ROO26" s="25"/>
      <c r="ROQ26" s="25"/>
      <c r="ROR26" s="25"/>
      <c r="ROS26" s="25"/>
      <c r="ROT26" s="25"/>
      <c r="ROU26" s="110"/>
      <c r="ROV26" s="25"/>
      <c r="ROW26" s="25"/>
      <c r="ROX26" s="25"/>
      <c r="ROY26" s="25"/>
      <c r="ROZ26" s="25"/>
      <c r="RPA26" s="148"/>
      <c r="RPB26" s="25"/>
      <c r="RPC26" s="25"/>
      <c r="RPE26" s="25"/>
      <c r="RPF26" s="25"/>
      <c r="RPG26" s="25"/>
      <c r="RPH26" s="25"/>
      <c r="RPI26" s="110"/>
      <c r="RPJ26" s="25"/>
      <c r="RPK26" s="25"/>
      <c r="RPL26" s="25"/>
      <c r="RPM26" s="25"/>
      <c r="RPN26" s="25"/>
      <c r="RPO26" s="148"/>
      <c r="RPP26" s="25"/>
      <c r="RPQ26" s="25"/>
      <c r="RPS26" s="25"/>
      <c r="RPT26" s="25"/>
      <c r="RPU26" s="25"/>
      <c r="RPV26" s="25"/>
      <c r="RPW26" s="110"/>
      <c r="RPX26" s="25"/>
      <c r="RPY26" s="25"/>
      <c r="RPZ26" s="25"/>
      <c r="RQA26" s="25"/>
      <c r="RQB26" s="25"/>
      <c r="RQC26" s="148"/>
      <c r="RQD26" s="25"/>
      <c r="RQE26" s="25"/>
      <c r="RQG26" s="25"/>
      <c r="RQH26" s="25"/>
      <c r="RQI26" s="25"/>
      <c r="RQJ26" s="25"/>
      <c r="RQK26" s="110"/>
      <c r="RQL26" s="25"/>
      <c r="RQM26" s="25"/>
      <c r="RQN26" s="25"/>
      <c r="RQO26" s="25"/>
      <c r="RQP26" s="25"/>
      <c r="RQQ26" s="148"/>
      <c r="RQR26" s="25"/>
      <c r="RQS26" s="25"/>
      <c r="RQU26" s="25"/>
      <c r="RQV26" s="25"/>
      <c r="RQW26" s="25"/>
      <c r="RQX26" s="25"/>
      <c r="RQY26" s="110"/>
      <c r="RQZ26" s="25"/>
      <c r="RRA26" s="25"/>
      <c r="RRB26" s="25"/>
      <c r="RRC26" s="25"/>
      <c r="RRD26" s="25"/>
      <c r="RRE26" s="148"/>
      <c r="RRF26" s="25"/>
      <c r="RRG26" s="25"/>
      <c r="RRI26" s="25"/>
      <c r="RRJ26" s="25"/>
      <c r="RRK26" s="25"/>
      <c r="RRL26" s="25"/>
      <c r="RRM26" s="110"/>
      <c r="RRN26" s="25"/>
      <c r="RRO26" s="25"/>
      <c r="RRP26" s="25"/>
      <c r="RRQ26" s="25"/>
      <c r="RRR26" s="25"/>
      <c r="RRS26" s="148"/>
      <c r="RRT26" s="25"/>
      <c r="RRU26" s="25"/>
      <c r="RRW26" s="25"/>
      <c r="RRX26" s="25"/>
      <c r="RRY26" s="25"/>
      <c r="RRZ26" s="25"/>
      <c r="RSA26" s="110"/>
      <c r="RSB26" s="25"/>
      <c r="RSC26" s="25"/>
      <c r="RSD26" s="25"/>
      <c r="RSE26" s="25"/>
      <c r="RSF26" s="25"/>
      <c r="RSG26" s="148"/>
      <c r="RSH26" s="25"/>
      <c r="RSI26" s="25"/>
      <c r="RSK26" s="25"/>
      <c r="RSL26" s="25"/>
      <c r="RSM26" s="25"/>
      <c r="RSN26" s="25"/>
      <c r="RSO26" s="110"/>
      <c r="RSP26" s="25"/>
      <c r="RSQ26" s="25"/>
      <c r="RSR26" s="25"/>
      <c r="RSS26" s="25"/>
      <c r="RST26" s="25"/>
      <c r="RSU26" s="148"/>
      <c r="RSV26" s="25"/>
      <c r="RSW26" s="25"/>
      <c r="RSY26" s="25"/>
      <c r="RSZ26" s="25"/>
      <c r="RTA26" s="25"/>
      <c r="RTB26" s="25"/>
      <c r="RTC26" s="110"/>
      <c r="RTD26" s="25"/>
      <c r="RTE26" s="25"/>
      <c r="RTF26" s="25"/>
      <c r="RTG26" s="25"/>
      <c r="RTH26" s="25"/>
      <c r="RTI26" s="148"/>
      <c r="RTJ26" s="25"/>
      <c r="RTK26" s="25"/>
      <c r="RTM26" s="25"/>
      <c r="RTN26" s="25"/>
      <c r="RTO26" s="25"/>
      <c r="RTP26" s="25"/>
      <c r="RTQ26" s="110"/>
      <c r="RTR26" s="25"/>
      <c r="RTS26" s="25"/>
      <c r="RTT26" s="25"/>
      <c r="RTU26" s="25"/>
      <c r="RTV26" s="25"/>
      <c r="RTW26" s="148"/>
      <c r="RTX26" s="25"/>
      <c r="RTY26" s="25"/>
      <c r="RUA26" s="25"/>
      <c r="RUB26" s="25"/>
      <c r="RUC26" s="25"/>
      <c r="RUD26" s="25"/>
      <c r="RUE26" s="110"/>
      <c r="RUF26" s="25"/>
      <c r="RUG26" s="25"/>
      <c r="RUH26" s="25"/>
      <c r="RUI26" s="25"/>
      <c r="RUJ26" s="25"/>
      <c r="RUK26" s="148"/>
      <c r="RUL26" s="25"/>
      <c r="RUM26" s="25"/>
      <c r="RUO26" s="25"/>
      <c r="RUP26" s="25"/>
      <c r="RUQ26" s="25"/>
      <c r="RUR26" s="25"/>
      <c r="RUS26" s="110"/>
      <c r="RUT26" s="25"/>
      <c r="RUU26" s="25"/>
      <c r="RUV26" s="25"/>
      <c r="RUW26" s="25"/>
      <c r="RUX26" s="25"/>
      <c r="RUY26" s="148"/>
      <c r="RUZ26" s="25"/>
      <c r="RVA26" s="25"/>
      <c r="RVC26" s="25"/>
      <c r="RVD26" s="25"/>
      <c r="RVE26" s="25"/>
      <c r="RVF26" s="25"/>
      <c r="RVG26" s="110"/>
      <c r="RVH26" s="25"/>
      <c r="RVI26" s="25"/>
      <c r="RVJ26" s="25"/>
      <c r="RVK26" s="25"/>
      <c r="RVL26" s="25"/>
      <c r="RVM26" s="148"/>
      <c r="RVN26" s="25"/>
      <c r="RVO26" s="25"/>
      <c r="RVQ26" s="25"/>
      <c r="RVR26" s="25"/>
      <c r="RVS26" s="25"/>
      <c r="RVT26" s="25"/>
      <c r="RVU26" s="110"/>
      <c r="RVV26" s="25"/>
      <c r="RVW26" s="25"/>
      <c r="RVX26" s="25"/>
      <c r="RVY26" s="25"/>
      <c r="RVZ26" s="25"/>
      <c r="RWA26" s="148"/>
      <c r="RWB26" s="25"/>
      <c r="RWC26" s="25"/>
      <c r="RWE26" s="25"/>
      <c r="RWF26" s="25"/>
      <c r="RWG26" s="25"/>
      <c r="RWH26" s="25"/>
      <c r="RWI26" s="110"/>
      <c r="RWJ26" s="25"/>
      <c r="RWK26" s="25"/>
      <c r="RWL26" s="25"/>
      <c r="RWM26" s="25"/>
      <c r="RWN26" s="25"/>
      <c r="RWO26" s="148"/>
      <c r="RWP26" s="25"/>
      <c r="RWQ26" s="25"/>
      <c r="RWS26" s="25"/>
      <c r="RWT26" s="25"/>
      <c r="RWU26" s="25"/>
      <c r="RWV26" s="25"/>
      <c r="RWW26" s="110"/>
      <c r="RWX26" s="25"/>
      <c r="RWY26" s="25"/>
      <c r="RWZ26" s="25"/>
      <c r="RXA26" s="25"/>
      <c r="RXB26" s="25"/>
      <c r="RXC26" s="148"/>
      <c r="RXD26" s="25"/>
      <c r="RXE26" s="25"/>
      <c r="RXG26" s="25"/>
      <c r="RXH26" s="25"/>
      <c r="RXI26" s="25"/>
      <c r="RXJ26" s="25"/>
      <c r="RXK26" s="110"/>
      <c r="RXL26" s="25"/>
      <c r="RXM26" s="25"/>
      <c r="RXN26" s="25"/>
      <c r="RXO26" s="25"/>
      <c r="RXP26" s="25"/>
      <c r="RXQ26" s="148"/>
      <c r="RXR26" s="25"/>
      <c r="RXS26" s="25"/>
      <c r="RXU26" s="25"/>
      <c r="RXV26" s="25"/>
      <c r="RXW26" s="25"/>
      <c r="RXX26" s="25"/>
      <c r="RXY26" s="110"/>
      <c r="RXZ26" s="25"/>
      <c r="RYA26" s="25"/>
      <c r="RYB26" s="25"/>
      <c r="RYC26" s="25"/>
      <c r="RYD26" s="25"/>
      <c r="RYE26" s="148"/>
      <c r="RYF26" s="25"/>
      <c r="RYG26" s="25"/>
      <c r="RYI26" s="25"/>
      <c r="RYJ26" s="25"/>
      <c r="RYK26" s="25"/>
      <c r="RYL26" s="25"/>
      <c r="RYM26" s="110"/>
      <c r="RYN26" s="25"/>
      <c r="RYO26" s="25"/>
      <c r="RYP26" s="25"/>
      <c r="RYQ26" s="25"/>
      <c r="RYR26" s="25"/>
      <c r="RYS26" s="148"/>
      <c r="RYT26" s="25"/>
      <c r="RYU26" s="25"/>
      <c r="RYW26" s="25"/>
      <c r="RYX26" s="25"/>
      <c r="RYY26" s="25"/>
      <c r="RYZ26" s="25"/>
      <c r="RZA26" s="110"/>
      <c r="RZB26" s="25"/>
      <c r="RZC26" s="25"/>
      <c r="RZD26" s="25"/>
      <c r="RZE26" s="25"/>
      <c r="RZF26" s="25"/>
      <c r="RZG26" s="148"/>
      <c r="RZH26" s="25"/>
      <c r="RZI26" s="25"/>
      <c r="RZK26" s="25"/>
      <c r="RZL26" s="25"/>
      <c r="RZM26" s="25"/>
      <c r="RZN26" s="25"/>
      <c r="RZO26" s="110"/>
      <c r="RZP26" s="25"/>
      <c r="RZQ26" s="25"/>
      <c r="RZR26" s="25"/>
      <c r="RZS26" s="25"/>
      <c r="RZT26" s="25"/>
      <c r="RZU26" s="148"/>
      <c r="RZV26" s="25"/>
      <c r="RZW26" s="25"/>
      <c r="RZY26" s="25"/>
      <c r="RZZ26" s="25"/>
      <c r="SAA26" s="25"/>
      <c r="SAB26" s="25"/>
      <c r="SAC26" s="110"/>
      <c r="SAD26" s="25"/>
      <c r="SAE26" s="25"/>
      <c r="SAF26" s="25"/>
      <c r="SAG26" s="25"/>
      <c r="SAH26" s="25"/>
      <c r="SAI26" s="148"/>
      <c r="SAJ26" s="25"/>
      <c r="SAK26" s="25"/>
      <c r="SAM26" s="25"/>
      <c r="SAN26" s="25"/>
      <c r="SAO26" s="25"/>
      <c r="SAP26" s="25"/>
      <c r="SAQ26" s="110"/>
      <c r="SAR26" s="25"/>
      <c r="SAS26" s="25"/>
      <c r="SAT26" s="25"/>
      <c r="SAU26" s="25"/>
      <c r="SAV26" s="25"/>
      <c r="SAW26" s="148"/>
      <c r="SAX26" s="25"/>
      <c r="SAY26" s="25"/>
      <c r="SBA26" s="25"/>
      <c r="SBB26" s="25"/>
      <c r="SBC26" s="25"/>
      <c r="SBD26" s="25"/>
      <c r="SBE26" s="110"/>
      <c r="SBF26" s="25"/>
      <c r="SBG26" s="25"/>
      <c r="SBH26" s="25"/>
      <c r="SBI26" s="25"/>
      <c r="SBJ26" s="25"/>
      <c r="SBK26" s="148"/>
      <c r="SBL26" s="25"/>
      <c r="SBM26" s="25"/>
      <c r="SBO26" s="25"/>
      <c r="SBP26" s="25"/>
      <c r="SBQ26" s="25"/>
      <c r="SBR26" s="25"/>
      <c r="SBS26" s="110"/>
      <c r="SBT26" s="25"/>
      <c r="SBU26" s="25"/>
      <c r="SBV26" s="25"/>
      <c r="SBW26" s="25"/>
      <c r="SBX26" s="25"/>
      <c r="SBY26" s="148"/>
      <c r="SBZ26" s="25"/>
      <c r="SCA26" s="25"/>
      <c r="SCC26" s="25"/>
      <c r="SCD26" s="25"/>
      <c r="SCE26" s="25"/>
      <c r="SCF26" s="25"/>
      <c r="SCG26" s="110"/>
      <c r="SCH26" s="25"/>
      <c r="SCI26" s="25"/>
      <c r="SCJ26" s="25"/>
      <c r="SCK26" s="25"/>
      <c r="SCL26" s="25"/>
      <c r="SCM26" s="148"/>
      <c r="SCN26" s="25"/>
      <c r="SCO26" s="25"/>
      <c r="SCQ26" s="25"/>
      <c r="SCR26" s="25"/>
      <c r="SCS26" s="25"/>
      <c r="SCT26" s="25"/>
      <c r="SCU26" s="110"/>
      <c r="SCV26" s="25"/>
      <c r="SCW26" s="25"/>
      <c r="SCX26" s="25"/>
      <c r="SCY26" s="25"/>
      <c r="SCZ26" s="25"/>
      <c r="SDA26" s="148"/>
      <c r="SDB26" s="25"/>
      <c r="SDC26" s="25"/>
      <c r="SDE26" s="25"/>
      <c r="SDF26" s="25"/>
      <c r="SDG26" s="25"/>
      <c r="SDH26" s="25"/>
      <c r="SDI26" s="110"/>
      <c r="SDJ26" s="25"/>
      <c r="SDK26" s="25"/>
      <c r="SDL26" s="25"/>
      <c r="SDM26" s="25"/>
      <c r="SDN26" s="25"/>
      <c r="SDO26" s="148"/>
      <c r="SDP26" s="25"/>
      <c r="SDQ26" s="25"/>
      <c r="SDS26" s="25"/>
      <c r="SDT26" s="25"/>
      <c r="SDU26" s="25"/>
      <c r="SDV26" s="25"/>
      <c r="SDW26" s="110"/>
      <c r="SDX26" s="25"/>
      <c r="SDY26" s="25"/>
      <c r="SDZ26" s="25"/>
      <c r="SEA26" s="25"/>
      <c r="SEB26" s="25"/>
      <c r="SEC26" s="148"/>
      <c r="SED26" s="25"/>
      <c r="SEE26" s="25"/>
      <c r="SEG26" s="25"/>
      <c r="SEH26" s="25"/>
      <c r="SEI26" s="25"/>
      <c r="SEJ26" s="25"/>
      <c r="SEK26" s="110"/>
      <c r="SEL26" s="25"/>
      <c r="SEM26" s="25"/>
      <c r="SEN26" s="25"/>
      <c r="SEO26" s="25"/>
      <c r="SEP26" s="25"/>
      <c r="SEQ26" s="148"/>
      <c r="SER26" s="25"/>
      <c r="SES26" s="25"/>
      <c r="SEU26" s="25"/>
      <c r="SEV26" s="25"/>
      <c r="SEW26" s="25"/>
      <c r="SEX26" s="25"/>
      <c r="SEY26" s="110"/>
      <c r="SEZ26" s="25"/>
      <c r="SFA26" s="25"/>
      <c r="SFB26" s="25"/>
      <c r="SFC26" s="25"/>
      <c r="SFD26" s="25"/>
      <c r="SFE26" s="148"/>
      <c r="SFF26" s="25"/>
      <c r="SFG26" s="25"/>
      <c r="SFI26" s="25"/>
      <c r="SFJ26" s="25"/>
      <c r="SFK26" s="25"/>
      <c r="SFL26" s="25"/>
      <c r="SFM26" s="110"/>
      <c r="SFN26" s="25"/>
      <c r="SFO26" s="25"/>
      <c r="SFP26" s="25"/>
      <c r="SFQ26" s="25"/>
      <c r="SFR26" s="25"/>
      <c r="SFS26" s="148"/>
      <c r="SFT26" s="25"/>
      <c r="SFU26" s="25"/>
      <c r="SFW26" s="25"/>
      <c r="SFX26" s="25"/>
      <c r="SFY26" s="25"/>
      <c r="SFZ26" s="25"/>
      <c r="SGA26" s="110"/>
      <c r="SGB26" s="25"/>
      <c r="SGC26" s="25"/>
      <c r="SGD26" s="25"/>
      <c r="SGE26" s="25"/>
      <c r="SGF26" s="25"/>
      <c r="SGG26" s="148"/>
      <c r="SGH26" s="25"/>
      <c r="SGI26" s="25"/>
      <c r="SGK26" s="25"/>
      <c r="SGL26" s="25"/>
      <c r="SGM26" s="25"/>
      <c r="SGN26" s="25"/>
      <c r="SGO26" s="110"/>
      <c r="SGP26" s="25"/>
      <c r="SGQ26" s="25"/>
      <c r="SGR26" s="25"/>
      <c r="SGS26" s="25"/>
      <c r="SGT26" s="25"/>
      <c r="SGU26" s="148"/>
      <c r="SGV26" s="25"/>
      <c r="SGW26" s="25"/>
      <c r="SGY26" s="25"/>
      <c r="SGZ26" s="25"/>
      <c r="SHA26" s="25"/>
      <c r="SHB26" s="25"/>
      <c r="SHC26" s="110"/>
      <c r="SHD26" s="25"/>
      <c r="SHE26" s="25"/>
      <c r="SHF26" s="25"/>
      <c r="SHG26" s="25"/>
      <c r="SHH26" s="25"/>
      <c r="SHI26" s="148"/>
      <c r="SHJ26" s="25"/>
      <c r="SHK26" s="25"/>
      <c r="SHM26" s="25"/>
      <c r="SHN26" s="25"/>
      <c r="SHO26" s="25"/>
      <c r="SHP26" s="25"/>
      <c r="SHQ26" s="110"/>
      <c r="SHR26" s="25"/>
      <c r="SHS26" s="25"/>
      <c r="SHT26" s="25"/>
      <c r="SHU26" s="25"/>
      <c r="SHV26" s="25"/>
      <c r="SHW26" s="148"/>
      <c r="SHX26" s="25"/>
      <c r="SHY26" s="25"/>
      <c r="SIA26" s="25"/>
      <c r="SIB26" s="25"/>
      <c r="SIC26" s="25"/>
      <c r="SID26" s="25"/>
      <c r="SIE26" s="110"/>
      <c r="SIF26" s="25"/>
      <c r="SIG26" s="25"/>
      <c r="SIH26" s="25"/>
      <c r="SII26" s="25"/>
      <c r="SIJ26" s="25"/>
      <c r="SIK26" s="148"/>
      <c r="SIL26" s="25"/>
      <c r="SIM26" s="25"/>
      <c r="SIO26" s="25"/>
      <c r="SIP26" s="25"/>
      <c r="SIQ26" s="25"/>
      <c r="SIR26" s="25"/>
      <c r="SIS26" s="110"/>
      <c r="SIT26" s="25"/>
      <c r="SIU26" s="25"/>
      <c r="SIV26" s="25"/>
      <c r="SIW26" s="25"/>
      <c r="SIX26" s="25"/>
      <c r="SIY26" s="148"/>
      <c r="SIZ26" s="25"/>
      <c r="SJA26" s="25"/>
      <c r="SJC26" s="25"/>
      <c r="SJD26" s="25"/>
      <c r="SJE26" s="25"/>
      <c r="SJF26" s="25"/>
      <c r="SJG26" s="110"/>
      <c r="SJH26" s="25"/>
      <c r="SJI26" s="25"/>
      <c r="SJJ26" s="25"/>
      <c r="SJK26" s="25"/>
      <c r="SJL26" s="25"/>
      <c r="SJM26" s="148"/>
      <c r="SJN26" s="25"/>
      <c r="SJO26" s="25"/>
      <c r="SJQ26" s="25"/>
      <c r="SJR26" s="25"/>
      <c r="SJS26" s="25"/>
      <c r="SJT26" s="25"/>
      <c r="SJU26" s="110"/>
      <c r="SJV26" s="25"/>
      <c r="SJW26" s="25"/>
      <c r="SJX26" s="25"/>
      <c r="SJY26" s="25"/>
      <c r="SJZ26" s="25"/>
      <c r="SKA26" s="148"/>
      <c r="SKB26" s="25"/>
      <c r="SKC26" s="25"/>
      <c r="SKE26" s="25"/>
      <c r="SKF26" s="25"/>
      <c r="SKG26" s="25"/>
      <c r="SKH26" s="25"/>
      <c r="SKI26" s="110"/>
      <c r="SKJ26" s="25"/>
      <c r="SKK26" s="25"/>
      <c r="SKL26" s="25"/>
      <c r="SKM26" s="25"/>
      <c r="SKN26" s="25"/>
      <c r="SKO26" s="148"/>
      <c r="SKP26" s="25"/>
      <c r="SKQ26" s="25"/>
      <c r="SKS26" s="25"/>
      <c r="SKT26" s="25"/>
      <c r="SKU26" s="25"/>
      <c r="SKV26" s="25"/>
      <c r="SKW26" s="110"/>
      <c r="SKX26" s="25"/>
      <c r="SKY26" s="25"/>
      <c r="SKZ26" s="25"/>
      <c r="SLA26" s="25"/>
      <c r="SLB26" s="25"/>
      <c r="SLC26" s="148"/>
      <c r="SLD26" s="25"/>
      <c r="SLE26" s="25"/>
      <c r="SLG26" s="25"/>
      <c r="SLH26" s="25"/>
      <c r="SLI26" s="25"/>
      <c r="SLJ26" s="25"/>
      <c r="SLK26" s="110"/>
      <c r="SLL26" s="25"/>
      <c r="SLM26" s="25"/>
      <c r="SLN26" s="25"/>
      <c r="SLO26" s="25"/>
      <c r="SLP26" s="25"/>
      <c r="SLQ26" s="148"/>
      <c r="SLR26" s="25"/>
      <c r="SLS26" s="25"/>
      <c r="SLU26" s="25"/>
      <c r="SLV26" s="25"/>
      <c r="SLW26" s="25"/>
      <c r="SLX26" s="25"/>
      <c r="SLY26" s="110"/>
      <c r="SLZ26" s="25"/>
      <c r="SMA26" s="25"/>
      <c r="SMB26" s="25"/>
      <c r="SMC26" s="25"/>
      <c r="SMD26" s="25"/>
      <c r="SME26" s="148"/>
      <c r="SMF26" s="25"/>
      <c r="SMG26" s="25"/>
      <c r="SMI26" s="25"/>
      <c r="SMJ26" s="25"/>
      <c r="SMK26" s="25"/>
      <c r="SML26" s="25"/>
      <c r="SMM26" s="110"/>
      <c r="SMN26" s="25"/>
      <c r="SMO26" s="25"/>
      <c r="SMP26" s="25"/>
      <c r="SMQ26" s="25"/>
      <c r="SMR26" s="25"/>
      <c r="SMS26" s="148"/>
      <c r="SMT26" s="25"/>
      <c r="SMU26" s="25"/>
      <c r="SMW26" s="25"/>
      <c r="SMX26" s="25"/>
      <c r="SMY26" s="25"/>
      <c r="SMZ26" s="25"/>
      <c r="SNA26" s="110"/>
      <c r="SNB26" s="25"/>
      <c r="SNC26" s="25"/>
      <c r="SND26" s="25"/>
      <c r="SNE26" s="25"/>
      <c r="SNF26" s="25"/>
      <c r="SNG26" s="148"/>
      <c r="SNH26" s="25"/>
      <c r="SNI26" s="25"/>
      <c r="SNK26" s="25"/>
      <c r="SNL26" s="25"/>
      <c r="SNM26" s="25"/>
      <c r="SNN26" s="25"/>
      <c r="SNO26" s="110"/>
      <c r="SNP26" s="25"/>
      <c r="SNQ26" s="25"/>
      <c r="SNR26" s="25"/>
      <c r="SNS26" s="25"/>
      <c r="SNT26" s="25"/>
      <c r="SNU26" s="148"/>
      <c r="SNV26" s="25"/>
      <c r="SNW26" s="25"/>
      <c r="SNY26" s="25"/>
      <c r="SNZ26" s="25"/>
      <c r="SOA26" s="25"/>
      <c r="SOB26" s="25"/>
      <c r="SOC26" s="110"/>
      <c r="SOD26" s="25"/>
      <c r="SOE26" s="25"/>
      <c r="SOF26" s="25"/>
      <c r="SOG26" s="25"/>
      <c r="SOH26" s="25"/>
      <c r="SOI26" s="148"/>
      <c r="SOJ26" s="25"/>
      <c r="SOK26" s="25"/>
      <c r="SOM26" s="25"/>
      <c r="SON26" s="25"/>
      <c r="SOO26" s="25"/>
      <c r="SOP26" s="25"/>
      <c r="SOQ26" s="110"/>
      <c r="SOR26" s="25"/>
      <c r="SOS26" s="25"/>
      <c r="SOT26" s="25"/>
      <c r="SOU26" s="25"/>
      <c r="SOV26" s="25"/>
      <c r="SOW26" s="148"/>
      <c r="SOX26" s="25"/>
      <c r="SOY26" s="25"/>
      <c r="SPA26" s="25"/>
      <c r="SPB26" s="25"/>
      <c r="SPC26" s="25"/>
      <c r="SPD26" s="25"/>
      <c r="SPE26" s="110"/>
      <c r="SPF26" s="25"/>
      <c r="SPG26" s="25"/>
      <c r="SPH26" s="25"/>
      <c r="SPI26" s="25"/>
      <c r="SPJ26" s="25"/>
      <c r="SPK26" s="148"/>
      <c r="SPL26" s="25"/>
      <c r="SPM26" s="25"/>
      <c r="SPO26" s="25"/>
      <c r="SPP26" s="25"/>
      <c r="SPQ26" s="25"/>
      <c r="SPR26" s="25"/>
      <c r="SPS26" s="110"/>
      <c r="SPT26" s="25"/>
      <c r="SPU26" s="25"/>
      <c r="SPV26" s="25"/>
      <c r="SPW26" s="25"/>
      <c r="SPX26" s="25"/>
      <c r="SPY26" s="148"/>
      <c r="SPZ26" s="25"/>
      <c r="SQA26" s="25"/>
      <c r="SQC26" s="25"/>
      <c r="SQD26" s="25"/>
      <c r="SQE26" s="25"/>
      <c r="SQF26" s="25"/>
      <c r="SQG26" s="110"/>
      <c r="SQH26" s="25"/>
      <c r="SQI26" s="25"/>
      <c r="SQJ26" s="25"/>
      <c r="SQK26" s="25"/>
      <c r="SQL26" s="25"/>
      <c r="SQM26" s="148"/>
      <c r="SQN26" s="25"/>
      <c r="SQO26" s="25"/>
      <c r="SQQ26" s="25"/>
      <c r="SQR26" s="25"/>
      <c r="SQS26" s="25"/>
      <c r="SQT26" s="25"/>
      <c r="SQU26" s="110"/>
      <c r="SQV26" s="25"/>
      <c r="SQW26" s="25"/>
      <c r="SQX26" s="25"/>
      <c r="SQY26" s="25"/>
      <c r="SQZ26" s="25"/>
      <c r="SRA26" s="148"/>
      <c r="SRB26" s="25"/>
      <c r="SRC26" s="25"/>
      <c r="SRE26" s="25"/>
      <c r="SRF26" s="25"/>
      <c r="SRG26" s="25"/>
      <c r="SRH26" s="25"/>
      <c r="SRI26" s="110"/>
      <c r="SRJ26" s="25"/>
      <c r="SRK26" s="25"/>
      <c r="SRL26" s="25"/>
      <c r="SRM26" s="25"/>
      <c r="SRN26" s="25"/>
      <c r="SRO26" s="148"/>
      <c r="SRP26" s="25"/>
      <c r="SRQ26" s="25"/>
      <c r="SRS26" s="25"/>
      <c r="SRT26" s="25"/>
      <c r="SRU26" s="25"/>
      <c r="SRV26" s="25"/>
      <c r="SRW26" s="110"/>
      <c r="SRX26" s="25"/>
      <c r="SRY26" s="25"/>
      <c r="SRZ26" s="25"/>
      <c r="SSA26" s="25"/>
      <c r="SSB26" s="25"/>
      <c r="SSC26" s="148"/>
      <c r="SSD26" s="25"/>
      <c r="SSE26" s="25"/>
      <c r="SSG26" s="25"/>
      <c r="SSH26" s="25"/>
      <c r="SSI26" s="25"/>
      <c r="SSJ26" s="25"/>
      <c r="SSK26" s="110"/>
      <c r="SSL26" s="25"/>
      <c r="SSM26" s="25"/>
      <c r="SSN26" s="25"/>
      <c r="SSO26" s="25"/>
      <c r="SSP26" s="25"/>
      <c r="SSQ26" s="148"/>
      <c r="SSR26" s="25"/>
      <c r="SSS26" s="25"/>
      <c r="SSU26" s="25"/>
      <c r="SSV26" s="25"/>
      <c r="SSW26" s="25"/>
      <c r="SSX26" s="25"/>
      <c r="SSY26" s="110"/>
      <c r="SSZ26" s="25"/>
      <c r="STA26" s="25"/>
      <c r="STB26" s="25"/>
      <c r="STC26" s="25"/>
      <c r="STD26" s="25"/>
      <c r="STE26" s="148"/>
      <c r="STF26" s="25"/>
      <c r="STG26" s="25"/>
      <c r="STI26" s="25"/>
      <c r="STJ26" s="25"/>
      <c r="STK26" s="25"/>
      <c r="STL26" s="25"/>
      <c r="STM26" s="110"/>
      <c r="STN26" s="25"/>
      <c r="STO26" s="25"/>
      <c r="STP26" s="25"/>
      <c r="STQ26" s="25"/>
      <c r="STR26" s="25"/>
      <c r="STS26" s="148"/>
      <c r="STT26" s="25"/>
      <c r="STU26" s="25"/>
      <c r="STW26" s="25"/>
      <c r="STX26" s="25"/>
      <c r="STY26" s="25"/>
      <c r="STZ26" s="25"/>
      <c r="SUA26" s="110"/>
      <c r="SUB26" s="25"/>
      <c r="SUC26" s="25"/>
      <c r="SUD26" s="25"/>
      <c r="SUE26" s="25"/>
      <c r="SUF26" s="25"/>
      <c r="SUG26" s="148"/>
      <c r="SUH26" s="25"/>
      <c r="SUI26" s="25"/>
      <c r="SUK26" s="25"/>
      <c r="SUL26" s="25"/>
      <c r="SUM26" s="25"/>
      <c r="SUN26" s="25"/>
      <c r="SUO26" s="110"/>
      <c r="SUP26" s="25"/>
      <c r="SUQ26" s="25"/>
      <c r="SUR26" s="25"/>
      <c r="SUS26" s="25"/>
      <c r="SUT26" s="25"/>
      <c r="SUU26" s="148"/>
      <c r="SUV26" s="25"/>
      <c r="SUW26" s="25"/>
      <c r="SUY26" s="25"/>
      <c r="SUZ26" s="25"/>
      <c r="SVA26" s="25"/>
      <c r="SVB26" s="25"/>
      <c r="SVC26" s="110"/>
      <c r="SVD26" s="25"/>
      <c r="SVE26" s="25"/>
      <c r="SVF26" s="25"/>
      <c r="SVG26" s="25"/>
      <c r="SVH26" s="25"/>
      <c r="SVI26" s="148"/>
      <c r="SVJ26" s="25"/>
      <c r="SVK26" s="25"/>
      <c r="SVM26" s="25"/>
      <c r="SVN26" s="25"/>
      <c r="SVO26" s="25"/>
      <c r="SVP26" s="25"/>
      <c r="SVQ26" s="110"/>
      <c r="SVR26" s="25"/>
      <c r="SVS26" s="25"/>
      <c r="SVT26" s="25"/>
      <c r="SVU26" s="25"/>
      <c r="SVV26" s="25"/>
      <c r="SVW26" s="148"/>
      <c r="SVX26" s="25"/>
      <c r="SVY26" s="25"/>
      <c r="SWA26" s="25"/>
      <c r="SWB26" s="25"/>
      <c r="SWC26" s="25"/>
      <c r="SWD26" s="25"/>
      <c r="SWE26" s="110"/>
      <c r="SWF26" s="25"/>
      <c r="SWG26" s="25"/>
      <c r="SWH26" s="25"/>
      <c r="SWI26" s="25"/>
      <c r="SWJ26" s="25"/>
      <c r="SWK26" s="148"/>
      <c r="SWL26" s="25"/>
      <c r="SWM26" s="25"/>
      <c r="SWO26" s="25"/>
      <c r="SWP26" s="25"/>
      <c r="SWQ26" s="25"/>
      <c r="SWR26" s="25"/>
      <c r="SWS26" s="110"/>
      <c r="SWT26" s="25"/>
      <c r="SWU26" s="25"/>
      <c r="SWV26" s="25"/>
      <c r="SWW26" s="25"/>
      <c r="SWX26" s="25"/>
      <c r="SWY26" s="148"/>
      <c r="SWZ26" s="25"/>
      <c r="SXA26" s="25"/>
      <c r="SXC26" s="25"/>
      <c r="SXD26" s="25"/>
      <c r="SXE26" s="25"/>
      <c r="SXF26" s="25"/>
      <c r="SXG26" s="110"/>
      <c r="SXH26" s="25"/>
      <c r="SXI26" s="25"/>
      <c r="SXJ26" s="25"/>
      <c r="SXK26" s="25"/>
      <c r="SXL26" s="25"/>
      <c r="SXM26" s="148"/>
      <c r="SXN26" s="25"/>
      <c r="SXO26" s="25"/>
      <c r="SXQ26" s="25"/>
      <c r="SXR26" s="25"/>
      <c r="SXS26" s="25"/>
      <c r="SXT26" s="25"/>
      <c r="SXU26" s="110"/>
      <c r="SXV26" s="25"/>
      <c r="SXW26" s="25"/>
      <c r="SXX26" s="25"/>
      <c r="SXY26" s="25"/>
      <c r="SXZ26" s="25"/>
      <c r="SYA26" s="148"/>
      <c r="SYB26" s="25"/>
      <c r="SYC26" s="25"/>
      <c r="SYE26" s="25"/>
      <c r="SYF26" s="25"/>
      <c r="SYG26" s="25"/>
      <c r="SYH26" s="25"/>
      <c r="SYI26" s="110"/>
      <c r="SYJ26" s="25"/>
      <c r="SYK26" s="25"/>
      <c r="SYL26" s="25"/>
      <c r="SYM26" s="25"/>
      <c r="SYN26" s="25"/>
      <c r="SYO26" s="148"/>
      <c r="SYP26" s="25"/>
      <c r="SYQ26" s="25"/>
      <c r="SYS26" s="25"/>
      <c r="SYT26" s="25"/>
      <c r="SYU26" s="25"/>
      <c r="SYV26" s="25"/>
      <c r="SYW26" s="110"/>
      <c r="SYX26" s="25"/>
      <c r="SYY26" s="25"/>
      <c r="SYZ26" s="25"/>
      <c r="SZA26" s="25"/>
      <c r="SZB26" s="25"/>
      <c r="SZC26" s="148"/>
      <c r="SZD26" s="25"/>
      <c r="SZE26" s="25"/>
      <c r="SZG26" s="25"/>
      <c r="SZH26" s="25"/>
      <c r="SZI26" s="25"/>
      <c r="SZJ26" s="25"/>
      <c r="SZK26" s="110"/>
      <c r="SZL26" s="25"/>
      <c r="SZM26" s="25"/>
      <c r="SZN26" s="25"/>
      <c r="SZO26" s="25"/>
      <c r="SZP26" s="25"/>
      <c r="SZQ26" s="148"/>
      <c r="SZR26" s="25"/>
      <c r="SZS26" s="25"/>
      <c r="SZU26" s="25"/>
      <c r="SZV26" s="25"/>
      <c r="SZW26" s="25"/>
      <c r="SZX26" s="25"/>
      <c r="SZY26" s="110"/>
      <c r="SZZ26" s="25"/>
      <c r="TAA26" s="25"/>
      <c r="TAB26" s="25"/>
      <c r="TAC26" s="25"/>
      <c r="TAD26" s="25"/>
      <c r="TAE26" s="148"/>
      <c r="TAF26" s="25"/>
      <c r="TAG26" s="25"/>
      <c r="TAI26" s="25"/>
      <c r="TAJ26" s="25"/>
      <c r="TAK26" s="25"/>
      <c r="TAL26" s="25"/>
      <c r="TAM26" s="110"/>
      <c r="TAN26" s="25"/>
      <c r="TAO26" s="25"/>
      <c r="TAP26" s="25"/>
      <c r="TAQ26" s="25"/>
      <c r="TAR26" s="25"/>
      <c r="TAS26" s="148"/>
      <c r="TAT26" s="25"/>
      <c r="TAU26" s="25"/>
      <c r="TAW26" s="25"/>
      <c r="TAX26" s="25"/>
      <c r="TAY26" s="25"/>
      <c r="TAZ26" s="25"/>
      <c r="TBA26" s="110"/>
      <c r="TBB26" s="25"/>
      <c r="TBC26" s="25"/>
      <c r="TBD26" s="25"/>
      <c r="TBE26" s="25"/>
      <c r="TBF26" s="25"/>
      <c r="TBG26" s="148"/>
      <c r="TBH26" s="25"/>
      <c r="TBI26" s="25"/>
      <c r="TBK26" s="25"/>
      <c r="TBL26" s="25"/>
      <c r="TBM26" s="25"/>
      <c r="TBN26" s="25"/>
      <c r="TBO26" s="110"/>
      <c r="TBP26" s="25"/>
      <c r="TBQ26" s="25"/>
      <c r="TBR26" s="25"/>
      <c r="TBS26" s="25"/>
      <c r="TBT26" s="25"/>
      <c r="TBU26" s="148"/>
      <c r="TBV26" s="25"/>
      <c r="TBW26" s="25"/>
      <c r="TBY26" s="25"/>
      <c r="TBZ26" s="25"/>
      <c r="TCA26" s="25"/>
      <c r="TCB26" s="25"/>
      <c r="TCC26" s="110"/>
      <c r="TCD26" s="25"/>
      <c r="TCE26" s="25"/>
      <c r="TCF26" s="25"/>
      <c r="TCG26" s="25"/>
      <c r="TCH26" s="25"/>
      <c r="TCI26" s="148"/>
      <c r="TCJ26" s="25"/>
      <c r="TCK26" s="25"/>
      <c r="TCM26" s="25"/>
      <c r="TCN26" s="25"/>
      <c r="TCO26" s="25"/>
      <c r="TCP26" s="25"/>
      <c r="TCQ26" s="110"/>
      <c r="TCR26" s="25"/>
      <c r="TCS26" s="25"/>
      <c r="TCT26" s="25"/>
      <c r="TCU26" s="25"/>
      <c r="TCV26" s="25"/>
      <c r="TCW26" s="148"/>
      <c r="TCX26" s="25"/>
      <c r="TCY26" s="25"/>
      <c r="TDA26" s="25"/>
      <c r="TDB26" s="25"/>
      <c r="TDC26" s="25"/>
      <c r="TDD26" s="25"/>
      <c r="TDE26" s="110"/>
      <c r="TDF26" s="25"/>
      <c r="TDG26" s="25"/>
      <c r="TDH26" s="25"/>
      <c r="TDI26" s="25"/>
      <c r="TDJ26" s="25"/>
      <c r="TDK26" s="148"/>
      <c r="TDL26" s="25"/>
      <c r="TDM26" s="25"/>
      <c r="TDO26" s="25"/>
      <c r="TDP26" s="25"/>
      <c r="TDQ26" s="25"/>
      <c r="TDR26" s="25"/>
      <c r="TDS26" s="110"/>
      <c r="TDT26" s="25"/>
      <c r="TDU26" s="25"/>
      <c r="TDV26" s="25"/>
      <c r="TDW26" s="25"/>
      <c r="TDX26" s="25"/>
      <c r="TDY26" s="148"/>
      <c r="TDZ26" s="25"/>
      <c r="TEA26" s="25"/>
      <c r="TEC26" s="25"/>
      <c r="TED26" s="25"/>
      <c r="TEE26" s="25"/>
      <c r="TEF26" s="25"/>
      <c r="TEG26" s="110"/>
      <c r="TEH26" s="25"/>
      <c r="TEI26" s="25"/>
      <c r="TEJ26" s="25"/>
      <c r="TEK26" s="25"/>
      <c r="TEL26" s="25"/>
      <c r="TEM26" s="148"/>
      <c r="TEN26" s="25"/>
      <c r="TEO26" s="25"/>
      <c r="TEQ26" s="25"/>
      <c r="TER26" s="25"/>
      <c r="TES26" s="25"/>
      <c r="TET26" s="25"/>
      <c r="TEU26" s="110"/>
      <c r="TEV26" s="25"/>
      <c r="TEW26" s="25"/>
      <c r="TEX26" s="25"/>
      <c r="TEY26" s="25"/>
      <c r="TEZ26" s="25"/>
      <c r="TFA26" s="148"/>
      <c r="TFB26" s="25"/>
      <c r="TFC26" s="25"/>
      <c r="TFE26" s="25"/>
      <c r="TFF26" s="25"/>
      <c r="TFG26" s="25"/>
      <c r="TFH26" s="25"/>
      <c r="TFI26" s="110"/>
      <c r="TFJ26" s="25"/>
      <c r="TFK26" s="25"/>
      <c r="TFL26" s="25"/>
      <c r="TFM26" s="25"/>
      <c r="TFN26" s="25"/>
      <c r="TFO26" s="148"/>
      <c r="TFP26" s="25"/>
      <c r="TFQ26" s="25"/>
      <c r="TFS26" s="25"/>
      <c r="TFT26" s="25"/>
      <c r="TFU26" s="25"/>
      <c r="TFV26" s="25"/>
      <c r="TFW26" s="110"/>
      <c r="TFX26" s="25"/>
      <c r="TFY26" s="25"/>
      <c r="TFZ26" s="25"/>
      <c r="TGA26" s="25"/>
      <c r="TGB26" s="25"/>
      <c r="TGC26" s="148"/>
      <c r="TGD26" s="25"/>
      <c r="TGE26" s="25"/>
      <c r="TGG26" s="25"/>
      <c r="TGH26" s="25"/>
      <c r="TGI26" s="25"/>
      <c r="TGJ26" s="25"/>
      <c r="TGK26" s="110"/>
      <c r="TGL26" s="25"/>
      <c r="TGM26" s="25"/>
      <c r="TGN26" s="25"/>
      <c r="TGO26" s="25"/>
      <c r="TGP26" s="25"/>
      <c r="TGQ26" s="148"/>
      <c r="TGR26" s="25"/>
      <c r="TGS26" s="25"/>
      <c r="TGU26" s="25"/>
      <c r="TGV26" s="25"/>
      <c r="TGW26" s="25"/>
      <c r="TGX26" s="25"/>
      <c r="TGY26" s="110"/>
      <c r="TGZ26" s="25"/>
      <c r="THA26" s="25"/>
      <c r="THB26" s="25"/>
      <c r="THC26" s="25"/>
      <c r="THD26" s="25"/>
      <c r="THE26" s="148"/>
      <c r="THF26" s="25"/>
      <c r="THG26" s="25"/>
      <c r="THI26" s="25"/>
      <c r="THJ26" s="25"/>
      <c r="THK26" s="25"/>
      <c r="THL26" s="25"/>
      <c r="THM26" s="110"/>
      <c r="THN26" s="25"/>
      <c r="THO26" s="25"/>
      <c r="THP26" s="25"/>
      <c r="THQ26" s="25"/>
      <c r="THR26" s="25"/>
      <c r="THS26" s="148"/>
      <c r="THT26" s="25"/>
      <c r="THU26" s="25"/>
      <c r="THW26" s="25"/>
      <c r="THX26" s="25"/>
      <c r="THY26" s="25"/>
      <c r="THZ26" s="25"/>
      <c r="TIA26" s="110"/>
      <c r="TIB26" s="25"/>
      <c r="TIC26" s="25"/>
      <c r="TID26" s="25"/>
      <c r="TIE26" s="25"/>
      <c r="TIF26" s="25"/>
      <c r="TIG26" s="148"/>
      <c r="TIH26" s="25"/>
      <c r="TII26" s="25"/>
      <c r="TIK26" s="25"/>
      <c r="TIL26" s="25"/>
      <c r="TIM26" s="25"/>
      <c r="TIN26" s="25"/>
      <c r="TIO26" s="110"/>
      <c r="TIP26" s="25"/>
      <c r="TIQ26" s="25"/>
      <c r="TIR26" s="25"/>
      <c r="TIS26" s="25"/>
      <c r="TIT26" s="25"/>
      <c r="TIU26" s="148"/>
      <c r="TIV26" s="25"/>
      <c r="TIW26" s="25"/>
      <c r="TIY26" s="25"/>
      <c r="TIZ26" s="25"/>
      <c r="TJA26" s="25"/>
      <c r="TJB26" s="25"/>
      <c r="TJC26" s="110"/>
      <c r="TJD26" s="25"/>
      <c r="TJE26" s="25"/>
      <c r="TJF26" s="25"/>
      <c r="TJG26" s="25"/>
      <c r="TJH26" s="25"/>
      <c r="TJI26" s="148"/>
      <c r="TJJ26" s="25"/>
      <c r="TJK26" s="25"/>
      <c r="TJM26" s="25"/>
      <c r="TJN26" s="25"/>
      <c r="TJO26" s="25"/>
      <c r="TJP26" s="25"/>
      <c r="TJQ26" s="110"/>
      <c r="TJR26" s="25"/>
      <c r="TJS26" s="25"/>
      <c r="TJT26" s="25"/>
      <c r="TJU26" s="25"/>
      <c r="TJV26" s="25"/>
      <c r="TJW26" s="148"/>
      <c r="TJX26" s="25"/>
      <c r="TJY26" s="25"/>
      <c r="TKA26" s="25"/>
      <c r="TKB26" s="25"/>
      <c r="TKC26" s="25"/>
      <c r="TKD26" s="25"/>
      <c r="TKE26" s="110"/>
      <c r="TKF26" s="25"/>
      <c r="TKG26" s="25"/>
      <c r="TKH26" s="25"/>
      <c r="TKI26" s="25"/>
      <c r="TKJ26" s="25"/>
      <c r="TKK26" s="148"/>
      <c r="TKL26" s="25"/>
      <c r="TKM26" s="25"/>
      <c r="TKO26" s="25"/>
      <c r="TKP26" s="25"/>
      <c r="TKQ26" s="25"/>
      <c r="TKR26" s="25"/>
      <c r="TKS26" s="110"/>
      <c r="TKT26" s="25"/>
      <c r="TKU26" s="25"/>
      <c r="TKV26" s="25"/>
      <c r="TKW26" s="25"/>
      <c r="TKX26" s="25"/>
      <c r="TKY26" s="148"/>
      <c r="TKZ26" s="25"/>
      <c r="TLA26" s="25"/>
      <c r="TLC26" s="25"/>
      <c r="TLD26" s="25"/>
      <c r="TLE26" s="25"/>
      <c r="TLF26" s="25"/>
      <c r="TLG26" s="110"/>
      <c r="TLH26" s="25"/>
      <c r="TLI26" s="25"/>
      <c r="TLJ26" s="25"/>
      <c r="TLK26" s="25"/>
      <c r="TLL26" s="25"/>
      <c r="TLM26" s="148"/>
      <c r="TLN26" s="25"/>
      <c r="TLO26" s="25"/>
      <c r="TLQ26" s="25"/>
      <c r="TLR26" s="25"/>
      <c r="TLS26" s="25"/>
      <c r="TLT26" s="25"/>
      <c r="TLU26" s="110"/>
      <c r="TLV26" s="25"/>
      <c r="TLW26" s="25"/>
      <c r="TLX26" s="25"/>
      <c r="TLY26" s="25"/>
      <c r="TLZ26" s="25"/>
      <c r="TMA26" s="148"/>
      <c r="TMB26" s="25"/>
      <c r="TMC26" s="25"/>
      <c r="TME26" s="25"/>
      <c r="TMF26" s="25"/>
      <c r="TMG26" s="25"/>
      <c r="TMH26" s="25"/>
      <c r="TMI26" s="110"/>
      <c r="TMJ26" s="25"/>
      <c r="TMK26" s="25"/>
      <c r="TML26" s="25"/>
      <c r="TMM26" s="25"/>
      <c r="TMN26" s="25"/>
      <c r="TMO26" s="148"/>
      <c r="TMP26" s="25"/>
      <c r="TMQ26" s="25"/>
      <c r="TMS26" s="25"/>
      <c r="TMT26" s="25"/>
      <c r="TMU26" s="25"/>
      <c r="TMV26" s="25"/>
      <c r="TMW26" s="110"/>
      <c r="TMX26" s="25"/>
      <c r="TMY26" s="25"/>
      <c r="TMZ26" s="25"/>
      <c r="TNA26" s="25"/>
      <c r="TNB26" s="25"/>
      <c r="TNC26" s="148"/>
      <c r="TND26" s="25"/>
      <c r="TNE26" s="25"/>
      <c r="TNG26" s="25"/>
      <c r="TNH26" s="25"/>
      <c r="TNI26" s="25"/>
      <c r="TNJ26" s="25"/>
      <c r="TNK26" s="110"/>
      <c r="TNL26" s="25"/>
      <c r="TNM26" s="25"/>
      <c r="TNN26" s="25"/>
      <c r="TNO26" s="25"/>
      <c r="TNP26" s="25"/>
      <c r="TNQ26" s="148"/>
      <c r="TNR26" s="25"/>
      <c r="TNS26" s="25"/>
      <c r="TNU26" s="25"/>
      <c r="TNV26" s="25"/>
      <c r="TNW26" s="25"/>
      <c r="TNX26" s="25"/>
      <c r="TNY26" s="110"/>
      <c r="TNZ26" s="25"/>
      <c r="TOA26" s="25"/>
      <c r="TOB26" s="25"/>
      <c r="TOC26" s="25"/>
      <c r="TOD26" s="25"/>
      <c r="TOE26" s="148"/>
      <c r="TOF26" s="25"/>
      <c r="TOG26" s="25"/>
      <c r="TOI26" s="25"/>
      <c r="TOJ26" s="25"/>
      <c r="TOK26" s="25"/>
      <c r="TOL26" s="25"/>
      <c r="TOM26" s="110"/>
      <c r="TON26" s="25"/>
      <c r="TOO26" s="25"/>
      <c r="TOP26" s="25"/>
      <c r="TOQ26" s="25"/>
      <c r="TOR26" s="25"/>
      <c r="TOS26" s="148"/>
      <c r="TOT26" s="25"/>
      <c r="TOU26" s="25"/>
      <c r="TOW26" s="25"/>
      <c r="TOX26" s="25"/>
      <c r="TOY26" s="25"/>
      <c r="TOZ26" s="25"/>
      <c r="TPA26" s="110"/>
      <c r="TPB26" s="25"/>
      <c r="TPC26" s="25"/>
      <c r="TPD26" s="25"/>
      <c r="TPE26" s="25"/>
      <c r="TPF26" s="25"/>
      <c r="TPG26" s="148"/>
      <c r="TPH26" s="25"/>
      <c r="TPI26" s="25"/>
      <c r="TPK26" s="25"/>
      <c r="TPL26" s="25"/>
      <c r="TPM26" s="25"/>
      <c r="TPN26" s="25"/>
      <c r="TPO26" s="110"/>
      <c r="TPP26" s="25"/>
      <c r="TPQ26" s="25"/>
      <c r="TPR26" s="25"/>
      <c r="TPS26" s="25"/>
      <c r="TPT26" s="25"/>
      <c r="TPU26" s="148"/>
      <c r="TPV26" s="25"/>
      <c r="TPW26" s="25"/>
      <c r="TPY26" s="25"/>
      <c r="TPZ26" s="25"/>
      <c r="TQA26" s="25"/>
      <c r="TQB26" s="25"/>
      <c r="TQC26" s="110"/>
      <c r="TQD26" s="25"/>
      <c r="TQE26" s="25"/>
      <c r="TQF26" s="25"/>
      <c r="TQG26" s="25"/>
      <c r="TQH26" s="25"/>
      <c r="TQI26" s="148"/>
      <c r="TQJ26" s="25"/>
      <c r="TQK26" s="25"/>
      <c r="TQM26" s="25"/>
      <c r="TQN26" s="25"/>
      <c r="TQO26" s="25"/>
      <c r="TQP26" s="25"/>
      <c r="TQQ26" s="110"/>
      <c r="TQR26" s="25"/>
      <c r="TQS26" s="25"/>
      <c r="TQT26" s="25"/>
      <c r="TQU26" s="25"/>
      <c r="TQV26" s="25"/>
      <c r="TQW26" s="148"/>
      <c r="TQX26" s="25"/>
      <c r="TQY26" s="25"/>
      <c r="TRA26" s="25"/>
      <c r="TRB26" s="25"/>
      <c r="TRC26" s="25"/>
      <c r="TRD26" s="25"/>
      <c r="TRE26" s="110"/>
      <c r="TRF26" s="25"/>
      <c r="TRG26" s="25"/>
      <c r="TRH26" s="25"/>
      <c r="TRI26" s="25"/>
      <c r="TRJ26" s="25"/>
      <c r="TRK26" s="148"/>
      <c r="TRL26" s="25"/>
      <c r="TRM26" s="25"/>
      <c r="TRO26" s="25"/>
      <c r="TRP26" s="25"/>
      <c r="TRQ26" s="25"/>
      <c r="TRR26" s="25"/>
      <c r="TRS26" s="110"/>
      <c r="TRT26" s="25"/>
      <c r="TRU26" s="25"/>
      <c r="TRV26" s="25"/>
      <c r="TRW26" s="25"/>
      <c r="TRX26" s="25"/>
      <c r="TRY26" s="148"/>
      <c r="TRZ26" s="25"/>
      <c r="TSA26" s="25"/>
      <c r="TSC26" s="25"/>
      <c r="TSD26" s="25"/>
      <c r="TSE26" s="25"/>
      <c r="TSF26" s="25"/>
      <c r="TSG26" s="110"/>
      <c r="TSH26" s="25"/>
      <c r="TSI26" s="25"/>
      <c r="TSJ26" s="25"/>
      <c r="TSK26" s="25"/>
      <c r="TSL26" s="25"/>
      <c r="TSM26" s="148"/>
      <c r="TSN26" s="25"/>
      <c r="TSO26" s="25"/>
      <c r="TSQ26" s="25"/>
      <c r="TSR26" s="25"/>
      <c r="TSS26" s="25"/>
      <c r="TST26" s="25"/>
      <c r="TSU26" s="110"/>
      <c r="TSV26" s="25"/>
      <c r="TSW26" s="25"/>
      <c r="TSX26" s="25"/>
      <c r="TSY26" s="25"/>
      <c r="TSZ26" s="25"/>
      <c r="TTA26" s="148"/>
      <c r="TTB26" s="25"/>
      <c r="TTC26" s="25"/>
      <c r="TTE26" s="25"/>
      <c r="TTF26" s="25"/>
      <c r="TTG26" s="25"/>
      <c r="TTH26" s="25"/>
      <c r="TTI26" s="110"/>
      <c r="TTJ26" s="25"/>
      <c r="TTK26" s="25"/>
      <c r="TTL26" s="25"/>
      <c r="TTM26" s="25"/>
      <c r="TTN26" s="25"/>
      <c r="TTO26" s="148"/>
      <c r="TTP26" s="25"/>
      <c r="TTQ26" s="25"/>
      <c r="TTS26" s="25"/>
      <c r="TTT26" s="25"/>
      <c r="TTU26" s="25"/>
      <c r="TTV26" s="25"/>
      <c r="TTW26" s="110"/>
      <c r="TTX26" s="25"/>
      <c r="TTY26" s="25"/>
      <c r="TTZ26" s="25"/>
      <c r="TUA26" s="25"/>
      <c r="TUB26" s="25"/>
      <c r="TUC26" s="148"/>
      <c r="TUD26" s="25"/>
      <c r="TUE26" s="25"/>
      <c r="TUG26" s="25"/>
      <c r="TUH26" s="25"/>
      <c r="TUI26" s="25"/>
      <c r="TUJ26" s="25"/>
      <c r="TUK26" s="110"/>
      <c r="TUL26" s="25"/>
      <c r="TUM26" s="25"/>
      <c r="TUN26" s="25"/>
      <c r="TUO26" s="25"/>
      <c r="TUP26" s="25"/>
      <c r="TUQ26" s="148"/>
      <c r="TUR26" s="25"/>
      <c r="TUS26" s="25"/>
      <c r="TUU26" s="25"/>
      <c r="TUV26" s="25"/>
      <c r="TUW26" s="25"/>
      <c r="TUX26" s="25"/>
      <c r="TUY26" s="110"/>
      <c r="TUZ26" s="25"/>
      <c r="TVA26" s="25"/>
      <c r="TVB26" s="25"/>
      <c r="TVC26" s="25"/>
      <c r="TVD26" s="25"/>
      <c r="TVE26" s="148"/>
      <c r="TVF26" s="25"/>
      <c r="TVG26" s="25"/>
      <c r="TVI26" s="25"/>
      <c r="TVJ26" s="25"/>
      <c r="TVK26" s="25"/>
      <c r="TVL26" s="25"/>
      <c r="TVM26" s="110"/>
      <c r="TVN26" s="25"/>
      <c r="TVO26" s="25"/>
      <c r="TVP26" s="25"/>
      <c r="TVQ26" s="25"/>
      <c r="TVR26" s="25"/>
      <c r="TVS26" s="148"/>
      <c r="TVT26" s="25"/>
      <c r="TVU26" s="25"/>
      <c r="TVW26" s="25"/>
      <c r="TVX26" s="25"/>
      <c r="TVY26" s="25"/>
      <c r="TVZ26" s="25"/>
      <c r="TWA26" s="110"/>
      <c r="TWB26" s="25"/>
      <c r="TWC26" s="25"/>
      <c r="TWD26" s="25"/>
      <c r="TWE26" s="25"/>
      <c r="TWF26" s="25"/>
      <c r="TWG26" s="148"/>
      <c r="TWH26" s="25"/>
      <c r="TWI26" s="25"/>
      <c r="TWK26" s="25"/>
      <c r="TWL26" s="25"/>
      <c r="TWM26" s="25"/>
      <c r="TWN26" s="25"/>
      <c r="TWO26" s="110"/>
      <c r="TWP26" s="25"/>
      <c r="TWQ26" s="25"/>
      <c r="TWR26" s="25"/>
      <c r="TWS26" s="25"/>
      <c r="TWT26" s="25"/>
      <c r="TWU26" s="148"/>
      <c r="TWV26" s="25"/>
      <c r="TWW26" s="25"/>
      <c r="TWY26" s="25"/>
      <c r="TWZ26" s="25"/>
      <c r="TXA26" s="25"/>
      <c r="TXB26" s="25"/>
      <c r="TXC26" s="110"/>
      <c r="TXD26" s="25"/>
      <c r="TXE26" s="25"/>
      <c r="TXF26" s="25"/>
      <c r="TXG26" s="25"/>
      <c r="TXH26" s="25"/>
      <c r="TXI26" s="148"/>
      <c r="TXJ26" s="25"/>
      <c r="TXK26" s="25"/>
      <c r="TXM26" s="25"/>
      <c r="TXN26" s="25"/>
      <c r="TXO26" s="25"/>
      <c r="TXP26" s="25"/>
      <c r="TXQ26" s="110"/>
      <c r="TXR26" s="25"/>
      <c r="TXS26" s="25"/>
      <c r="TXT26" s="25"/>
      <c r="TXU26" s="25"/>
      <c r="TXV26" s="25"/>
      <c r="TXW26" s="148"/>
      <c r="TXX26" s="25"/>
      <c r="TXY26" s="25"/>
      <c r="TYA26" s="25"/>
      <c r="TYB26" s="25"/>
      <c r="TYC26" s="25"/>
      <c r="TYD26" s="25"/>
      <c r="TYE26" s="110"/>
      <c r="TYF26" s="25"/>
      <c r="TYG26" s="25"/>
      <c r="TYH26" s="25"/>
      <c r="TYI26" s="25"/>
      <c r="TYJ26" s="25"/>
      <c r="TYK26" s="148"/>
      <c r="TYL26" s="25"/>
      <c r="TYM26" s="25"/>
      <c r="TYO26" s="25"/>
      <c r="TYP26" s="25"/>
      <c r="TYQ26" s="25"/>
      <c r="TYR26" s="25"/>
      <c r="TYS26" s="110"/>
      <c r="TYT26" s="25"/>
      <c r="TYU26" s="25"/>
      <c r="TYV26" s="25"/>
      <c r="TYW26" s="25"/>
      <c r="TYX26" s="25"/>
      <c r="TYY26" s="148"/>
      <c r="TYZ26" s="25"/>
      <c r="TZA26" s="25"/>
      <c r="TZC26" s="25"/>
      <c r="TZD26" s="25"/>
      <c r="TZE26" s="25"/>
      <c r="TZF26" s="25"/>
      <c r="TZG26" s="110"/>
      <c r="TZH26" s="25"/>
      <c r="TZI26" s="25"/>
      <c r="TZJ26" s="25"/>
      <c r="TZK26" s="25"/>
      <c r="TZL26" s="25"/>
      <c r="TZM26" s="148"/>
      <c r="TZN26" s="25"/>
      <c r="TZO26" s="25"/>
      <c r="TZQ26" s="25"/>
      <c r="TZR26" s="25"/>
      <c r="TZS26" s="25"/>
      <c r="TZT26" s="25"/>
      <c r="TZU26" s="110"/>
      <c r="TZV26" s="25"/>
      <c r="TZW26" s="25"/>
      <c r="TZX26" s="25"/>
      <c r="TZY26" s="25"/>
      <c r="TZZ26" s="25"/>
      <c r="UAA26" s="148"/>
      <c r="UAB26" s="25"/>
      <c r="UAC26" s="25"/>
      <c r="UAE26" s="25"/>
      <c r="UAF26" s="25"/>
      <c r="UAG26" s="25"/>
      <c r="UAH26" s="25"/>
      <c r="UAI26" s="110"/>
      <c r="UAJ26" s="25"/>
      <c r="UAK26" s="25"/>
      <c r="UAL26" s="25"/>
      <c r="UAM26" s="25"/>
      <c r="UAN26" s="25"/>
      <c r="UAO26" s="148"/>
      <c r="UAP26" s="25"/>
      <c r="UAQ26" s="25"/>
      <c r="UAS26" s="25"/>
      <c r="UAT26" s="25"/>
      <c r="UAU26" s="25"/>
      <c r="UAV26" s="25"/>
      <c r="UAW26" s="110"/>
      <c r="UAX26" s="25"/>
      <c r="UAY26" s="25"/>
      <c r="UAZ26" s="25"/>
      <c r="UBA26" s="25"/>
      <c r="UBB26" s="25"/>
      <c r="UBC26" s="148"/>
      <c r="UBD26" s="25"/>
      <c r="UBE26" s="25"/>
      <c r="UBG26" s="25"/>
      <c r="UBH26" s="25"/>
      <c r="UBI26" s="25"/>
      <c r="UBJ26" s="25"/>
      <c r="UBK26" s="110"/>
      <c r="UBL26" s="25"/>
      <c r="UBM26" s="25"/>
      <c r="UBN26" s="25"/>
      <c r="UBO26" s="25"/>
      <c r="UBP26" s="25"/>
      <c r="UBQ26" s="148"/>
      <c r="UBR26" s="25"/>
      <c r="UBS26" s="25"/>
      <c r="UBU26" s="25"/>
      <c r="UBV26" s="25"/>
      <c r="UBW26" s="25"/>
      <c r="UBX26" s="25"/>
      <c r="UBY26" s="110"/>
      <c r="UBZ26" s="25"/>
      <c r="UCA26" s="25"/>
      <c r="UCB26" s="25"/>
      <c r="UCC26" s="25"/>
      <c r="UCD26" s="25"/>
      <c r="UCE26" s="148"/>
      <c r="UCF26" s="25"/>
      <c r="UCG26" s="25"/>
      <c r="UCI26" s="25"/>
      <c r="UCJ26" s="25"/>
      <c r="UCK26" s="25"/>
      <c r="UCL26" s="25"/>
      <c r="UCM26" s="110"/>
      <c r="UCN26" s="25"/>
      <c r="UCO26" s="25"/>
      <c r="UCP26" s="25"/>
      <c r="UCQ26" s="25"/>
      <c r="UCR26" s="25"/>
      <c r="UCS26" s="148"/>
      <c r="UCT26" s="25"/>
      <c r="UCU26" s="25"/>
      <c r="UCW26" s="25"/>
      <c r="UCX26" s="25"/>
      <c r="UCY26" s="25"/>
      <c r="UCZ26" s="25"/>
      <c r="UDA26" s="110"/>
      <c r="UDB26" s="25"/>
      <c r="UDC26" s="25"/>
      <c r="UDD26" s="25"/>
      <c r="UDE26" s="25"/>
      <c r="UDF26" s="25"/>
      <c r="UDG26" s="148"/>
      <c r="UDH26" s="25"/>
      <c r="UDI26" s="25"/>
      <c r="UDK26" s="25"/>
      <c r="UDL26" s="25"/>
      <c r="UDM26" s="25"/>
      <c r="UDN26" s="25"/>
      <c r="UDO26" s="110"/>
      <c r="UDP26" s="25"/>
      <c r="UDQ26" s="25"/>
      <c r="UDR26" s="25"/>
      <c r="UDS26" s="25"/>
      <c r="UDT26" s="25"/>
      <c r="UDU26" s="148"/>
      <c r="UDV26" s="25"/>
      <c r="UDW26" s="25"/>
      <c r="UDY26" s="25"/>
      <c r="UDZ26" s="25"/>
      <c r="UEA26" s="25"/>
      <c r="UEB26" s="25"/>
      <c r="UEC26" s="110"/>
      <c r="UED26" s="25"/>
      <c r="UEE26" s="25"/>
      <c r="UEF26" s="25"/>
      <c r="UEG26" s="25"/>
      <c r="UEH26" s="25"/>
      <c r="UEI26" s="148"/>
      <c r="UEJ26" s="25"/>
      <c r="UEK26" s="25"/>
      <c r="UEM26" s="25"/>
      <c r="UEN26" s="25"/>
      <c r="UEO26" s="25"/>
      <c r="UEP26" s="25"/>
      <c r="UEQ26" s="110"/>
      <c r="UER26" s="25"/>
      <c r="UES26" s="25"/>
      <c r="UET26" s="25"/>
      <c r="UEU26" s="25"/>
      <c r="UEV26" s="25"/>
      <c r="UEW26" s="148"/>
      <c r="UEX26" s="25"/>
      <c r="UEY26" s="25"/>
      <c r="UFA26" s="25"/>
      <c r="UFB26" s="25"/>
      <c r="UFC26" s="25"/>
      <c r="UFD26" s="25"/>
      <c r="UFE26" s="110"/>
      <c r="UFF26" s="25"/>
      <c r="UFG26" s="25"/>
      <c r="UFH26" s="25"/>
      <c r="UFI26" s="25"/>
      <c r="UFJ26" s="25"/>
      <c r="UFK26" s="148"/>
      <c r="UFL26" s="25"/>
      <c r="UFM26" s="25"/>
      <c r="UFO26" s="25"/>
      <c r="UFP26" s="25"/>
      <c r="UFQ26" s="25"/>
      <c r="UFR26" s="25"/>
      <c r="UFS26" s="110"/>
      <c r="UFT26" s="25"/>
      <c r="UFU26" s="25"/>
      <c r="UFV26" s="25"/>
      <c r="UFW26" s="25"/>
      <c r="UFX26" s="25"/>
      <c r="UFY26" s="148"/>
      <c r="UFZ26" s="25"/>
      <c r="UGA26" s="25"/>
      <c r="UGC26" s="25"/>
      <c r="UGD26" s="25"/>
      <c r="UGE26" s="25"/>
      <c r="UGF26" s="25"/>
      <c r="UGG26" s="110"/>
      <c r="UGH26" s="25"/>
      <c r="UGI26" s="25"/>
      <c r="UGJ26" s="25"/>
      <c r="UGK26" s="25"/>
      <c r="UGL26" s="25"/>
      <c r="UGM26" s="148"/>
      <c r="UGN26" s="25"/>
      <c r="UGO26" s="25"/>
      <c r="UGQ26" s="25"/>
      <c r="UGR26" s="25"/>
      <c r="UGS26" s="25"/>
      <c r="UGT26" s="25"/>
      <c r="UGU26" s="110"/>
      <c r="UGV26" s="25"/>
      <c r="UGW26" s="25"/>
      <c r="UGX26" s="25"/>
      <c r="UGY26" s="25"/>
      <c r="UGZ26" s="25"/>
      <c r="UHA26" s="148"/>
      <c r="UHB26" s="25"/>
      <c r="UHC26" s="25"/>
      <c r="UHE26" s="25"/>
      <c r="UHF26" s="25"/>
      <c r="UHG26" s="25"/>
      <c r="UHH26" s="25"/>
      <c r="UHI26" s="110"/>
      <c r="UHJ26" s="25"/>
      <c r="UHK26" s="25"/>
      <c r="UHL26" s="25"/>
      <c r="UHM26" s="25"/>
      <c r="UHN26" s="25"/>
      <c r="UHO26" s="148"/>
      <c r="UHP26" s="25"/>
      <c r="UHQ26" s="25"/>
      <c r="UHS26" s="25"/>
      <c r="UHT26" s="25"/>
      <c r="UHU26" s="25"/>
      <c r="UHV26" s="25"/>
      <c r="UHW26" s="110"/>
      <c r="UHX26" s="25"/>
      <c r="UHY26" s="25"/>
      <c r="UHZ26" s="25"/>
      <c r="UIA26" s="25"/>
      <c r="UIB26" s="25"/>
      <c r="UIC26" s="148"/>
      <c r="UID26" s="25"/>
      <c r="UIE26" s="25"/>
      <c r="UIG26" s="25"/>
      <c r="UIH26" s="25"/>
      <c r="UII26" s="25"/>
      <c r="UIJ26" s="25"/>
      <c r="UIK26" s="110"/>
      <c r="UIL26" s="25"/>
      <c r="UIM26" s="25"/>
      <c r="UIN26" s="25"/>
      <c r="UIO26" s="25"/>
      <c r="UIP26" s="25"/>
      <c r="UIQ26" s="148"/>
      <c r="UIR26" s="25"/>
      <c r="UIS26" s="25"/>
      <c r="UIU26" s="25"/>
      <c r="UIV26" s="25"/>
      <c r="UIW26" s="25"/>
      <c r="UIX26" s="25"/>
      <c r="UIY26" s="110"/>
      <c r="UIZ26" s="25"/>
      <c r="UJA26" s="25"/>
      <c r="UJB26" s="25"/>
      <c r="UJC26" s="25"/>
      <c r="UJD26" s="25"/>
      <c r="UJE26" s="148"/>
      <c r="UJF26" s="25"/>
      <c r="UJG26" s="25"/>
      <c r="UJI26" s="25"/>
      <c r="UJJ26" s="25"/>
      <c r="UJK26" s="25"/>
      <c r="UJL26" s="25"/>
      <c r="UJM26" s="110"/>
      <c r="UJN26" s="25"/>
      <c r="UJO26" s="25"/>
      <c r="UJP26" s="25"/>
      <c r="UJQ26" s="25"/>
      <c r="UJR26" s="25"/>
      <c r="UJS26" s="148"/>
      <c r="UJT26" s="25"/>
      <c r="UJU26" s="25"/>
      <c r="UJW26" s="25"/>
      <c r="UJX26" s="25"/>
      <c r="UJY26" s="25"/>
      <c r="UJZ26" s="25"/>
      <c r="UKA26" s="110"/>
      <c r="UKB26" s="25"/>
      <c r="UKC26" s="25"/>
      <c r="UKD26" s="25"/>
      <c r="UKE26" s="25"/>
      <c r="UKF26" s="25"/>
      <c r="UKG26" s="148"/>
      <c r="UKH26" s="25"/>
      <c r="UKI26" s="25"/>
      <c r="UKK26" s="25"/>
      <c r="UKL26" s="25"/>
      <c r="UKM26" s="25"/>
      <c r="UKN26" s="25"/>
      <c r="UKO26" s="110"/>
      <c r="UKP26" s="25"/>
      <c r="UKQ26" s="25"/>
      <c r="UKR26" s="25"/>
      <c r="UKS26" s="25"/>
      <c r="UKT26" s="25"/>
      <c r="UKU26" s="148"/>
      <c r="UKV26" s="25"/>
      <c r="UKW26" s="25"/>
      <c r="UKY26" s="25"/>
      <c r="UKZ26" s="25"/>
      <c r="ULA26" s="25"/>
      <c r="ULB26" s="25"/>
      <c r="ULC26" s="110"/>
      <c r="ULD26" s="25"/>
      <c r="ULE26" s="25"/>
      <c r="ULF26" s="25"/>
      <c r="ULG26" s="25"/>
      <c r="ULH26" s="25"/>
      <c r="ULI26" s="148"/>
      <c r="ULJ26" s="25"/>
      <c r="ULK26" s="25"/>
      <c r="ULM26" s="25"/>
      <c r="ULN26" s="25"/>
      <c r="ULO26" s="25"/>
      <c r="ULP26" s="25"/>
      <c r="ULQ26" s="110"/>
      <c r="ULR26" s="25"/>
      <c r="ULS26" s="25"/>
      <c r="ULT26" s="25"/>
      <c r="ULU26" s="25"/>
      <c r="ULV26" s="25"/>
      <c r="ULW26" s="148"/>
      <c r="ULX26" s="25"/>
      <c r="ULY26" s="25"/>
      <c r="UMA26" s="25"/>
      <c r="UMB26" s="25"/>
      <c r="UMC26" s="25"/>
      <c r="UMD26" s="25"/>
      <c r="UME26" s="110"/>
      <c r="UMF26" s="25"/>
      <c r="UMG26" s="25"/>
      <c r="UMH26" s="25"/>
      <c r="UMI26" s="25"/>
      <c r="UMJ26" s="25"/>
      <c r="UMK26" s="148"/>
      <c r="UML26" s="25"/>
      <c r="UMM26" s="25"/>
      <c r="UMO26" s="25"/>
      <c r="UMP26" s="25"/>
      <c r="UMQ26" s="25"/>
      <c r="UMR26" s="25"/>
      <c r="UMS26" s="110"/>
      <c r="UMT26" s="25"/>
      <c r="UMU26" s="25"/>
      <c r="UMV26" s="25"/>
      <c r="UMW26" s="25"/>
      <c r="UMX26" s="25"/>
      <c r="UMY26" s="148"/>
      <c r="UMZ26" s="25"/>
      <c r="UNA26" s="25"/>
      <c r="UNC26" s="25"/>
      <c r="UND26" s="25"/>
      <c r="UNE26" s="25"/>
      <c r="UNF26" s="25"/>
      <c r="UNG26" s="110"/>
      <c r="UNH26" s="25"/>
      <c r="UNI26" s="25"/>
      <c r="UNJ26" s="25"/>
      <c r="UNK26" s="25"/>
      <c r="UNL26" s="25"/>
      <c r="UNM26" s="148"/>
      <c r="UNN26" s="25"/>
      <c r="UNO26" s="25"/>
      <c r="UNQ26" s="25"/>
      <c r="UNR26" s="25"/>
      <c r="UNS26" s="25"/>
      <c r="UNT26" s="25"/>
      <c r="UNU26" s="110"/>
      <c r="UNV26" s="25"/>
      <c r="UNW26" s="25"/>
      <c r="UNX26" s="25"/>
      <c r="UNY26" s="25"/>
      <c r="UNZ26" s="25"/>
      <c r="UOA26" s="148"/>
      <c r="UOB26" s="25"/>
      <c r="UOC26" s="25"/>
      <c r="UOE26" s="25"/>
      <c r="UOF26" s="25"/>
      <c r="UOG26" s="25"/>
      <c r="UOH26" s="25"/>
      <c r="UOI26" s="110"/>
      <c r="UOJ26" s="25"/>
      <c r="UOK26" s="25"/>
      <c r="UOL26" s="25"/>
      <c r="UOM26" s="25"/>
      <c r="UON26" s="25"/>
      <c r="UOO26" s="148"/>
      <c r="UOP26" s="25"/>
      <c r="UOQ26" s="25"/>
      <c r="UOS26" s="25"/>
      <c r="UOT26" s="25"/>
      <c r="UOU26" s="25"/>
      <c r="UOV26" s="25"/>
      <c r="UOW26" s="110"/>
      <c r="UOX26" s="25"/>
      <c r="UOY26" s="25"/>
      <c r="UOZ26" s="25"/>
      <c r="UPA26" s="25"/>
      <c r="UPB26" s="25"/>
      <c r="UPC26" s="148"/>
      <c r="UPD26" s="25"/>
      <c r="UPE26" s="25"/>
      <c r="UPG26" s="25"/>
      <c r="UPH26" s="25"/>
      <c r="UPI26" s="25"/>
      <c r="UPJ26" s="25"/>
      <c r="UPK26" s="110"/>
      <c r="UPL26" s="25"/>
      <c r="UPM26" s="25"/>
      <c r="UPN26" s="25"/>
      <c r="UPO26" s="25"/>
      <c r="UPP26" s="25"/>
      <c r="UPQ26" s="148"/>
      <c r="UPR26" s="25"/>
      <c r="UPS26" s="25"/>
      <c r="UPU26" s="25"/>
      <c r="UPV26" s="25"/>
      <c r="UPW26" s="25"/>
      <c r="UPX26" s="25"/>
      <c r="UPY26" s="110"/>
      <c r="UPZ26" s="25"/>
      <c r="UQA26" s="25"/>
      <c r="UQB26" s="25"/>
      <c r="UQC26" s="25"/>
      <c r="UQD26" s="25"/>
      <c r="UQE26" s="148"/>
      <c r="UQF26" s="25"/>
      <c r="UQG26" s="25"/>
      <c r="UQI26" s="25"/>
      <c r="UQJ26" s="25"/>
      <c r="UQK26" s="25"/>
      <c r="UQL26" s="25"/>
      <c r="UQM26" s="110"/>
      <c r="UQN26" s="25"/>
      <c r="UQO26" s="25"/>
      <c r="UQP26" s="25"/>
      <c r="UQQ26" s="25"/>
      <c r="UQR26" s="25"/>
      <c r="UQS26" s="148"/>
      <c r="UQT26" s="25"/>
      <c r="UQU26" s="25"/>
      <c r="UQW26" s="25"/>
      <c r="UQX26" s="25"/>
      <c r="UQY26" s="25"/>
      <c r="UQZ26" s="25"/>
      <c r="URA26" s="110"/>
      <c r="URB26" s="25"/>
      <c r="URC26" s="25"/>
      <c r="URD26" s="25"/>
      <c r="URE26" s="25"/>
      <c r="URF26" s="25"/>
      <c r="URG26" s="148"/>
      <c r="URH26" s="25"/>
      <c r="URI26" s="25"/>
      <c r="URK26" s="25"/>
      <c r="URL26" s="25"/>
      <c r="URM26" s="25"/>
      <c r="URN26" s="25"/>
      <c r="URO26" s="110"/>
      <c r="URP26" s="25"/>
      <c r="URQ26" s="25"/>
      <c r="URR26" s="25"/>
      <c r="URS26" s="25"/>
      <c r="URT26" s="25"/>
      <c r="URU26" s="148"/>
      <c r="URV26" s="25"/>
      <c r="URW26" s="25"/>
      <c r="URY26" s="25"/>
      <c r="URZ26" s="25"/>
      <c r="USA26" s="25"/>
      <c r="USB26" s="25"/>
      <c r="USC26" s="110"/>
      <c r="USD26" s="25"/>
      <c r="USE26" s="25"/>
      <c r="USF26" s="25"/>
      <c r="USG26" s="25"/>
      <c r="USH26" s="25"/>
      <c r="USI26" s="148"/>
      <c r="USJ26" s="25"/>
      <c r="USK26" s="25"/>
      <c r="USM26" s="25"/>
      <c r="USN26" s="25"/>
      <c r="USO26" s="25"/>
      <c r="USP26" s="25"/>
      <c r="USQ26" s="110"/>
      <c r="USR26" s="25"/>
      <c r="USS26" s="25"/>
      <c r="UST26" s="25"/>
      <c r="USU26" s="25"/>
      <c r="USV26" s="25"/>
      <c r="USW26" s="148"/>
      <c r="USX26" s="25"/>
      <c r="USY26" s="25"/>
      <c r="UTA26" s="25"/>
      <c r="UTB26" s="25"/>
      <c r="UTC26" s="25"/>
      <c r="UTD26" s="25"/>
      <c r="UTE26" s="110"/>
      <c r="UTF26" s="25"/>
      <c r="UTG26" s="25"/>
      <c r="UTH26" s="25"/>
      <c r="UTI26" s="25"/>
      <c r="UTJ26" s="25"/>
      <c r="UTK26" s="148"/>
      <c r="UTL26" s="25"/>
      <c r="UTM26" s="25"/>
      <c r="UTO26" s="25"/>
      <c r="UTP26" s="25"/>
      <c r="UTQ26" s="25"/>
      <c r="UTR26" s="25"/>
      <c r="UTS26" s="110"/>
      <c r="UTT26" s="25"/>
      <c r="UTU26" s="25"/>
      <c r="UTV26" s="25"/>
      <c r="UTW26" s="25"/>
      <c r="UTX26" s="25"/>
      <c r="UTY26" s="148"/>
      <c r="UTZ26" s="25"/>
      <c r="UUA26" s="25"/>
      <c r="UUC26" s="25"/>
      <c r="UUD26" s="25"/>
      <c r="UUE26" s="25"/>
      <c r="UUF26" s="25"/>
      <c r="UUG26" s="110"/>
      <c r="UUH26" s="25"/>
      <c r="UUI26" s="25"/>
      <c r="UUJ26" s="25"/>
      <c r="UUK26" s="25"/>
      <c r="UUL26" s="25"/>
      <c r="UUM26" s="148"/>
      <c r="UUN26" s="25"/>
      <c r="UUO26" s="25"/>
      <c r="UUQ26" s="25"/>
      <c r="UUR26" s="25"/>
      <c r="UUS26" s="25"/>
      <c r="UUT26" s="25"/>
      <c r="UUU26" s="110"/>
      <c r="UUV26" s="25"/>
      <c r="UUW26" s="25"/>
      <c r="UUX26" s="25"/>
      <c r="UUY26" s="25"/>
      <c r="UUZ26" s="25"/>
      <c r="UVA26" s="148"/>
      <c r="UVB26" s="25"/>
      <c r="UVC26" s="25"/>
      <c r="UVE26" s="25"/>
      <c r="UVF26" s="25"/>
      <c r="UVG26" s="25"/>
      <c r="UVH26" s="25"/>
      <c r="UVI26" s="110"/>
      <c r="UVJ26" s="25"/>
      <c r="UVK26" s="25"/>
      <c r="UVL26" s="25"/>
      <c r="UVM26" s="25"/>
      <c r="UVN26" s="25"/>
      <c r="UVO26" s="148"/>
      <c r="UVP26" s="25"/>
      <c r="UVQ26" s="25"/>
      <c r="UVS26" s="25"/>
      <c r="UVT26" s="25"/>
      <c r="UVU26" s="25"/>
      <c r="UVV26" s="25"/>
      <c r="UVW26" s="110"/>
      <c r="UVX26" s="25"/>
      <c r="UVY26" s="25"/>
      <c r="UVZ26" s="25"/>
      <c r="UWA26" s="25"/>
      <c r="UWB26" s="25"/>
      <c r="UWC26" s="148"/>
      <c r="UWD26" s="25"/>
      <c r="UWE26" s="25"/>
      <c r="UWG26" s="25"/>
      <c r="UWH26" s="25"/>
      <c r="UWI26" s="25"/>
      <c r="UWJ26" s="25"/>
      <c r="UWK26" s="110"/>
      <c r="UWL26" s="25"/>
      <c r="UWM26" s="25"/>
      <c r="UWN26" s="25"/>
      <c r="UWO26" s="25"/>
      <c r="UWP26" s="25"/>
      <c r="UWQ26" s="148"/>
      <c r="UWR26" s="25"/>
      <c r="UWS26" s="25"/>
      <c r="UWU26" s="25"/>
      <c r="UWV26" s="25"/>
      <c r="UWW26" s="25"/>
      <c r="UWX26" s="25"/>
      <c r="UWY26" s="110"/>
      <c r="UWZ26" s="25"/>
      <c r="UXA26" s="25"/>
      <c r="UXB26" s="25"/>
      <c r="UXC26" s="25"/>
      <c r="UXD26" s="25"/>
      <c r="UXE26" s="148"/>
      <c r="UXF26" s="25"/>
      <c r="UXG26" s="25"/>
      <c r="UXI26" s="25"/>
      <c r="UXJ26" s="25"/>
      <c r="UXK26" s="25"/>
      <c r="UXL26" s="25"/>
      <c r="UXM26" s="110"/>
      <c r="UXN26" s="25"/>
      <c r="UXO26" s="25"/>
      <c r="UXP26" s="25"/>
      <c r="UXQ26" s="25"/>
      <c r="UXR26" s="25"/>
      <c r="UXS26" s="148"/>
      <c r="UXT26" s="25"/>
      <c r="UXU26" s="25"/>
      <c r="UXW26" s="25"/>
      <c r="UXX26" s="25"/>
      <c r="UXY26" s="25"/>
      <c r="UXZ26" s="25"/>
      <c r="UYA26" s="110"/>
      <c r="UYB26" s="25"/>
      <c r="UYC26" s="25"/>
      <c r="UYD26" s="25"/>
      <c r="UYE26" s="25"/>
      <c r="UYF26" s="25"/>
      <c r="UYG26" s="148"/>
      <c r="UYH26" s="25"/>
      <c r="UYI26" s="25"/>
      <c r="UYK26" s="25"/>
      <c r="UYL26" s="25"/>
      <c r="UYM26" s="25"/>
      <c r="UYN26" s="25"/>
      <c r="UYO26" s="110"/>
      <c r="UYP26" s="25"/>
      <c r="UYQ26" s="25"/>
      <c r="UYR26" s="25"/>
      <c r="UYS26" s="25"/>
      <c r="UYT26" s="25"/>
      <c r="UYU26" s="148"/>
      <c r="UYV26" s="25"/>
      <c r="UYW26" s="25"/>
      <c r="UYY26" s="25"/>
      <c r="UYZ26" s="25"/>
      <c r="UZA26" s="25"/>
      <c r="UZB26" s="25"/>
      <c r="UZC26" s="110"/>
      <c r="UZD26" s="25"/>
      <c r="UZE26" s="25"/>
      <c r="UZF26" s="25"/>
      <c r="UZG26" s="25"/>
      <c r="UZH26" s="25"/>
      <c r="UZI26" s="148"/>
      <c r="UZJ26" s="25"/>
      <c r="UZK26" s="25"/>
      <c r="UZM26" s="25"/>
      <c r="UZN26" s="25"/>
      <c r="UZO26" s="25"/>
      <c r="UZP26" s="25"/>
      <c r="UZQ26" s="110"/>
      <c r="UZR26" s="25"/>
      <c r="UZS26" s="25"/>
      <c r="UZT26" s="25"/>
      <c r="UZU26" s="25"/>
      <c r="UZV26" s="25"/>
      <c r="UZW26" s="148"/>
      <c r="UZX26" s="25"/>
      <c r="UZY26" s="25"/>
      <c r="VAA26" s="25"/>
      <c r="VAB26" s="25"/>
      <c r="VAC26" s="25"/>
      <c r="VAD26" s="25"/>
      <c r="VAE26" s="110"/>
      <c r="VAF26" s="25"/>
      <c r="VAG26" s="25"/>
      <c r="VAH26" s="25"/>
      <c r="VAI26" s="25"/>
      <c r="VAJ26" s="25"/>
      <c r="VAK26" s="148"/>
      <c r="VAL26" s="25"/>
      <c r="VAM26" s="25"/>
      <c r="VAO26" s="25"/>
      <c r="VAP26" s="25"/>
      <c r="VAQ26" s="25"/>
      <c r="VAR26" s="25"/>
      <c r="VAS26" s="110"/>
      <c r="VAT26" s="25"/>
      <c r="VAU26" s="25"/>
      <c r="VAV26" s="25"/>
      <c r="VAW26" s="25"/>
      <c r="VAX26" s="25"/>
      <c r="VAY26" s="148"/>
      <c r="VAZ26" s="25"/>
      <c r="VBA26" s="25"/>
      <c r="VBC26" s="25"/>
      <c r="VBD26" s="25"/>
      <c r="VBE26" s="25"/>
      <c r="VBF26" s="25"/>
      <c r="VBG26" s="110"/>
      <c r="VBH26" s="25"/>
      <c r="VBI26" s="25"/>
      <c r="VBJ26" s="25"/>
      <c r="VBK26" s="25"/>
      <c r="VBL26" s="25"/>
      <c r="VBM26" s="148"/>
      <c r="VBN26" s="25"/>
      <c r="VBO26" s="25"/>
      <c r="VBQ26" s="25"/>
      <c r="VBR26" s="25"/>
      <c r="VBS26" s="25"/>
      <c r="VBT26" s="25"/>
      <c r="VBU26" s="110"/>
      <c r="VBV26" s="25"/>
      <c r="VBW26" s="25"/>
      <c r="VBX26" s="25"/>
      <c r="VBY26" s="25"/>
      <c r="VBZ26" s="25"/>
      <c r="VCA26" s="148"/>
      <c r="VCB26" s="25"/>
      <c r="VCC26" s="25"/>
      <c r="VCE26" s="25"/>
      <c r="VCF26" s="25"/>
      <c r="VCG26" s="25"/>
      <c r="VCH26" s="25"/>
      <c r="VCI26" s="110"/>
      <c r="VCJ26" s="25"/>
      <c r="VCK26" s="25"/>
      <c r="VCL26" s="25"/>
      <c r="VCM26" s="25"/>
      <c r="VCN26" s="25"/>
      <c r="VCO26" s="148"/>
      <c r="VCP26" s="25"/>
      <c r="VCQ26" s="25"/>
      <c r="VCS26" s="25"/>
      <c r="VCT26" s="25"/>
      <c r="VCU26" s="25"/>
      <c r="VCV26" s="25"/>
      <c r="VCW26" s="110"/>
      <c r="VCX26" s="25"/>
      <c r="VCY26" s="25"/>
      <c r="VCZ26" s="25"/>
      <c r="VDA26" s="25"/>
      <c r="VDB26" s="25"/>
      <c r="VDC26" s="148"/>
      <c r="VDD26" s="25"/>
      <c r="VDE26" s="25"/>
      <c r="VDG26" s="25"/>
      <c r="VDH26" s="25"/>
      <c r="VDI26" s="25"/>
      <c r="VDJ26" s="25"/>
      <c r="VDK26" s="110"/>
      <c r="VDL26" s="25"/>
      <c r="VDM26" s="25"/>
      <c r="VDN26" s="25"/>
      <c r="VDO26" s="25"/>
      <c r="VDP26" s="25"/>
      <c r="VDQ26" s="148"/>
      <c r="VDR26" s="25"/>
      <c r="VDS26" s="25"/>
      <c r="VDU26" s="25"/>
      <c r="VDV26" s="25"/>
      <c r="VDW26" s="25"/>
      <c r="VDX26" s="25"/>
      <c r="VDY26" s="110"/>
      <c r="VDZ26" s="25"/>
      <c r="VEA26" s="25"/>
      <c r="VEB26" s="25"/>
      <c r="VEC26" s="25"/>
      <c r="VED26" s="25"/>
      <c r="VEE26" s="148"/>
      <c r="VEF26" s="25"/>
      <c r="VEG26" s="25"/>
      <c r="VEI26" s="25"/>
      <c r="VEJ26" s="25"/>
      <c r="VEK26" s="25"/>
      <c r="VEL26" s="25"/>
      <c r="VEM26" s="110"/>
      <c r="VEN26" s="25"/>
      <c r="VEO26" s="25"/>
      <c r="VEP26" s="25"/>
      <c r="VEQ26" s="25"/>
      <c r="VER26" s="25"/>
      <c r="VES26" s="148"/>
      <c r="VET26" s="25"/>
      <c r="VEU26" s="25"/>
      <c r="VEW26" s="25"/>
      <c r="VEX26" s="25"/>
      <c r="VEY26" s="25"/>
      <c r="VEZ26" s="25"/>
      <c r="VFA26" s="110"/>
      <c r="VFB26" s="25"/>
      <c r="VFC26" s="25"/>
      <c r="VFD26" s="25"/>
      <c r="VFE26" s="25"/>
      <c r="VFF26" s="25"/>
      <c r="VFG26" s="148"/>
      <c r="VFH26" s="25"/>
      <c r="VFI26" s="25"/>
      <c r="VFK26" s="25"/>
      <c r="VFL26" s="25"/>
      <c r="VFM26" s="25"/>
      <c r="VFN26" s="25"/>
      <c r="VFO26" s="110"/>
      <c r="VFP26" s="25"/>
      <c r="VFQ26" s="25"/>
      <c r="VFR26" s="25"/>
      <c r="VFS26" s="25"/>
      <c r="VFT26" s="25"/>
      <c r="VFU26" s="148"/>
      <c r="VFV26" s="25"/>
      <c r="VFW26" s="25"/>
      <c r="VFY26" s="25"/>
      <c r="VFZ26" s="25"/>
      <c r="VGA26" s="25"/>
      <c r="VGB26" s="25"/>
      <c r="VGC26" s="110"/>
      <c r="VGD26" s="25"/>
      <c r="VGE26" s="25"/>
      <c r="VGF26" s="25"/>
      <c r="VGG26" s="25"/>
      <c r="VGH26" s="25"/>
      <c r="VGI26" s="148"/>
      <c r="VGJ26" s="25"/>
      <c r="VGK26" s="25"/>
      <c r="VGM26" s="25"/>
      <c r="VGN26" s="25"/>
      <c r="VGO26" s="25"/>
      <c r="VGP26" s="25"/>
      <c r="VGQ26" s="110"/>
      <c r="VGR26" s="25"/>
      <c r="VGS26" s="25"/>
      <c r="VGT26" s="25"/>
      <c r="VGU26" s="25"/>
      <c r="VGV26" s="25"/>
      <c r="VGW26" s="148"/>
      <c r="VGX26" s="25"/>
      <c r="VGY26" s="25"/>
      <c r="VHA26" s="25"/>
      <c r="VHB26" s="25"/>
      <c r="VHC26" s="25"/>
      <c r="VHD26" s="25"/>
      <c r="VHE26" s="110"/>
      <c r="VHF26" s="25"/>
      <c r="VHG26" s="25"/>
      <c r="VHH26" s="25"/>
      <c r="VHI26" s="25"/>
      <c r="VHJ26" s="25"/>
      <c r="VHK26" s="148"/>
      <c r="VHL26" s="25"/>
      <c r="VHM26" s="25"/>
      <c r="VHO26" s="25"/>
      <c r="VHP26" s="25"/>
      <c r="VHQ26" s="25"/>
      <c r="VHR26" s="25"/>
      <c r="VHS26" s="110"/>
      <c r="VHT26" s="25"/>
      <c r="VHU26" s="25"/>
      <c r="VHV26" s="25"/>
      <c r="VHW26" s="25"/>
      <c r="VHX26" s="25"/>
      <c r="VHY26" s="148"/>
      <c r="VHZ26" s="25"/>
      <c r="VIA26" s="25"/>
      <c r="VIC26" s="25"/>
      <c r="VID26" s="25"/>
      <c r="VIE26" s="25"/>
      <c r="VIF26" s="25"/>
      <c r="VIG26" s="110"/>
      <c r="VIH26" s="25"/>
      <c r="VII26" s="25"/>
      <c r="VIJ26" s="25"/>
      <c r="VIK26" s="25"/>
      <c r="VIL26" s="25"/>
      <c r="VIM26" s="148"/>
      <c r="VIN26" s="25"/>
      <c r="VIO26" s="25"/>
      <c r="VIQ26" s="25"/>
      <c r="VIR26" s="25"/>
      <c r="VIS26" s="25"/>
      <c r="VIT26" s="25"/>
      <c r="VIU26" s="110"/>
      <c r="VIV26" s="25"/>
      <c r="VIW26" s="25"/>
      <c r="VIX26" s="25"/>
      <c r="VIY26" s="25"/>
      <c r="VIZ26" s="25"/>
      <c r="VJA26" s="148"/>
      <c r="VJB26" s="25"/>
      <c r="VJC26" s="25"/>
      <c r="VJE26" s="25"/>
      <c r="VJF26" s="25"/>
      <c r="VJG26" s="25"/>
      <c r="VJH26" s="25"/>
      <c r="VJI26" s="110"/>
      <c r="VJJ26" s="25"/>
      <c r="VJK26" s="25"/>
      <c r="VJL26" s="25"/>
      <c r="VJM26" s="25"/>
      <c r="VJN26" s="25"/>
      <c r="VJO26" s="148"/>
      <c r="VJP26" s="25"/>
      <c r="VJQ26" s="25"/>
      <c r="VJS26" s="25"/>
      <c r="VJT26" s="25"/>
      <c r="VJU26" s="25"/>
      <c r="VJV26" s="25"/>
      <c r="VJW26" s="110"/>
      <c r="VJX26" s="25"/>
      <c r="VJY26" s="25"/>
      <c r="VJZ26" s="25"/>
      <c r="VKA26" s="25"/>
      <c r="VKB26" s="25"/>
      <c r="VKC26" s="148"/>
      <c r="VKD26" s="25"/>
      <c r="VKE26" s="25"/>
      <c r="VKG26" s="25"/>
      <c r="VKH26" s="25"/>
      <c r="VKI26" s="25"/>
      <c r="VKJ26" s="25"/>
      <c r="VKK26" s="110"/>
      <c r="VKL26" s="25"/>
      <c r="VKM26" s="25"/>
      <c r="VKN26" s="25"/>
      <c r="VKO26" s="25"/>
      <c r="VKP26" s="25"/>
      <c r="VKQ26" s="148"/>
      <c r="VKR26" s="25"/>
      <c r="VKS26" s="25"/>
      <c r="VKU26" s="25"/>
      <c r="VKV26" s="25"/>
      <c r="VKW26" s="25"/>
      <c r="VKX26" s="25"/>
      <c r="VKY26" s="110"/>
      <c r="VKZ26" s="25"/>
      <c r="VLA26" s="25"/>
      <c r="VLB26" s="25"/>
      <c r="VLC26" s="25"/>
      <c r="VLD26" s="25"/>
      <c r="VLE26" s="148"/>
      <c r="VLF26" s="25"/>
      <c r="VLG26" s="25"/>
      <c r="VLI26" s="25"/>
      <c r="VLJ26" s="25"/>
      <c r="VLK26" s="25"/>
      <c r="VLL26" s="25"/>
      <c r="VLM26" s="110"/>
      <c r="VLN26" s="25"/>
      <c r="VLO26" s="25"/>
      <c r="VLP26" s="25"/>
      <c r="VLQ26" s="25"/>
      <c r="VLR26" s="25"/>
      <c r="VLS26" s="148"/>
      <c r="VLT26" s="25"/>
      <c r="VLU26" s="25"/>
      <c r="VLW26" s="25"/>
      <c r="VLX26" s="25"/>
      <c r="VLY26" s="25"/>
      <c r="VLZ26" s="25"/>
      <c r="VMA26" s="110"/>
      <c r="VMB26" s="25"/>
      <c r="VMC26" s="25"/>
      <c r="VMD26" s="25"/>
      <c r="VME26" s="25"/>
      <c r="VMF26" s="25"/>
      <c r="VMG26" s="148"/>
      <c r="VMH26" s="25"/>
      <c r="VMI26" s="25"/>
      <c r="VMK26" s="25"/>
      <c r="VML26" s="25"/>
      <c r="VMM26" s="25"/>
      <c r="VMN26" s="25"/>
      <c r="VMO26" s="110"/>
      <c r="VMP26" s="25"/>
      <c r="VMQ26" s="25"/>
      <c r="VMR26" s="25"/>
      <c r="VMS26" s="25"/>
      <c r="VMT26" s="25"/>
      <c r="VMU26" s="148"/>
      <c r="VMV26" s="25"/>
      <c r="VMW26" s="25"/>
      <c r="VMY26" s="25"/>
      <c r="VMZ26" s="25"/>
      <c r="VNA26" s="25"/>
      <c r="VNB26" s="25"/>
      <c r="VNC26" s="110"/>
      <c r="VND26" s="25"/>
      <c r="VNE26" s="25"/>
      <c r="VNF26" s="25"/>
      <c r="VNG26" s="25"/>
      <c r="VNH26" s="25"/>
      <c r="VNI26" s="148"/>
      <c r="VNJ26" s="25"/>
      <c r="VNK26" s="25"/>
      <c r="VNM26" s="25"/>
      <c r="VNN26" s="25"/>
      <c r="VNO26" s="25"/>
      <c r="VNP26" s="25"/>
      <c r="VNQ26" s="110"/>
      <c r="VNR26" s="25"/>
      <c r="VNS26" s="25"/>
      <c r="VNT26" s="25"/>
      <c r="VNU26" s="25"/>
      <c r="VNV26" s="25"/>
      <c r="VNW26" s="148"/>
      <c r="VNX26" s="25"/>
      <c r="VNY26" s="25"/>
      <c r="VOA26" s="25"/>
      <c r="VOB26" s="25"/>
      <c r="VOC26" s="25"/>
      <c r="VOD26" s="25"/>
      <c r="VOE26" s="110"/>
      <c r="VOF26" s="25"/>
      <c r="VOG26" s="25"/>
      <c r="VOH26" s="25"/>
      <c r="VOI26" s="25"/>
      <c r="VOJ26" s="25"/>
      <c r="VOK26" s="148"/>
      <c r="VOL26" s="25"/>
      <c r="VOM26" s="25"/>
      <c r="VOO26" s="25"/>
      <c r="VOP26" s="25"/>
      <c r="VOQ26" s="25"/>
      <c r="VOR26" s="25"/>
      <c r="VOS26" s="110"/>
      <c r="VOT26" s="25"/>
      <c r="VOU26" s="25"/>
      <c r="VOV26" s="25"/>
      <c r="VOW26" s="25"/>
      <c r="VOX26" s="25"/>
      <c r="VOY26" s="148"/>
      <c r="VOZ26" s="25"/>
      <c r="VPA26" s="25"/>
      <c r="VPC26" s="25"/>
      <c r="VPD26" s="25"/>
      <c r="VPE26" s="25"/>
      <c r="VPF26" s="25"/>
      <c r="VPG26" s="110"/>
      <c r="VPH26" s="25"/>
      <c r="VPI26" s="25"/>
      <c r="VPJ26" s="25"/>
      <c r="VPK26" s="25"/>
      <c r="VPL26" s="25"/>
      <c r="VPM26" s="148"/>
      <c r="VPN26" s="25"/>
      <c r="VPO26" s="25"/>
      <c r="VPQ26" s="25"/>
      <c r="VPR26" s="25"/>
      <c r="VPS26" s="25"/>
      <c r="VPT26" s="25"/>
      <c r="VPU26" s="110"/>
      <c r="VPV26" s="25"/>
      <c r="VPW26" s="25"/>
      <c r="VPX26" s="25"/>
      <c r="VPY26" s="25"/>
      <c r="VPZ26" s="25"/>
      <c r="VQA26" s="148"/>
      <c r="VQB26" s="25"/>
      <c r="VQC26" s="25"/>
      <c r="VQE26" s="25"/>
      <c r="VQF26" s="25"/>
      <c r="VQG26" s="25"/>
      <c r="VQH26" s="25"/>
      <c r="VQI26" s="110"/>
      <c r="VQJ26" s="25"/>
      <c r="VQK26" s="25"/>
      <c r="VQL26" s="25"/>
      <c r="VQM26" s="25"/>
      <c r="VQN26" s="25"/>
      <c r="VQO26" s="148"/>
      <c r="VQP26" s="25"/>
      <c r="VQQ26" s="25"/>
      <c r="VQS26" s="25"/>
      <c r="VQT26" s="25"/>
      <c r="VQU26" s="25"/>
      <c r="VQV26" s="25"/>
      <c r="VQW26" s="110"/>
      <c r="VQX26" s="25"/>
      <c r="VQY26" s="25"/>
      <c r="VQZ26" s="25"/>
      <c r="VRA26" s="25"/>
      <c r="VRB26" s="25"/>
      <c r="VRC26" s="148"/>
      <c r="VRD26" s="25"/>
      <c r="VRE26" s="25"/>
      <c r="VRG26" s="25"/>
      <c r="VRH26" s="25"/>
      <c r="VRI26" s="25"/>
      <c r="VRJ26" s="25"/>
      <c r="VRK26" s="110"/>
      <c r="VRL26" s="25"/>
      <c r="VRM26" s="25"/>
      <c r="VRN26" s="25"/>
      <c r="VRO26" s="25"/>
      <c r="VRP26" s="25"/>
      <c r="VRQ26" s="148"/>
      <c r="VRR26" s="25"/>
      <c r="VRS26" s="25"/>
      <c r="VRU26" s="25"/>
      <c r="VRV26" s="25"/>
      <c r="VRW26" s="25"/>
      <c r="VRX26" s="25"/>
      <c r="VRY26" s="110"/>
      <c r="VRZ26" s="25"/>
      <c r="VSA26" s="25"/>
      <c r="VSB26" s="25"/>
      <c r="VSC26" s="25"/>
      <c r="VSD26" s="25"/>
      <c r="VSE26" s="148"/>
      <c r="VSF26" s="25"/>
      <c r="VSG26" s="25"/>
      <c r="VSI26" s="25"/>
      <c r="VSJ26" s="25"/>
      <c r="VSK26" s="25"/>
      <c r="VSL26" s="25"/>
      <c r="VSM26" s="110"/>
      <c r="VSN26" s="25"/>
      <c r="VSO26" s="25"/>
      <c r="VSP26" s="25"/>
      <c r="VSQ26" s="25"/>
      <c r="VSR26" s="25"/>
      <c r="VSS26" s="148"/>
      <c r="VST26" s="25"/>
      <c r="VSU26" s="25"/>
      <c r="VSW26" s="25"/>
      <c r="VSX26" s="25"/>
      <c r="VSY26" s="25"/>
      <c r="VSZ26" s="25"/>
      <c r="VTA26" s="110"/>
      <c r="VTB26" s="25"/>
      <c r="VTC26" s="25"/>
      <c r="VTD26" s="25"/>
      <c r="VTE26" s="25"/>
      <c r="VTF26" s="25"/>
      <c r="VTG26" s="148"/>
      <c r="VTH26" s="25"/>
      <c r="VTI26" s="25"/>
      <c r="VTK26" s="25"/>
      <c r="VTL26" s="25"/>
      <c r="VTM26" s="25"/>
      <c r="VTN26" s="25"/>
      <c r="VTO26" s="110"/>
      <c r="VTP26" s="25"/>
      <c r="VTQ26" s="25"/>
      <c r="VTR26" s="25"/>
      <c r="VTS26" s="25"/>
      <c r="VTT26" s="25"/>
      <c r="VTU26" s="148"/>
      <c r="VTV26" s="25"/>
      <c r="VTW26" s="25"/>
      <c r="VTY26" s="25"/>
      <c r="VTZ26" s="25"/>
      <c r="VUA26" s="25"/>
      <c r="VUB26" s="25"/>
      <c r="VUC26" s="110"/>
      <c r="VUD26" s="25"/>
      <c r="VUE26" s="25"/>
      <c r="VUF26" s="25"/>
      <c r="VUG26" s="25"/>
      <c r="VUH26" s="25"/>
      <c r="VUI26" s="148"/>
      <c r="VUJ26" s="25"/>
      <c r="VUK26" s="25"/>
      <c r="VUM26" s="25"/>
      <c r="VUN26" s="25"/>
      <c r="VUO26" s="25"/>
      <c r="VUP26" s="25"/>
      <c r="VUQ26" s="110"/>
      <c r="VUR26" s="25"/>
      <c r="VUS26" s="25"/>
      <c r="VUT26" s="25"/>
      <c r="VUU26" s="25"/>
      <c r="VUV26" s="25"/>
      <c r="VUW26" s="148"/>
      <c r="VUX26" s="25"/>
      <c r="VUY26" s="25"/>
      <c r="VVA26" s="25"/>
      <c r="VVB26" s="25"/>
      <c r="VVC26" s="25"/>
      <c r="VVD26" s="25"/>
      <c r="VVE26" s="110"/>
      <c r="VVF26" s="25"/>
      <c r="VVG26" s="25"/>
      <c r="VVH26" s="25"/>
      <c r="VVI26" s="25"/>
      <c r="VVJ26" s="25"/>
      <c r="VVK26" s="148"/>
      <c r="VVL26" s="25"/>
      <c r="VVM26" s="25"/>
      <c r="VVO26" s="25"/>
      <c r="VVP26" s="25"/>
      <c r="VVQ26" s="25"/>
      <c r="VVR26" s="25"/>
      <c r="VVS26" s="110"/>
      <c r="VVT26" s="25"/>
      <c r="VVU26" s="25"/>
      <c r="VVV26" s="25"/>
      <c r="VVW26" s="25"/>
      <c r="VVX26" s="25"/>
      <c r="VVY26" s="148"/>
      <c r="VVZ26" s="25"/>
      <c r="VWA26" s="25"/>
      <c r="VWC26" s="25"/>
      <c r="VWD26" s="25"/>
      <c r="VWE26" s="25"/>
      <c r="VWF26" s="25"/>
      <c r="VWG26" s="110"/>
      <c r="VWH26" s="25"/>
      <c r="VWI26" s="25"/>
      <c r="VWJ26" s="25"/>
      <c r="VWK26" s="25"/>
      <c r="VWL26" s="25"/>
      <c r="VWM26" s="148"/>
      <c r="VWN26" s="25"/>
      <c r="VWO26" s="25"/>
      <c r="VWQ26" s="25"/>
      <c r="VWR26" s="25"/>
      <c r="VWS26" s="25"/>
      <c r="VWT26" s="25"/>
      <c r="VWU26" s="110"/>
      <c r="VWV26" s="25"/>
      <c r="VWW26" s="25"/>
      <c r="VWX26" s="25"/>
      <c r="VWY26" s="25"/>
      <c r="VWZ26" s="25"/>
      <c r="VXA26" s="148"/>
      <c r="VXB26" s="25"/>
      <c r="VXC26" s="25"/>
      <c r="VXE26" s="25"/>
      <c r="VXF26" s="25"/>
      <c r="VXG26" s="25"/>
      <c r="VXH26" s="25"/>
      <c r="VXI26" s="110"/>
      <c r="VXJ26" s="25"/>
      <c r="VXK26" s="25"/>
      <c r="VXL26" s="25"/>
      <c r="VXM26" s="25"/>
      <c r="VXN26" s="25"/>
      <c r="VXO26" s="148"/>
      <c r="VXP26" s="25"/>
      <c r="VXQ26" s="25"/>
      <c r="VXS26" s="25"/>
      <c r="VXT26" s="25"/>
      <c r="VXU26" s="25"/>
      <c r="VXV26" s="25"/>
      <c r="VXW26" s="110"/>
      <c r="VXX26" s="25"/>
      <c r="VXY26" s="25"/>
      <c r="VXZ26" s="25"/>
      <c r="VYA26" s="25"/>
      <c r="VYB26" s="25"/>
      <c r="VYC26" s="148"/>
      <c r="VYD26" s="25"/>
      <c r="VYE26" s="25"/>
      <c r="VYG26" s="25"/>
      <c r="VYH26" s="25"/>
      <c r="VYI26" s="25"/>
      <c r="VYJ26" s="25"/>
      <c r="VYK26" s="110"/>
      <c r="VYL26" s="25"/>
      <c r="VYM26" s="25"/>
      <c r="VYN26" s="25"/>
      <c r="VYO26" s="25"/>
      <c r="VYP26" s="25"/>
      <c r="VYQ26" s="148"/>
      <c r="VYR26" s="25"/>
      <c r="VYS26" s="25"/>
      <c r="VYU26" s="25"/>
      <c r="VYV26" s="25"/>
      <c r="VYW26" s="25"/>
      <c r="VYX26" s="25"/>
      <c r="VYY26" s="110"/>
      <c r="VYZ26" s="25"/>
      <c r="VZA26" s="25"/>
      <c r="VZB26" s="25"/>
      <c r="VZC26" s="25"/>
      <c r="VZD26" s="25"/>
      <c r="VZE26" s="148"/>
      <c r="VZF26" s="25"/>
      <c r="VZG26" s="25"/>
      <c r="VZI26" s="25"/>
      <c r="VZJ26" s="25"/>
      <c r="VZK26" s="25"/>
      <c r="VZL26" s="25"/>
      <c r="VZM26" s="110"/>
      <c r="VZN26" s="25"/>
      <c r="VZO26" s="25"/>
      <c r="VZP26" s="25"/>
      <c r="VZQ26" s="25"/>
      <c r="VZR26" s="25"/>
      <c r="VZS26" s="148"/>
      <c r="VZT26" s="25"/>
      <c r="VZU26" s="25"/>
      <c r="VZW26" s="25"/>
      <c r="VZX26" s="25"/>
      <c r="VZY26" s="25"/>
      <c r="VZZ26" s="25"/>
      <c r="WAA26" s="110"/>
      <c r="WAB26" s="25"/>
      <c r="WAC26" s="25"/>
      <c r="WAD26" s="25"/>
      <c r="WAE26" s="25"/>
      <c r="WAF26" s="25"/>
      <c r="WAG26" s="148"/>
      <c r="WAH26" s="25"/>
      <c r="WAI26" s="25"/>
      <c r="WAK26" s="25"/>
      <c r="WAL26" s="25"/>
      <c r="WAM26" s="25"/>
      <c r="WAN26" s="25"/>
      <c r="WAO26" s="110"/>
      <c r="WAP26" s="25"/>
      <c r="WAQ26" s="25"/>
      <c r="WAR26" s="25"/>
      <c r="WAS26" s="25"/>
      <c r="WAT26" s="25"/>
      <c r="WAU26" s="148"/>
      <c r="WAV26" s="25"/>
      <c r="WAW26" s="25"/>
      <c r="WAY26" s="25"/>
      <c r="WAZ26" s="25"/>
      <c r="WBA26" s="25"/>
      <c r="WBB26" s="25"/>
      <c r="WBC26" s="110"/>
      <c r="WBD26" s="25"/>
      <c r="WBE26" s="25"/>
      <c r="WBF26" s="25"/>
      <c r="WBG26" s="25"/>
      <c r="WBH26" s="25"/>
      <c r="WBI26" s="148"/>
      <c r="WBJ26" s="25"/>
      <c r="WBK26" s="25"/>
      <c r="WBM26" s="25"/>
      <c r="WBN26" s="25"/>
      <c r="WBO26" s="25"/>
      <c r="WBP26" s="25"/>
      <c r="WBQ26" s="110"/>
      <c r="WBR26" s="25"/>
      <c r="WBS26" s="25"/>
      <c r="WBT26" s="25"/>
      <c r="WBU26" s="25"/>
      <c r="WBV26" s="25"/>
      <c r="WBW26" s="148"/>
      <c r="WBX26" s="25"/>
      <c r="WBY26" s="25"/>
      <c r="WCA26" s="25"/>
      <c r="WCB26" s="25"/>
      <c r="WCC26" s="25"/>
      <c r="WCD26" s="25"/>
      <c r="WCE26" s="110"/>
      <c r="WCF26" s="25"/>
      <c r="WCG26" s="25"/>
      <c r="WCH26" s="25"/>
      <c r="WCI26" s="25"/>
      <c r="WCJ26" s="25"/>
      <c r="WCK26" s="148"/>
      <c r="WCL26" s="25"/>
      <c r="WCM26" s="25"/>
      <c r="WCO26" s="25"/>
      <c r="WCP26" s="25"/>
      <c r="WCQ26" s="25"/>
      <c r="WCR26" s="25"/>
      <c r="WCS26" s="110"/>
      <c r="WCT26" s="25"/>
      <c r="WCU26" s="25"/>
      <c r="WCV26" s="25"/>
      <c r="WCW26" s="25"/>
      <c r="WCX26" s="25"/>
      <c r="WCY26" s="148"/>
      <c r="WCZ26" s="25"/>
      <c r="WDA26" s="25"/>
      <c r="WDC26" s="25"/>
      <c r="WDD26" s="25"/>
      <c r="WDE26" s="25"/>
      <c r="WDF26" s="25"/>
      <c r="WDG26" s="110"/>
      <c r="WDH26" s="25"/>
      <c r="WDI26" s="25"/>
      <c r="WDJ26" s="25"/>
      <c r="WDK26" s="25"/>
      <c r="WDL26" s="25"/>
      <c r="WDM26" s="148"/>
      <c r="WDN26" s="25"/>
      <c r="WDO26" s="25"/>
      <c r="WDQ26" s="25"/>
      <c r="WDR26" s="25"/>
      <c r="WDS26" s="25"/>
      <c r="WDT26" s="25"/>
      <c r="WDU26" s="110"/>
      <c r="WDV26" s="25"/>
      <c r="WDW26" s="25"/>
      <c r="WDX26" s="25"/>
      <c r="WDY26" s="25"/>
      <c r="WDZ26" s="25"/>
      <c r="WEA26" s="148"/>
      <c r="WEB26" s="25"/>
      <c r="WEC26" s="25"/>
      <c r="WEE26" s="25"/>
      <c r="WEF26" s="25"/>
      <c r="WEG26" s="25"/>
      <c r="WEH26" s="25"/>
      <c r="WEI26" s="110"/>
      <c r="WEJ26" s="25"/>
      <c r="WEK26" s="25"/>
      <c r="WEL26" s="25"/>
      <c r="WEM26" s="25"/>
      <c r="WEN26" s="25"/>
      <c r="WEO26" s="148"/>
      <c r="WEP26" s="25"/>
      <c r="WEQ26" s="25"/>
      <c r="WES26" s="25"/>
      <c r="WET26" s="25"/>
      <c r="WEU26" s="25"/>
      <c r="WEV26" s="25"/>
      <c r="WEW26" s="110"/>
      <c r="WEX26" s="25"/>
      <c r="WEY26" s="25"/>
      <c r="WEZ26" s="25"/>
      <c r="WFA26" s="25"/>
      <c r="WFB26" s="25"/>
      <c r="WFC26" s="148"/>
      <c r="WFD26" s="25"/>
      <c r="WFE26" s="25"/>
      <c r="WFG26" s="25"/>
      <c r="WFH26" s="25"/>
      <c r="WFI26" s="25"/>
      <c r="WFJ26" s="25"/>
      <c r="WFK26" s="110"/>
      <c r="WFL26" s="25"/>
      <c r="WFM26" s="25"/>
      <c r="WFN26" s="25"/>
      <c r="WFO26" s="25"/>
      <c r="WFP26" s="25"/>
      <c r="WFQ26" s="148"/>
      <c r="WFR26" s="25"/>
      <c r="WFS26" s="25"/>
      <c r="WFU26" s="25"/>
      <c r="WFV26" s="25"/>
      <c r="WFW26" s="25"/>
      <c r="WFX26" s="25"/>
      <c r="WFY26" s="110"/>
      <c r="WFZ26" s="25"/>
      <c r="WGA26" s="25"/>
      <c r="WGB26" s="25"/>
      <c r="WGC26" s="25"/>
      <c r="WGD26" s="25"/>
      <c r="WGE26" s="148"/>
      <c r="WGF26" s="25"/>
      <c r="WGG26" s="25"/>
      <c r="WGI26" s="25"/>
      <c r="WGJ26" s="25"/>
      <c r="WGK26" s="25"/>
      <c r="WGL26" s="25"/>
      <c r="WGM26" s="110"/>
      <c r="WGN26" s="25"/>
      <c r="WGO26" s="25"/>
      <c r="WGP26" s="25"/>
      <c r="WGQ26" s="25"/>
      <c r="WGR26" s="25"/>
      <c r="WGS26" s="148"/>
      <c r="WGT26" s="25"/>
      <c r="WGU26" s="25"/>
      <c r="WGW26" s="25"/>
      <c r="WGX26" s="25"/>
      <c r="WGY26" s="25"/>
      <c r="WGZ26" s="25"/>
      <c r="WHA26" s="110"/>
      <c r="WHB26" s="25"/>
      <c r="WHC26" s="25"/>
      <c r="WHD26" s="25"/>
      <c r="WHE26" s="25"/>
      <c r="WHF26" s="25"/>
      <c r="WHG26" s="148"/>
      <c r="WHH26" s="25"/>
      <c r="WHI26" s="25"/>
      <c r="WHK26" s="25"/>
      <c r="WHL26" s="25"/>
      <c r="WHM26" s="25"/>
      <c r="WHN26" s="25"/>
      <c r="WHO26" s="110"/>
      <c r="WHP26" s="25"/>
      <c r="WHQ26" s="25"/>
      <c r="WHR26" s="25"/>
      <c r="WHS26" s="25"/>
      <c r="WHT26" s="25"/>
      <c r="WHU26" s="148"/>
      <c r="WHV26" s="25"/>
      <c r="WHW26" s="25"/>
      <c r="WHY26" s="25"/>
      <c r="WHZ26" s="25"/>
      <c r="WIA26" s="25"/>
      <c r="WIB26" s="25"/>
      <c r="WIC26" s="110"/>
      <c r="WID26" s="25"/>
      <c r="WIE26" s="25"/>
      <c r="WIF26" s="25"/>
      <c r="WIG26" s="25"/>
      <c r="WIH26" s="25"/>
      <c r="WII26" s="148"/>
      <c r="WIJ26" s="25"/>
      <c r="WIK26" s="25"/>
      <c r="WIM26" s="25"/>
      <c r="WIN26" s="25"/>
      <c r="WIO26" s="25"/>
      <c r="WIP26" s="25"/>
      <c r="WIQ26" s="110"/>
      <c r="WIR26" s="25"/>
      <c r="WIS26" s="25"/>
      <c r="WIT26" s="25"/>
      <c r="WIU26" s="25"/>
      <c r="WIV26" s="25"/>
      <c r="WIW26" s="148"/>
      <c r="WIX26" s="25"/>
      <c r="WIY26" s="25"/>
      <c r="WJA26" s="25"/>
      <c r="WJB26" s="25"/>
      <c r="WJC26" s="25"/>
      <c r="WJD26" s="25"/>
      <c r="WJE26" s="110"/>
      <c r="WJF26" s="25"/>
      <c r="WJG26" s="25"/>
      <c r="WJH26" s="25"/>
      <c r="WJI26" s="25"/>
      <c r="WJJ26" s="25"/>
      <c r="WJK26" s="148"/>
      <c r="WJL26" s="25"/>
      <c r="WJM26" s="25"/>
      <c r="WJO26" s="25"/>
      <c r="WJP26" s="25"/>
      <c r="WJQ26" s="25"/>
      <c r="WJR26" s="25"/>
      <c r="WJS26" s="110"/>
      <c r="WJT26" s="25"/>
      <c r="WJU26" s="25"/>
      <c r="WJV26" s="25"/>
      <c r="WJW26" s="25"/>
      <c r="WJX26" s="25"/>
      <c r="WJY26" s="148"/>
      <c r="WJZ26" s="25"/>
      <c r="WKA26" s="25"/>
      <c r="WKC26" s="25"/>
      <c r="WKD26" s="25"/>
      <c r="WKE26" s="25"/>
      <c r="WKF26" s="25"/>
      <c r="WKG26" s="110"/>
      <c r="WKH26" s="25"/>
      <c r="WKI26" s="25"/>
      <c r="WKJ26" s="25"/>
      <c r="WKK26" s="25"/>
      <c r="WKL26" s="25"/>
      <c r="WKM26" s="148"/>
      <c r="WKN26" s="25"/>
      <c r="WKO26" s="25"/>
      <c r="WKQ26" s="25"/>
      <c r="WKR26" s="25"/>
      <c r="WKS26" s="25"/>
      <c r="WKT26" s="25"/>
      <c r="WKU26" s="110"/>
      <c r="WKV26" s="25"/>
      <c r="WKW26" s="25"/>
      <c r="WKX26" s="25"/>
      <c r="WKY26" s="25"/>
      <c r="WKZ26" s="25"/>
      <c r="WLA26" s="148"/>
      <c r="WLB26" s="25"/>
      <c r="WLC26" s="25"/>
      <c r="WLE26" s="25"/>
      <c r="WLF26" s="25"/>
      <c r="WLG26" s="25"/>
      <c r="WLH26" s="25"/>
      <c r="WLI26" s="110"/>
      <c r="WLJ26" s="25"/>
      <c r="WLK26" s="25"/>
      <c r="WLL26" s="25"/>
      <c r="WLM26" s="25"/>
      <c r="WLN26" s="25"/>
      <c r="WLO26" s="148"/>
      <c r="WLP26" s="25"/>
      <c r="WLQ26" s="25"/>
      <c r="WLS26" s="25"/>
      <c r="WLT26" s="25"/>
      <c r="WLU26" s="25"/>
      <c r="WLV26" s="25"/>
      <c r="WLW26" s="110"/>
      <c r="WLX26" s="25"/>
      <c r="WLY26" s="25"/>
      <c r="WLZ26" s="25"/>
      <c r="WMA26" s="25"/>
      <c r="WMB26" s="25"/>
      <c r="WMC26" s="148"/>
      <c r="WMD26" s="25"/>
      <c r="WME26" s="25"/>
      <c r="WMG26" s="25"/>
      <c r="WMH26" s="25"/>
      <c r="WMI26" s="25"/>
      <c r="WMJ26" s="25"/>
      <c r="WMK26" s="110"/>
      <c r="WML26" s="25"/>
      <c r="WMM26" s="25"/>
      <c r="WMN26" s="25"/>
      <c r="WMO26" s="25"/>
      <c r="WMP26" s="25"/>
      <c r="WMQ26" s="148"/>
      <c r="WMR26" s="25"/>
      <c r="WMS26" s="25"/>
      <c r="WMU26" s="25"/>
      <c r="WMV26" s="25"/>
      <c r="WMW26" s="25"/>
      <c r="WMX26" s="25"/>
      <c r="WMY26" s="110"/>
      <c r="WMZ26" s="25"/>
      <c r="WNA26" s="25"/>
      <c r="WNB26" s="25"/>
      <c r="WNC26" s="25"/>
      <c r="WND26" s="25"/>
      <c r="WNE26" s="148"/>
      <c r="WNF26" s="25"/>
      <c r="WNG26" s="25"/>
      <c r="WNI26" s="25"/>
      <c r="WNJ26" s="25"/>
      <c r="WNK26" s="25"/>
      <c r="WNL26" s="25"/>
      <c r="WNM26" s="110"/>
      <c r="WNN26" s="25"/>
      <c r="WNO26" s="25"/>
      <c r="WNP26" s="25"/>
      <c r="WNQ26" s="25"/>
      <c r="WNR26" s="25"/>
      <c r="WNS26" s="148"/>
      <c r="WNT26" s="25"/>
      <c r="WNU26" s="25"/>
      <c r="WNW26" s="25"/>
      <c r="WNX26" s="25"/>
      <c r="WNY26" s="25"/>
      <c r="WNZ26" s="25"/>
      <c r="WOA26" s="110"/>
      <c r="WOB26" s="25"/>
      <c r="WOC26" s="25"/>
      <c r="WOD26" s="25"/>
      <c r="WOE26" s="25"/>
      <c r="WOF26" s="25"/>
      <c r="WOG26" s="148"/>
      <c r="WOH26" s="25"/>
      <c r="WOI26" s="25"/>
      <c r="WOK26" s="25"/>
      <c r="WOL26" s="25"/>
      <c r="WOM26" s="25"/>
      <c r="WON26" s="25"/>
      <c r="WOO26" s="110"/>
      <c r="WOP26" s="25"/>
      <c r="WOQ26" s="25"/>
      <c r="WOR26" s="25"/>
      <c r="WOS26" s="25"/>
      <c r="WOT26" s="25"/>
      <c r="WOU26" s="148"/>
      <c r="WOV26" s="25"/>
      <c r="WOW26" s="25"/>
      <c r="WOY26" s="25"/>
      <c r="WOZ26" s="25"/>
      <c r="WPA26" s="25"/>
      <c r="WPB26" s="25"/>
      <c r="WPC26" s="110"/>
      <c r="WPD26" s="25"/>
      <c r="WPE26" s="25"/>
      <c r="WPF26" s="25"/>
      <c r="WPG26" s="25"/>
      <c r="WPH26" s="25"/>
      <c r="WPI26" s="148"/>
      <c r="WPJ26" s="25"/>
      <c r="WPK26" s="25"/>
      <c r="WPM26" s="25"/>
      <c r="WPN26" s="25"/>
      <c r="WPO26" s="25"/>
      <c r="WPP26" s="25"/>
      <c r="WPQ26" s="110"/>
      <c r="WPR26" s="25"/>
      <c r="WPS26" s="25"/>
      <c r="WPT26" s="25"/>
      <c r="WPU26" s="25"/>
      <c r="WPV26" s="25"/>
      <c r="WPW26" s="148"/>
      <c r="WPX26" s="25"/>
      <c r="WPY26" s="25"/>
      <c r="WQA26" s="25"/>
      <c r="WQB26" s="25"/>
      <c r="WQC26" s="25"/>
      <c r="WQD26" s="25"/>
      <c r="WQE26" s="110"/>
      <c r="WQF26" s="25"/>
      <c r="WQG26" s="25"/>
      <c r="WQH26" s="25"/>
      <c r="WQI26" s="25"/>
      <c r="WQJ26" s="25"/>
      <c r="WQK26" s="148"/>
      <c r="WQL26" s="25"/>
      <c r="WQM26" s="25"/>
      <c r="WQO26" s="25"/>
      <c r="WQP26" s="25"/>
      <c r="WQQ26" s="25"/>
      <c r="WQR26" s="25"/>
      <c r="WQS26" s="110"/>
      <c r="WQT26" s="25"/>
      <c r="WQU26" s="25"/>
      <c r="WQV26" s="25"/>
      <c r="WQW26" s="25"/>
      <c r="WQX26" s="25"/>
      <c r="WQY26" s="148"/>
      <c r="WQZ26" s="25"/>
      <c r="WRA26" s="25"/>
      <c r="WRC26" s="25"/>
      <c r="WRD26" s="25"/>
      <c r="WRE26" s="25"/>
      <c r="WRF26" s="25"/>
      <c r="WRG26" s="110"/>
      <c r="WRH26" s="25"/>
      <c r="WRI26" s="25"/>
      <c r="WRJ26" s="25"/>
      <c r="WRK26" s="25"/>
      <c r="WRL26" s="25"/>
      <c r="WRM26" s="148"/>
      <c r="WRN26" s="25"/>
      <c r="WRO26" s="25"/>
      <c r="WRQ26" s="25"/>
      <c r="WRR26" s="25"/>
      <c r="WRS26" s="25"/>
      <c r="WRT26" s="25"/>
      <c r="WRU26" s="110"/>
      <c r="WRV26" s="25"/>
      <c r="WRW26" s="25"/>
      <c r="WRX26" s="25"/>
      <c r="WRY26" s="25"/>
      <c r="WRZ26" s="25"/>
      <c r="WSA26" s="148"/>
      <c r="WSB26" s="25"/>
      <c r="WSC26" s="25"/>
      <c r="WSE26" s="25"/>
      <c r="WSF26" s="25"/>
      <c r="WSG26" s="25"/>
      <c r="WSH26" s="25"/>
      <c r="WSI26" s="110"/>
      <c r="WSJ26" s="25"/>
      <c r="WSK26" s="25"/>
      <c r="WSL26" s="25"/>
      <c r="WSM26" s="25"/>
      <c r="WSN26" s="25"/>
      <c r="WSO26" s="148"/>
      <c r="WSP26" s="25"/>
      <c r="WSQ26" s="25"/>
      <c r="WSS26" s="25"/>
      <c r="WST26" s="25"/>
      <c r="WSU26" s="25"/>
      <c r="WSV26" s="25"/>
      <c r="WSW26" s="110"/>
      <c r="WSX26" s="25"/>
      <c r="WSY26" s="25"/>
      <c r="WSZ26" s="25"/>
      <c r="WTA26" s="25"/>
      <c r="WTB26" s="25"/>
      <c r="WTC26" s="148"/>
      <c r="WTD26" s="25"/>
      <c r="WTE26" s="25"/>
      <c r="WTG26" s="25"/>
      <c r="WTH26" s="25"/>
      <c r="WTI26" s="25"/>
      <c r="WTJ26" s="25"/>
      <c r="WTK26" s="110"/>
      <c r="WTL26" s="25"/>
      <c r="WTM26" s="25"/>
      <c r="WTN26" s="25"/>
      <c r="WTO26" s="25"/>
      <c r="WTP26" s="25"/>
      <c r="WTQ26" s="148"/>
      <c r="WTR26" s="25"/>
      <c r="WTS26" s="25"/>
      <c r="WTU26" s="25"/>
      <c r="WTV26" s="25"/>
      <c r="WTW26" s="25"/>
      <c r="WTX26" s="25"/>
      <c r="WTY26" s="110"/>
      <c r="WTZ26" s="25"/>
      <c r="WUA26" s="25"/>
      <c r="WUB26" s="25"/>
      <c r="WUC26" s="25"/>
      <c r="WUD26" s="25"/>
      <c r="WUE26" s="148"/>
      <c r="WUF26" s="25"/>
      <c r="WUG26" s="25"/>
      <c r="WUI26" s="25"/>
      <c r="WUJ26" s="25"/>
      <c r="WUK26" s="25"/>
      <c r="WUL26" s="25"/>
      <c r="WUM26" s="110"/>
      <c r="WUN26" s="25"/>
      <c r="WUO26" s="25"/>
      <c r="WUP26" s="25"/>
      <c r="WUQ26" s="25"/>
      <c r="WUR26" s="25"/>
      <c r="WUS26" s="148"/>
      <c r="WUT26" s="25"/>
      <c r="WUU26" s="25"/>
      <c r="WUW26" s="25"/>
      <c r="WUX26" s="25"/>
      <c r="WUY26" s="25"/>
      <c r="WUZ26" s="25"/>
      <c r="WVA26" s="110"/>
      <c r="WVB26" s="25"/>
      <c r="WVC26" s="25"/>
      <c r="WVD26" s="25"/>
      <c r="WVE26" s="25"/>
      <c r="WVF26" s="25"/>
      <c r="WVG26" s="148"/>
      <c r="WVH26" s="25"/>
      <c r="WVI26" s="25"/>
      <c r="WVK26" s="25"/>
      <c r="WVL26" s="25"/>
      <c r="WVM26" s="25"/>
      <c r="WVN26" s="25"/>
      <c r="WVO26" s="110"/>
      <c r="WVP26" s="25"/>
      <c r="WVQ26" s="25"/>
      <c r="WVR26" s="25"/>
      <c r="WVS26" s="25"/>
      <c r="WVT26" s="25"/>
      <c r="WVU26" s="148"/>
      <c r="WVV26" s="25"/>
      <c r="WVW26" s="25"/>
      <c r="WVY26" s="25"/>
      <c r="WVZ26" s="25"/>
      <c r="WWA26" s="25"/>
      <c r="WWB26" s="25"/>
      <c r="WWC26" s="110"/>
      <c r="WWD26" s="25"/>
      <c r="WWE26" s="25"/>
      <c r="WWF26" s="25"/>
      <c r="WWG26" s="25"/>
      <c r="WWH26" s="25"/>
      <c r="WWI26" s="148"/>
      <c r="WWJ26" s="25"/>
      <c r="WWK26" s="25"/>
      <c r="WWM26" s="25"/>
      <c r="WWN26" s="25"/>
      <c r="WWO26" s="25"/>
      <c r="WWP26" s="25"/>
      <c r="WWQ26" s="110"/>
      <c r="WWR26" s="25"/>
      <c r="WWS26" s="25"/>
      <c r="WWT26" s="25"/>
      <c r="WWU26" s="25"/>
      <c r="WWV26" s="25"/>
      <c r="WWW26" s="148"/>
      <c r="WWX26" s="25"/>
      <c r="WWY26" s="25"/>
      <c r="WXA26" s="25"/>
      <c r="WXB26" s="25"/>
      <c r="WXC26" s="25"/>
      <c r="WXD26" s="25"/>
      <c r="WXE26" s="110"/>
      <c r="WXF26" s="25"/>
      <c r="WXG26" s="25"/>
      <c r="WXH26" s="25"/>
      <c r="WXI26" s="25"/>
      <c r="WXJ26" s="25"/>
      <c r="WXK26" s="148"/>
      <c r="WXL26" s="25"/>
      <c r="WXM26" s="25"/>
      <c r="WXO26" s="25"/>
      <c r="WXP26" s="25"/>
      <c r="WXQ26" s="25"/>
      <c r="WXR26" s="25"/>
      <c r="WXS26" s="110"/>
      <c r="WXT26" s="25"/>
      <c r="WXU26" s="25"/>
      <c r="WXV26" s="25"/>
      <c r="WXW26" s="25"/>
      <c r="WXX26" s="25"/>
      <c r="WXY26" s="148"/>
      <c r="WXZ26" s="25"/>
      <c r="WYA26" s="25"/>
      <c r="WYC26" s="25"/>
      <c r="WYD26" s="25"/>
      <c r="WYE26" s="25"/>
      <c r="WYF26" s="25"/>
      <c r="WYG26" s="110"/>
      <c r="WYH26" s="25"/>
      <c r="WYI26" s="25"/>
      <c r="WYJ26" s="25"/>
      <c r="WYK26" s="25"/>
      <c r="WYL26" s="25"/>
      <c r="WYM26" s="148"/>
      <c r="WYN26" s="25"/>
      <c r="WYO26" s="25"/>
      <c r="WYQ26" s="25"/>
      <c r="WYR26" s="25"/>
      <c r="WYS26" s="25"/>
      <c r="WYT26" s="25"/>
      <c r="WYU26" s="110"/>
      <c r="WYV26" s="25"/>
      <c r="WYW26" s="25"/>
      <c r="WYX26" s="25"/>
      <c r="WYY26" s="25"/>
      <c r="WYZ26" s="25"/>
      <c r="WZA26" s="148"/>
      <c r="WZB26" s="25"/>
      <c r="WZC26" s="25"/>
      <c r="WZE26" s="25"/>
      <c r="WZF26" s="25"/>
      <c r="WZG26" s="25"/>
      <c r="WZH26" s="25"/>
      <c r="WZI26" s="110"/>
      <c r="WZJ26" s="25"/>
      <c r="WZK26" s="25"/>
      <c r="WZL26" s="25"/>
      <c r="WZM26" s="25"/>
      <c r="WZN26" s="25"/>
      <c r="WZO26" s="148"/>
      <c r="WZP26" s="25"/>
      <c r="WZQ26" s="25"/>
      <c r="WZS26" s="25"/>
      <c r="WZT26" s="25"/>
      <c r="WZU26" s="25"/>
      <c r="WZV26" s="25"/>
      <c r="WZW26" s="110"/>
      <c r="WZX26" s="25"/>
      <c r="WZY26" s="25"/>
      <c r="WZZ26" s="25"/>
      <c r="XAA26" s="25"/>
      <c r="XAB26" s="25"/>
      <c r="XAC26" s="148"/>
      <c r="XAD26" s="25"/>
      <c r="XAE26" s="25"/>
      <c r="XAG26" s="25"/>
      <c r="XAH26" s="25"/>
      <c r="XAI26" s="25"/>
      <c r="XAJ26" s="25"/>
      <c r="XAK26" s="110"/>
      <c r="XAL26" s="25"/>
      <c r="XAM26" s="25"/>
      <c r="XAN26" s="25"/>
      <c r="XAO26" s="25"/>
      <c r="XAP26" s="25"/>
      <c r="XAQ26" s="148"/>
      <c r="XAR26" s="25"/>
      <c r="XAS26" s="25"/>
      <c r="XAU26" s="25"/>
      <c r="XAV26" s="25"/>
      <c r="XAW26" s="25"/>
      <c r="XAX26" s="25"/>
      <c r="XAY26" s="110"/>
      <c r="XAZ26" s="25"/>
      <c r="XBA26" s="25"/>
      <c r="XBB26" s="25"/>
      <c r="XBC26" s="25"/>
      <c r="XBD26" s="25"/>
      <c r="XBE26" s="148"/>
      <c r="XBF26" s="25"/>
      <c r="XBG26" s="25"/>
      <c r="XBI26" s="25"/>
      <c r="XBJ26" s="25"/>
      <c r="XBK26" s="25"/>
      <c r="XBL26" s="25"/>
      <c r="XBM26" s="110"/>
      <c r="XBN26" s="25"/>
      <c r="XBO26" s="25"/>
      <c r="XBP26" s="25"/>
      <c r="XBQ26" s="25"/>
      <c r="XBR26" s="25"/>
      <c r="XBS26" s="148"/>
      <c r="XBT26" s="25"/>
      <c r="XBU26" s="25"/>
      <c r="XBW26" s="25"/>
      <c r="XBX26" s="25"/>
      <c r="XBY26" s="25"/>
      <c r="XBZ26" s="25"/>
      <c r="XCA26" s="110"/>
      <c r="XCB26" s="25"/>
      <c r="XCC26" s="25"/>
      <c r="XCD26" s="25"/>
      <c r="XCE26" s="25"/>
      <c r="XCF26" s="25"/>
      <c r="XCG26" s="148"/>
      <c r="XCH26" s="25"/>
      <c r="XCI26" s="25"/>
      <c r="XCK26" s="25"/>
      <c r="XCL26" s="25"/>
      <c r="XCM26" s="25"/>
      <c r="XCN26" s="25"/>
      <c r="XCO26" s="110"/>
      <c r="XCP26" s="25"/>
      <c r="XCQ26" s="25"/>
      <c r="XCR26" s="25"/>
      <c r="XCS26" s="25"/>
      <c r="XCT26" s="25"/>
      <c r="XCU26" s="148"/>
      <c r="XCV26" s="25"/>
      <c r="XCW26" s="25"/>
      <c r="XCY26" s="25"/>
      <c r="XCZ26" s="25"/>
      <c r="XDA26" s="25"/>
      <c r="XDB26" s="25"/>
      <c r="XDC26" s="110"/>
      <c r="XDD26" s="25"/>
      <c r="XDE26" s="25"/>
      <c r="XDF26" s="25"/>
      <c r="XDG26" s="25"/>
      <c r="XDH26" s="25"/>
      <c r="XDI26" s="148"/>
      <c r="XDJ26" s="25"/>
      <c r="XDK26" s="25"/>
      <c r="XDM26" s="25"/>
      <c r="XDN26" s="25"/>
      <c r="XDO26" s="25"/>
      <c r="XDP26" s="25"/>
      <c r="XDQ26" s="110"/>
      <c r="XDR26" s="25"/>
      <c r="XDS26" s="25"/>
      <c r="XDT26" s="25"/>
      <c r="XDU26" s="25"/>
      <c r="XDV26" s="25"/>
      <c r="XDW26" s="148"/>
      <c r="XDX26" s="25"/>
      <c r="XDY26" s="25"/>
      <c r="XEA26" s="25"/>
      <c r="XEB26" s="25"/>
      <c r="XEC26" s="25"/>
    </row>
    <row r="27" spans="1:16357" ht="15.75" customHeight="1">
      <c r="A27" s="144" t="s">
        <v>96</v>
      </c>
      <c r="B27" s="111">
        <v>9009</v>
      </c>
      <c r="C27" s="111">
        <v>8952</v>
      </c>
      <c r="D27" s="111">
        <v>8915</v>
      </c>
      <c r="E27" s="111">
        <v>8923</v>
      </c>
      <c r="F27" s="163">
        <v>8923</v>
      </c>
      <c r="G27" s="111"/>
      <c r="H27" s="111">
        <v>8848</v>
      </c>
      <c r="I27" s="111">
        <v>8742</v>
      </c>
      <c r="J27" s="111">
        <v>8732</v>
      </c>
      <c r="K27" s="111">
        <v>8734</v>
      </c>
      <c r="L27" s="163">
        <v>8734</v>
      </c>
      <c r="M27" s="111"/>
      <c r="N27" s="111">
        <v>8645</v>
      </c>
      <c r="O27" s="111">
        <v>8562</v>
      </c>
      <c r="P27" s="111">
        <v>8473</v>
      </c>
      <c r="Q27" s="111">
        <v>8407</v>
      </c>
      <c r="R27" s="163">
        <v>8407</v>
      </c>
      <c r="S27" s="86"/>
      <c r="T27" s="25"/>
      <c r="U27" s="9"/>
      <c r="V27" s="25"/>
      <c r="W27" s="25"/>
      <c r="X27" s="25"/>
      <c r="Y27" s="25"/>
      <c r="Z27" s="25"/>
      <c r="AA27" s="25"/>
      <c r="AB27" s="25"/>
      <c r="AC27" s="25"/>
      <c r="AE27" s="25"/>
      <c r="AF27" s="25"/>
      <c r="AG27" s="25"/>
      <c r="AH27" s="25"/>
      <c r="AI27" s="9"/>
      <c r="AJ27" s="25"/>
      <c r="AK27" s="25"/>
      <c r="AL27" s="25"/>
      <c r="AM27" s="25"/>
      <c r="AN27" s="25"/>
      <c r="AO27" s="25"/>
      <c r="AP27" s="25"/>
      <c r="AQ27" s="25"/>
      <c r="AS27" s="25"/>
      <c r="AT27" s="25"/>
      <c r="AU27" s="25"/>
      <c r="AV27" s="25"/>
      <c r="AW27" s="9"/>
      <c r="AX27" s="25"/>
      <c r="AY27" s="25"/>
      <c r="AZ27" s="25"/>
      <c r="BA27" s="25"/>
      <c r="BB27" s="25"/>
      <c r="BC27" s="25"/>
      <c r="BD27" s="25"/>
      <c r="BE27" s="25"/>
      <c r="BG27" s="25"/>
      <c r="BH27" s="25"/>
      <c r="BI27" s="25"/>
      <c r="BJ27" s="25"/>
      <c r="BK27" s="9"/>
      <c r="BL27" s="25"/>
      <c r="BM27" s="25"/>
      <c r="BN27" s="25"/>
      <c r="BO27" s="25"/>
      <c r="BP27" s="25"/>
      <c r="BQ27" s="25"/>
      <c r="BR27" s="25"/>
      <c r="BS27" s="25"/>
      <c r="BU27" s="25"/>
      <c r="BV27" s="25"/>
      <c r="BW27" s="25"/>
      <c r="BX27" s="25"/>
      <c r="BY27" s="9"/>
      <c r="BZ27" s="25"/>
      <c r="CA27" s="25"/>
      <c r="CB27" s="25"/>
      <c r="CC27" s="25"/>
      <c r="CD27" s="25"/>
      <c r="CE27" s="25"/>
      <c r="CF27" s="25"/>
      <c r="CG27" s="25"/>
      <c r="CI27" s="25"/>
      <c r="CJ27" s="25"/>
      <c r="CK27" s="25"/>
      <c r="CL27" s="25"/>
      <c r="CM27" s="9"/>
      <c r="CN27" s="25"/>
      <c r="CO27" s="25"/>
      <c r="CP27" s="25"/>
      <c r="CQ27" s="25"/>
      <c r="CR27" s="25"/>
      <c r="CS27" s="25"/>
      <c r="CT27" s="25"/>
      <c r="CU27" s="25"/>
      <c r="CW27" s="25"/>
      <c r="CX27" s="25"/>
      <c r="CY27" s="25"/>
      <c r="CZ27" s="25"/>
      <c r="DA27" s="9"/>
      <c r="DB27" s="25"/>
      <c r="DC27" s="25"/>
      <c r="DD27" s="25"/>
      <c r="DE27" s="25"/>
      <c r="DF27" s="25"/>
      <c r="DG27" s="25"/>
      <c r="DH27" s="25"/>
      <c r="DI27" s="25"/>
      <c r="DK27" s="111"/>
      <c r="DL27" s="111"/>
      <c r="DM27" s="111"/>
      <c r="DN27" s="111"/>
      <c r="DO27" s="143"/>
      <c r="DP27" s="111"/>
      <c r="DQ27" s="111"/>
      <c r="DR27" s="111"/>
      <c r="DS27" s="111"/>
      <c r="DT27" s="111"/>
      <c r="DU27" s="149"/>
      <c r="DV27" s="111"/>
      <c r="DW27" s="111"/>
      <c r="DX27" s="142"/>
      <c r="DY27" s="111"/>
      <c r="DZ27" s="111"/>
      <c r="EA27" s="111"/>
      <c r="EB27" s="111"/>
      <c r="EC27" s="143"/>
      <c r="ED27" s="111"/>
      <c r="EE27" s="111"/>
      <c r="EF27" s="111"/>
      <c r="EG27" s="111"/>
      <c r="EH27" s="111"/>
      <c r="EI27" s="149"/>
      <c r="EJ27" s="111"/>
      <c r="EK27" s="111"/>
      <c r="EL27" s="142"/>
      <c r="EM27" s="111"/>
      <c r="EN27" s="111"/>
      <c r="EO27" s="111"/>
      <c r="EP27" s="111"/>
      <c r="EQ27" s="143"/>
      <c r="ER27" s="111"/>
      <c r="ES27" s="111"/>
      <c r="ET27" s="111"/>
      <c r="EU27" s="111"/>
      <c r="EV27" s="111"/>
      <c r="EW27" s="149"/>
      <c r="EX27" s="111"/>
      <c r="EY27" s="111"/>
      <c r="EZ27" s="142"/>
      <c r="FA27" s="111"/>
      <c r="FB27" s="111"/>
      <c r="FC27" s="111"/>
      <c r="FD27" s="111"/>
      <c r="FE27" s="143"/>
      <c r="FF27" s="111"/>
      <c r="FG27" s="111"/>
      <c r="FH27" s="111"/>
      <c r="FI27" s="111"/>
      <c r="FJ27" s="111"/>
      <c r="FK27" s="149"/>
      <c r="FL27" s="111"/>
      <c r="FM27" s="111"/>
      <c r="FN27" s="142"/>
      <c r="FO27" s="111"/>
      <c r="FP27" s="111"/>
      <c r="FQ27" s="111"/>
      <c r="FR27" s="111"/>
      <c r="FS27" s="143"/>
      <c r="FT27" s="111"/>
      <c r="FU27" s="111"/>
      <c r="FV27" s="111"/>
      <c r="FW27" s="111"/>
      <c r="FX27" s="111"/>
      <c r="FY27" s="149"/>
      <c r="FZ27" s="111"/>
      <c r="GA27" s="111"/>
      <c r="GB27" s="142"/>
      <c r="GC27" s="111"/>
      <c r="GD27" s="111"/>
      <c r="GE27" s="111"/>
      <c r="GF27" s="111"/>
      <c r="GG27" s="143"/>
      <c r="GH27" s="111"/>
      <c r="GI27" s="111"/>
      <c r="GJ27" s="111"/>
      <c r="GK27" s="111"/>
      <c r="GL27" s="111"/>
      <c r="GM27" s="149"/>
      <c r="GN27" s="111"/>
      <c r="GO27" s="111"/>
      <c r="GP27" s="142"/>
      <c r="GQ27" s="111"/>
      <c r="GR27" s="111"/>
      <c r="GS27" s="111"/>
      <c r="GT27" s="111"/>
      <c r="GU27" s="143"/>
      <c r="GV27" s="111"/>
      <c r="GW27" s="111"/>
      <c r="GX27" s="111"/>
      <c r="GY27" s="111"/>
      <c r="GZ27" s="111"/>
      <c r="HA27" s="149"/>
      <c r="HB27" s="111"/>
      <c r="HC27" s="111"/>
      <c r="HD27" s="142"/>
      <c r="HE27" s="111"/>
      <c r="HF27" s="111"/>
      <c r="HG27" s="111"/>
      <c r="HH27" s="111"/>
      <c r="HI27" s="143"/>
      <c r="HJ27" s="111"/>
      <c r="HK27" s="111"/>
      <c r="HL27" s="111"/>
      <c r="HM27" s="111"/>
      <c r="HN27" s="111"/>
      <c r="HO27" s="149"/>
      <c r="HP27" s="111"/>
      <c r="HQ27" s="111"/>
      <c r="HR27" s="142"/>
      <c r="HS27" s="111"/>
      <c r="HT27" s="111"/>
      <c r="HU27" s="111"/>
      <c r="HV27" s="111"/>
      <c r="HW27" s="143"/>
      <c r="HX27" s="111"/>
      <c r="HY27" s="111"/>
      <c r="HZ27" s="111"/>
      <c r="IA27" s="111"/>
      <c r="IB27" s="111"/>
      <c r="IC27" s="149"/>
      <c r="ID27" s="111"/>
      <c r="IE27" s="111"/>
      <c r="IF27" s="142"/>
      <c r="IG27" s="111"/>
      <c r="IH27" s="111"/>
      <c r="II27" s="111"/>
      <c r="IJ27" s="111"/>
      <c r="IK27" s="143"/>
      <c r="IL27" s="111"/>
      <c r="IM27" s="111"/>
      <c r="IN27" s="111"/>
      <c r="IO27" s="111"/>
      <c r="IP27" s="111"/>
      <c r="IQ27" s="149"/>
      <c r="IR27" s="111"/>
      <c r="IS27" s="111"/>
      <c r="IT27" s="142"/>
      <c r="IU27" s="111"/>
      <c r="IV27" s="111"/>
      <c r="IW27" s="111"/>
      <c r="IX27" s="111"/>
      <c r="IY27" s="143"/>
      <c r="IZ27" s="111"/>
      <c r="JA27" s="111"/>
      <c r="JB27" s="111"/>
      <c r="JC27" s="111"/>
      <c r="JD27" s="111"/>
      <c r="JE27" s="149"/>
      <c r="JF27" s="111"/>
      <c r="JG27" s="111"/>
      <c r="JH27" s="142"/>
      <c r="JI27" s="111"/>
      <c r="JJ27" s="111"/>
      <c r="JK27" s="111"/>
      <c r="JL27" s="111"/>
      <c r="JM27" s="143"/>
      <c r="JN27" s="111"/>
      <c r="JO27" s="111"/>
      <c r="JP27" s="111"/>
      <c r="JQ27" s="111"/>
      <c r="JR27" s="111"/>
      <c r="JS27" s="149"/>
      <c r="JT27" s="111"/>
      <c r="JU27" s="111"/>
      <c r="JV27" s="142"/>
      <c r="JW27" s="111"/>
      <c r="JX27" s="111"/>
      <c r="JY27" s="111"/>
      <c r="JZ27" s="111"/>
      <c r="KA27" s="143"/>
      <c r="KB27" s="111"/>
      <c r="KC27" s="111"/>
      <c r="KD27" s="111"/>
      <c r="KE27" s="111"/>
      <c r="KF27" s="111"/>
      <c r="KG27" s="149"/>
      <c r="KH27" s="111"/>
      <c r="KI27" s="111"/>
      <c r="KJ27" s="142"/>
      <c r="KK27" s="111"/>
      <c r="KL27" s="111"/>
      <c r="KM27" s="111"/>
      <c r="KN27" s="111"/>
      <c r="KO27" s="143"/>
      <c r="KP27" s="111"/>
      <c r="KQ27" s="111"/>
      <c r="KR27" s="111"/>
      <c r="KS27" s="111"/>
      <c r="KT27" s="111"/>
      <c r="KU27" s="149"/>
      <c r="KV27" s="111"/>
      <c r="KW27" s="111"/>
      <c r="KX27" s="142"/>
      <c r="KY27" s="111"/>
      <c r="KZ27" s="111"/>
      <c r="LA27" s="111"/>
      <c r="LB27" s="111"/>
      <c r="LC27" s="143"/>
      <c r="LD27" s="111"/>
      <c r="LE27" s="111"/>
      <c r="LF27" s="111"/>
      <c r="LG27" s="111"/>
      <c r="LH27" s="111"/>
      <c r="LI27" s="149"/>
      <c r="LJ27" s="111"/>
      <c r="LK27" s="111"/>
      <c r="LL27" s="142"/>
      <c r="LM27" s="111"/>
      <c r="LN27" s="111"/>
      <c r="LO27" s="111"/>
      <c r="LP27" s="111"/>
      <c r="LQ27" s="143"/>
      <c r="LR27" s="111"/>
      <c r="LS27" s="111"/>
      <c r="LT27" s="111"/>
      <c r="LU27" s="111"/>
      <c r="LV27" s="111"/>
      <c r="LW27" s="149"/>
      <c r="LX27" s="111"/>
      <c r="LY27" s="111"/>
      <c r="LZ27" s="142"/>
      <c r="MA27" s="111"/>
      <c r="MB27" s="111"/>
      <c r="MC27" s="111"/>
      <c r="MD27" s="111"/>
      <c r="ME27" s="143"/>
      <c r="MF27" s="111"/>
      <c r="MG27" s="111"/>
      <c r="MH27" s="111"/>
      <c r="MI27" s="111"/>
      <c r="MJ27" s="111"/>
      <c r="MK27" s="149"/>
      <c r="ML27" s="111"/>
      <c r="MM27" s="111"/>
      <c r="MN27" s="142"/>
      <c r="MO27" s="111"/>
      <c r="MP27" s="111"/>
      <c r="MQ27" s="111"/>
      <c r="MR27" s="111"/>
      <c r="MS27" s="143"/>
      <c r="MT27" s="111"/>
      <c r="MU27" s="111"/>
      <c r="MV27" s="111"/>
      <c r="MW27" s="111"/>
      <c r="MX27" s="111"/>
      <c r="MY27" s="149"/>
      <c r="MZ27" s="111"/>
      <c r="NA27" s="111"/>
      <c r="NB27" s="142"/>
      <c r="NC27" s="111"/>
      <c r="ND27" s="111"/>
      <c r="NE27" s="111"/>
      <c r="NF27" s="111"/>
      <c r="NG27" s="143"/>
      <c r="NH27" s="111"/>
      <c r="NI27" s="111"/>
      <c r="NJ27" s="111"/>
      <c r="NK27" s="111"/>
      <c r="NL27" s="111"/>
      <c r="NM27" s="149"/>
      <c r="NN27" s="111"/>
      <c r="NO27" s="111"/>
      <c r="NP27" s="142"/>
      <c r="NQ27" s="111"/>
      <c r="NR27" s="111"/>
      <c r="NS27" s="111"/>
      <c r="NT27" s="111"/>
      <c r="NU27" s="143"/>
      <c r="NV27" s="111"/>
      <c r="NW27" s="111"/>
      <c r="NX27" s="111"/>
      <c r="NY27" s="111"/>
      <c r="NZ27" s="111"/>
      <c r="OA27" s="149"/>
      <c r="OB27" s="111"/>
      <c r="OC27" s="111"/>
      <c r="OD27" s="142"/>
      <c r="OE27" s="111"/>
      <c r="OF27" s="111"/>
      <c r="OG27" s="111"/>
      <c r="OH27" s="111"/>
      <c r="OI27" s="143"/>
      <c r="OJ27" s="111"/>
      <c r="OK27" s="111"/>
      <c r="OL27" s="111"/>
      <c r="OM27" s="111"/>
      <c r="ON27" s="111"/>
      <c r="OO27" s="149"/>
      <c r="OP27" s="111"/>
      <c r="OQ27" s="111"/>
      <c r="OR27" s="142"/>
      <c r="OS27" s="111"/>
      <c r="OT27" s="111"/>
      <c r="OU27" s="111"/>
      <c r="OV27" s="111"/>
      <c r="OW27" s="143"/>
      <c r="OX27" s="111"/>
      <c r="OY27" s="111"/>
      <c r="OZ27" s="111"/>
      <c r="PA27" s="111"/>
      <c r="PB27" s="111"/>
      <c r="PC27" s="149"/>
      <c r="PD27" s="111"/>
      <c r="PE27" s="111"/>
      <c r="PF27" s="142"/>
      <c r="PG27" s="111"/>
      <c r="PH27" s="111"/>
      <c r="PI27" s="111"/>
      <c r="PJ27" s="111"/>
      <c r="PK27" s="143"/>
      <c r="PL27" s="111"/>
      <c r="PM27" s="111"/>
      <c r="PN27" s="111"/>
      <c r="PO27" s="111"/>
      <c r="PP27" s="111"/>
      <c r="PQ27" s="149"/>
      <c r="PR27" s="111"/>
      <c r="PS27" s="111"/>
      <c r="PT27" s="142"/>
      <c r="PU27" s="111"/>
      <c r="PV27" s="111"/>
      <c r="PW27" s="111"/>
      <c r="PX27" s="111"/>
      <c r="PY27" s="143"/>
      <c r="PZ27" s="111"/>
      <c r="QA27" s="111"/>
      <c r="QB27" s="111"/>
      <c r="QC27" s="111"/>
      <c r="QD27" s="111"/>
      <c r="QE27" s="149"/>
      <c r="QF27" s="111"/>
      <c r="QG27" s="111"/>
      <c r="QH27" s="142"/>
      <c r="QI27" s="111"/>
      <c r="QJ27" s="111"/>
      <c r="QK27" s="111"/>
      <c r="QL27" s="111"/>
      <c r="QM27" s="143"/>
      <c r="QN27" s="111"/>
      <c r="QO27" s="111"/>
      <c r="QP27" s="111"/>
      <c r="QQ27" s="111"/>
      <c r="QR27" s="111"/>
      <c r="QS27" s="149"/>
      <c r="QT27" s="111"/>
      <c r="QU27" s="111"/>
      <c r="QV27" s="142"/>
      <c r="QW27" s="111"/>
      <c r="QX27" s="111"/>
      <c r="QY27" s="111"/>
      <c r="QZ27" s="111"/>
      <c r="RA27" s="143"/>
      <c r="RB27" s="111"/>
      <c r="RC27" s="111"/>
      <c r="RD27" s="111"/>
      <c r="RE27" s="111"/>
      <c r="RF27" s="111"/>
      <c r="RG27" s="149"/>
      <c r="RH27" s="111"/>
      <c r="RI27" s="111"/>
      <c r="RJ27" s="142"/>
      <c r="RK27" s="111"/>
      <c r="RL27" s="111"/>
      <c r="RM27" s="111"/>
      <c r="RN27" s="111"/>
      <c r="RO27" s="143"/>
      <c r="RP27" s="111"/>
      <c r="RQ27" s="111"/>
      <c r="RR27" s="111"/>
      <c r="RS27" s="111"/>
      <c r="RT27" s="111"/>
      <c r="RU27" s="149"/>
      <c r="RV27" s="111"/>
      <c r="RW27" s="111"/>
      <c r="RX27" s="142"/>
      <c r="RY27" s="111"/>
      <c r="RZ27" s="111"/>
      <c r="SA27" s="111"/>
      <c r="SB27" s="111"/>
      <c r="SC27" s="143"/>
      <c r="SD27" s="111"/>
      <c r="SE27" s="111"/>
      <c r="SF27" s="111"/>
      <c r="SG27" s="111"/>
      <c r="SH27" s="111"/>
      <c r="SI27" s="149"/>
      <c r="SJ27" s="111"/>
      <c r="SK27" s="111"/>
      <c r="SL27" s="142"/>
      <c r="SM27" s="111"/>
      <c r="SN27" s="111"/>
      <c r="SO27" s="111"/>
      <c r="SP27" s="111"/>
      <c r="SQ27" s="143"/>
      <c r="SR27" s="111"/>
      <c r="SS27" s="111"/>
      <c r="ST27" s="111"/>
      <c r="SU27" s="111"/>
      <c r="SV27" s="111"/>
      <c r="SW27" s="149"/>
      <c r="SX27" s="111"/>
      <c r="SY27" s="111"/>
      <c r="SZ27" s="142"/>
      <c r="TA27" s="111"/>
      <c r="TB27" s="111"/>
      <c r="TC27" s="111"/>
      <c r="TD27" s="111"/>
      <c r="TE27" s="143"/>
      <c r="TF27" s="111"/>
      <c r="TG27" s="111"/>
      <c r="TH27" s="111"/>
      <c r="TI27" s="111"/>
      <c r="TJ27" s="111"/>
      <c r="TK27" s="149"/>
      <c r="TL27" s="111"/>
      <c r="TM27" s="111"/>
      <c r="TN27" s="142"/>
      <c r="TO27" s="111"/>
      <c r="TP27" s="111"/>
      <c r="TQ27" s="111"/>
      <c r="TR27" s="111"/>
      <c r="TS27" s="143"/>
      <c r="TT27" s="111"/>
      <c r="TU27" s="111"/>
      <c r="TV27" s="111"/>
      <c r="TW27" s="111"/>
      <c r="TX27" s="111"/>
      <c r="TY27" s="149"/>
      <c r="TZ27" s="111"/>
      <c r="UA27" s="111"/>
      <c r="UB27" s="142"/>
      <c r="UC27" s="111"/>
      <c r="UD27" s="111"/>
      <c r="UE27" s="111"/>
      <c r="UF27" s="111"/>
      <c r="UG27" s="143"/>
      <c r="UH27" s="111"/>
      <c r="UI27" s="111"/>
      <c r="UJ27" s="111"/>
      <c r="UK27" s="111"/>
      <c r="UL27" s="111"/>
      <c r="UM27" s="149"/>
      <c r="UN27" s="111"/>
      <c r="UO27" s="111"/>
      <c r="UP27" s="142"/>
      <c r="UQ27" s="111"/>
      <c r="UR27" s="111"/>
      <c r="US27" s="111"/>
      <c r="UT27" s="111"/>
      <c r="UU27" s="143"/>
      <c r="UV27" s="111"/>
      <c r="UW27" s="111"/>
      <c r="UX27" s="111"/>
      <c r="UY27" s="111"/>
      <c r="UZ27" s="111"/>
      <c r="VA27" s="149"/>
      <c r="VB27" s="111"/>
      <c r="VC27" s="111"/>
      <c r="VD27" s="142"/>
      <c r="VE27" s="111"/>
      <c r="VF27" s="111"/>
      <c r="VG27" s="111"/>
      <c r="VH27" s="111"/>
      <c r="VI27" s="143"/>
      <c r="VJ27" s="111"/>
      <c r="VK27" s="111"/>
      <c r="VL27" s="111"/>
      <c r="VM27" s="111"/>
      <c r="VN27" s="111"/>
      <c r="VO27" s="149"/>
      <c r="VP27" s="111"/>
      <c r="VQ27" s="111"/>
      <c r="VR27" s="142"/>
      <c r="VS27" s="111"/>
      <c r="VT27" s="111"/>
      <c r="VU27" s="111"/>
      <c r="VV27" s="111"/>
      <c r="VW27" s="143"/>
      <c r="VX27" s="111"/>
      <c r="VY27" s="111"/>
      <c r="VZ27" s="111"/>
      <c r="WA27" s="111"/>
      <c r="WB27" s="111"/>
      <c r="WC27" s="149"/>
      <c r="WD27" s="111"/>
      <c r="WE27" s="111"/>
      <c r="WF27" s="142"/>
      <c r="WG27" s="111"/>
      <c r="WH27" s="111"/>
      <c r="WI27" s="111"/>
      <c r="WJ27" s="111"/>
      <c r="WK27" s="143"/>
      <c r="WL27" s="111"/>
      <c r="WM27" s="111"/>
      <c r="WN27" s="111"/>
      <c r="WO27" s="111"/>
      <c r="WP27" s="111"/>
      <c r="WQ27" s="149"/>
      <c r="WR27" s="111"/>
      <c r="WS27" s="111"/>
      <c r="WT27" s="142"/>
      <c r="WU27" s="111"/>
      <c r="WV27" s="111"/>
      <c r="WW27" s="111"/>
      <c r="WX27" s="111"/>
      <c r="WY27" s="143"/>
      <c r="WZ27" s="111"/>
      <c r="XA27" s="111"/>
      <c r="XB27" s="111"/>
      <c r="XC27" s="111"/>
      <c r="XD27" s="111"/>
      <c r="XE27" s="149"/>
      <c r="XF27" s="111"/>
      <c r="XG27" s="111"/>
      <c r="XH27" s="142"/>
      <c r="XI27" s="111"/>
      <c r="XJ27" s="111"/>
      <c r="XK27" s="111"/>
      <c r="XL27" s="111"/>
      <c r="XM27" s="143"/>
      <c r="XN27" s="111"/>
      <c r="XO27" s="111"/>
      <c r="XP27" s="111"/>
      <c r="XQ27" s="111"/>
      <c r="XR27" s="111"/>
      <c r="XS27" s="149"/>
      <c r="XT27" s="111"/>
      <c r="XU27" s="111"/>
      <c r="XV27" s="142"/>
      <c r="XW27" s="111"/>
      <c r="XX27" s="111"/>
      <c r="XY27" s="111"/>
      <c r="XZ27" s="111"/>
      <c r="YA27" s="143"/>
      <c r="YB27" s="111"/>
      <c r="YC27" s="111"/>
      <c r="YD27" s="111"/>
      <c r="YE27" s="111"/>
      <c r="YF27" s="111"/>
      <c r="YG27" s="149"/>
      <c r="YH27" s="111"/>
      <c r="YI27" s="111"/>
      <c r="YJ27" s="142"/>
      <c r="YK27" s="111"/>
      <c r="YL27" s="111"/>
      <c r="YM27" s="111"/>
      <c r="YN27" s="111"/>
      <c r="YO27" s="143"/>
      <c r="YP27" s="111"/>
      <c r="YQ27" s="111"/>
      <c r="YR27" s="111"/>
      <c r="YS27" s="111"/>
      <c r="YT27" s="111"/>
      <c r="YU27" s="149"/>
      <c r="YV27" s="111"/>
      <c r="YW27" s="111"/>
      <c r="YX27" s="142"/>
      <c r="YY27" s="111"/>
      <c r="YZ27" s="111"/>
      <c r="ZA27" s="111"/>
      <c r="ZB27" s="111"/>
      <c r="ZC27" s="143"/>
      <c r="ZD27" s="111"/>
      <c r="ZE27" s="111"/>
      <c r="ZF27" s="111"/>
      <c r="ZG27" s="111"/>
      <c r="ZH27" s="111"/>
      <c r="ZI27" s="149"/>
      <c r="ZJ27" s="111"/>
      <c r="ZK27" s="111"/>
      <c r="ZL27" s="142"/>
      <c r="ZM27" s="111"/>
      <c r="ZN27" s="111"/>
      <c r="ZO27" s="111"/>
      <c r="ZP27" s="111"/>
      <c r="ZQ27" s="143"/>
      <c r="ZR27" s="111"/>
      <c r="ZS27" s="111"/>
      <c r="ZT27" s="111"/>
      <c r="ZU27" s="111"/>
      <c r="ZV27" s="111"/>
      <c r="ZW27" s="149"/>
      <c r="ZX27" s="111"/>
      <c r="ZY27" s="111"/>
      <c r="ZZ27" s="142"/>
      <c r="AAA27" s="111"/>
      <c r="AAB27" s="111"/>
      <c r="AAC27" s="111"/>
      <c r="AAD27" s="111"/>
      <c r="AAE27" s="143"/>
      <c r="AAF27" s="111"/>
      <c r="AAG27" s="111"/>
      <c r="AAH27" s="111"/>
      <c r="AAI27" s="111"/>
      <c r="AAJ27" s="111"/>
      <c r="AAK27" s="149"/>
      <c r="AAL27" s="111"/>
      <c r="AAM27" s="111"/>
      <c r="AAN27" s="142"/>
      <c r="AAO27" s="111"/>
      <c r="AAP27" s="111"/>
      <c r="AAQ27" s="111"/>
      <c r="AAR27" s="111"/>
      <c r="AAS27" s="143"/>
      <c r="AAT27" s="111"/>
      <c r="AAU27" s="111"/>
      <c r="AAV27" s="111"/>
      <c r="AAW27" s="111"/>
      <c r="AAX27" s="111"/>
      <c r="AAY27" s="149"/>
      <c r="AAZ27" s="111"/>
      <c r="ABA27" s="111"/>
      <c r="ABB27" s="142"/>
      <c r="ABC27" s="111"/>
      <c r="ABD27" s="111"/>
      <c r="ABE27" s="111"/>
      <c r="ABF27" s="111"/>
      <c r="ABG27" s="143"/>
      <c r="ABH27" s="111"/>
      <c r="ABI27" s="111"/>
      <c r="ABJ27" s="111"/>
      <c r="ABK27" s="111"/>
      <c r="ABL27" s="111"/>
      <c r="ABM27" s="149"/>
      <c r="ABN27" s="111"/>
      <c r="ABO27" s="111"/>
      <c r="ABP27" s="142"/>
      <c r="ABQ27" s="111"/>
      <c r="ABR27" s="111"/>
      <c r="ABS27" s="111"/>
      <c r="ABT27" s="111"/>
      <c r="ABU27" s="143"/>
      <c r="ABV27" s="111"/>
      <c r="ABW27" s="111"/>
      <c r="ABX27" s="111"/>
      <c r="ABY27" s="111"/>
      <c r="ABZ27" s="111"/>
      <c r="ACA27" s="149"/>
      <c r="ACB27" s="111"/>
      <c r="ACC27" s="111"/>
      <c r="ACD27" s="142"/>
      <c r="ACE27" s="111"/>
      <c r="ACF27" s="111"/>
      <c r="ACG27" s="111"/>
      <c r="ACH27" s="111"/>
      <c r="ACI27" s="143"/>
      <c r="ACJ27" s="111"/>
      <c r="ACK27" s="111"/>
      <c r="ACL27" s="111"/>
      <c r="ACM27" s="111"/>
      <c r="ACN27" s="111"/>
      <c r="ACO27" s="149"/>
      <c r="ACP27" s="111"/>
      <c r="ACQ27" s="111"/>
      <c r="ACR27" s="142"/>
      <c r="ACS27" s="111"/>
      <c r="ACT27" s="111"/>
      <c r="ACU27" s="111"/>
      <c r="ACV27" s="111"/>
      <c r="ACW27" s="143"/>
      <c r="ACX27" s="111"/>
      <c r="ACY27" s="111"/>
      <c r="ACZ27" s="111"/>
      <c r="ADA27" s="111"/>
      <c r="ADB27" s="111"/>
      <c r="ADC27" s="149"/>
      <c r="ADD27" s="111"/>
      <c r="ADE27" s="111"/>
      <c r="ADF27" s="142"/>
      <c r="ADG27" s="111"/>
      <c r="ADH27" s="111"/>
      <c r="ADI27" s="111"/>
      <c r="ADJ27" s="111"/>
      <c r="ADK27" s="143"/>
      <c r="ADL27" s="111"/>
      <c r="ADM27" s="111"/>
      <c r="ADN27" s="111"/>
      <c r="ADO27" s="111"/>
      <c r="ADP27" s="111"/>
      <c r="ADQ27" s="149"/>
      <c r="ADR27" s="111"/>
      <c r="ADS27" s="111"/>
      <c r="ADT27" s="142"/>
      <c r="ADU27" s="111"/>
      <c r="ADV27" s="111"/>
      <c r="ADW27" s="111"/>
      <c r="ADX27" s="111"/>
      <c r="ADY27" s="143"/>
      <c r="ADZ27" s="111"/>
      <c r="AEA27" s="111"/>
      <c r="AEB27" s="111"/>
      <c r="AEC27" s="111"/>
      <c r="AED27" s="111"/>
      <c r="AEE27" s="149"/>
      <c r="AEF27" s="111"/>
      <c r="AEG27" s="111"/>
      <c r="AEH27" s="142"/>
      <c r="AEI27" s="111"/>
      <c r="AEJ27" s="111"/>
      <c r="AEK27" s="111"/>
      <c r="AEL27" s="111"/>
      <c r="AEM27" s="143"/>
      <c r="AEN27" s="111"/>
      <c r="AEO27" s="111"/>
      <c r="AEP27" s="111"/>
      <c r="AEQ27" s="111"/>
      <c r="AER27" s="111"/>
      <c r="AES27" s="149"/>
      <c r="AET27" s="111"/>
      <c r="AEU27" s="111"/>
      <c r="AEV27" s="142"/>
      <c r="AEW27" s="111"/>
      <c r="AEX27" s="111"/>
      <c r="AEY27" s="111"/>
      <c r="AEZ27" s="111"/>
      <c r="AFA27" s="143"/>
      <c r="AFB27" s="111"/>
      <c r="AFC27" s="111"/>
      <c r="AFD27" s="111"/>
      <c r="AFE27" s="111"/>
      <c r="AFF27" s="111"/>
      <c r="AFG27" s="149"/>
      <c r="AFH27" s="111"/>
      <c r="AFI27" s="111"/>
      <c r="AFJ27" s="142"/>
      <c r="AFK27" s="111"/>
      <c r="AFL27" s="111"/>
      <c r="AFM27" s="111"/>
      <c r="AFN27" s="111"/>
      <c r="AFO27" s="143"/>
      <c r="AFP27" s="111"/>
      <c r="AFQ27" s="111"/>
      <c r="AFR27" s="111"/>
      <c r="AFS27" s="111"/>
      <c r="AFT27" s="111"/>
      <c r="AFU27" s="149"/>
      <c r="AFV27" s="111"/>
      <c r="AFW27" s="111"/>
      <c r="AFX27" s="142"/>
      <c r="AFY27" s="111"/>
      <c r="AFZ27" s="111"/>
      <c r="AGA27" s="111"/>
      <c r="AGB27" s="111"/>
      <c r="AGC27" s="143"/>
      <c r="AGD27" s="111"/>
      <c r="AGE27" s="111"/>
      <c r="AGF27" s="111"/>
      <c r="AGG27" s="111"/>
      <c r="AGH27" s="111"/>
      <c r="AGI27" s="149"/>
      <c r="AGJ27" s="111"/>
      <c r="AGK27" s="111"/>
      <c r="AGL27" s="142"/>
      <c r="AGM27" s="111"/>
      <c r="AGN27" s="111"/>
      <c r="AGO27" s="111"/>
      <c r="AGP27" s="111"/>
      <c r="AGQ27" s="143"/>
      <c r="AGR27" s="111"/>
      <c r="AGS27" s="111"/>
      <c r="AGT27" s="111"/>
      <c r="AGU27" s="111"/>
      <c r="AGV27" s="111"/>
      <c r="AGW27" s="149"/>
      <c r="AGX27" s="111"/>
      <c r="AGY27" s="111"/>
      <c r="AGZ27" s="142"/>
      <c r="AHA27" s="111"/>
      <c r="AHB27" s="111"/>
      <c r="AHC27" s="111"/>
      <c r="AHD27" s="111"/>
      <c r="AHE27" s="143"/>
      <c r="AHF27" s="111"/>
      <c r="AHG27" s="111"/>
      <c r="AHH27" s="111"/>
      <c r="AHI27" s="111"/>
      <c r="AHJ27" s="111"/>
      <c r="AHK27" s="149"/>
      <c r="AHL27" s="111"/>
      <c r="AHM27" s="111"/>
      <c r="AHN27" s="142"/>
      <c r="AHO27" s="111"/>
      <c r="AHP27" s="111"/>
      <c r="AHQ27" s="111"/>
      <c r="AHR27" s="111"/>
      <c r="AHS27" s="143"/>
      <c r="AHT27" s="111"/>
      <c r="AHU27" s="111"/>
      <c r="AHV27" s="111"/>
      <c r="AHW27" s="111"/>
      <c r="AHX27" s="111"/>
      <c r="AHY27" s="149"/>
      <c r="AHZ27" s="111"/>
      <c r="AIA27" s="111"/>
      <c r="AIB27" s="142"/>
      <c r="AIC27" s="111"/>
      <c r="AID27" s="111"/>
      <c r="AIE27" s="111"/>
      <c r="AIF27" s="111"/>
      <c r="AIG27" s="143"/>
      <c r="AIH27" s="111"/>
      <c r="AII27" s="111"/>
      <c r="AIJ27" s="111"/>
      <c r="AIK27" s="111"/>
      <c r="AIL27" s="111"/>
      <c r="AIM27" s="149"/>
      <c r="AIN27" s="111"/>
      <c r="AIO27" s="111"/>
      <c r="AIP27" s="142"/>
      <c r="AIQ27" s="111"/>
      <c r="AIR27" s="111"/>
      <c r="AIS27" s="111"/>
      <c r="AIT27" s="111"/>
      <c r="AIU27" s="143"/>
      <c r="AIV27" s="111"/>
      <c r="AIW27" s="111"/>
      <c r="AIX27" s="111"/>
      <c r="AIY27" s="111"/>
      <c r="AIZ27" s="111"/>
      <c r="AJA27" s="149"/>
      <c r="AJB27" s="111"/>
      <c r="AJC27" s="111"/>
      <c r="AJD27" s="142"/>
      <c r="AJE27" s="111"/>
      <c r="AJF27" s="111"/>
      <c r="AJG27" s="111"/>
      <c r="AJH27" s="111"/>
      <c r="AJI27" s="143"/>
      <c r="AJJ27" s="111"/>
      <c r="AJK27" s="111"/>
      <c r="AJL27" s="111"/>
      <c r="AJM27" s="111"/>
      <c r="AJN27" s="111"/>
      <c r="AJO27" s="149"/>
      <c r="AJP27" s="111"/>
      <c r="AJQ27" s="111"/>
      <c r="AJR27" s="142"/>
      <c r="AJS27" s="111"/>
      <c r="AJT27" s="111"/>
      <c r="AJU27" s="111"/>
      <c r="AJV27" s="111"/>
      <c r="AJW27" s="143"/>
      <c r="AJX27" s="111"/>
      <c r="AJY27" s="111"/>
      <c r="AJZ27" s="111"/>
      <c r="AKA27" s="111"/>
      <c r="AKB27" s="111"/>
      <c r="AKC27" s="149"/>
      <c r="AKD27" s="111"/>
      <c r="AKE27" s="111"/>
      <c r="AKF27" s="142"/>
      <c r="AKG27" s="111"/>
      <c r="AKH27" s="111"/>
      <c r="AKI27" s="111"/>
      <c r="AKJ27" s="111"/>
      <c r="AKK27" s="143"/>
      <c r="AKL27" s="111"/>
      <c r="AKM27" s="111"/>
      <c r="AKN27" s="111"/>
      <c r="AKO27" s="111"/>
      <c r="AKP27" s="111"/>
      <c r="AKQ27" s="149"/>
      <c r="AKR27" s="111"/>
      <c r="AKS27" s="111"/>
      <c r="AKT27" s="142"/>
      <c r="AKU27" s="111"/>
      <c r="AKV27" s="111"/>
      <c r="AKW27" s="111"/>
      <c r="AKX27" s="111"/>
      <c r="AKY27" s="143"/>
      <c r="AKZ27" s="111"/>
      <c r="ALA27" s="111"/>
      <c r="ALB27" s="111"/>
      <c r="ALC27" s="111"/>
      <c r="ALD27" s="111"/>
      <c r="ALE27" s="149"/>
      <c r="ALF27" s="111"/>
      <c r="ALG27" s="111"/>
      <c r="ALH27" s="142"/>
      <c r="ALI27" s="111"/>
      <c r="ALJ27" s="111"/>
      <c r="ALK27" s="111"/>
      <c r="ALL27" s="111"/>
      <c r="ALM27" s="143"/>
      <c r="ALN27" s="111"/>
      <c r="ALO27" s="111"/>
      <c r="ALP27" s="111"/>
      <c r="ALQ27" s="111"/>
      <c r="ALR27" s="111"/>
      <c r="ALS27" s="149"/>
      <c r="ALT27" s="111"/>
      <c r="ALU27" s="111"/>
      <c r="ALV27" s="142"/>
      <c r="ALW27" s="111"/>
      <c r="ALX27" s="111"/>
      <c r="ALY27" s="111"/>
      <c r="ALZ27" s="111"/>
      <c r="AMA27" s="143"/>
      <c r="AMB27" s="111"/>
      <c r="AMC27" s="111"/>
      <c r="AMD27" s="111"/>
      <c r="AME27" s="111"/>
      <c r="AMF27" s="111"/>
      <c r="AMG27" s="149"/>
      <c r="AMH27" s="111"/>
      <c r="AMI27" s="111"/>
      <c r="AMJ27" s="142"/>
      <c r="AMK27" s="111"/>
      <c r="AML27" s="111"/>
      <c r="AMM27" s="111"/>
      <c r="AMN27" s="111"/>
      <c r="AMO27" s="143"/>
      <c r="AMP27" s="111"/>
      <c r="AMQ27" s="111"/>
      <c r="AMR27" s="111"/>
      <c r="AMS27" s="111"/>
      <c r="AMT27" s="111"/>
      <c r="AMU27" s="149"/>
      <c r="AMV27" s="111"/>
      <c r="AMW27" s="111"/>
      <c r="AMX27" s="142"/>
      <c r="AMY27" s="111"/>
      <c r="AMZ27" s="111"/>
      <c r="ANA27" s="111"/>
      <c r="ANB27" s="111"/>
      <c r="ANC27" s="143"/>
      <c r="AND27" s="111"/>
      <c r="ANE27" s="111"/>
      <c r="ANF27" s="111"/>
      <c r="ANG27" s="111"/>
      <c r="ANH27" s="111"/>
      <c r="ANI27" s="149"/>
      <c r="ANJ27" s="111"/>
      <c r="ANK27" s="111"/>
      <c r="ANL27" s="142"/>
      <c r="ANM27" s="111"/>
      <c r="ANN27" s="111"/>
      <c r="ANO27" s="111"/>
      <c r="ANP27" s="111"/>
      <c r="ANQ27" s="143"/>
      <c r="ANR27" s="111"/>
      <c r="ANS27" s="111"/>
      <c r="ANT27" s="111"/>
      <c r="ANU27" s="111"/>
      <c r="ANV27" s="111"/>
      <c r="ANW27" s="149"/>
      <c r="ANX27" s="111"/>
      <c r="ANY27" s="111"/>
      <c r="ANZ27" s="142"/>
      <c r="AOA27" s="111"/>
      <c r="AOB27" s="111"/>
      <c r="AOC27" s="111"/>
      <c r="AOD27" s="111"/>
      <c r="AOE27" s="143"/>
      <c r="AOF27" s="111"/>
      <c r="AOG27" s="111"/>
      <c r="AOH27" s="111"/>
      <c r="AOI27" s="111"/>
      <c r="AOJ27" s="111"/>
      <c r="AOK27" s="149"/>
      <c r="AOL27" s="111"/>
      <c r="AOM27" s="111"/>
      <c r="AON27" s="142"/>
      <c r="AOO27" s="111"/>
      <c r="AOP27" s="111"/>
      <c r="AOQ27" s="111"/>
      <c r="AOR27" s="111"/>
      <c r="AOS27" s="143"/>
      <c r="AOT27" s="111"/>
      <c r="AOU27" s="111"/>
      <c r="AOV27" s="111"/>
      <c r="AOW27" s="111"/>
      <c r="AOX27" s="111"/>
      <c r="AOY27" s="149"/>
      <c r="AOZ27" s="111"/>
      <c r="APA27" s="111"/>
      <c r="APB27" s="142"/>
      <c r="APC27" s="111"/>
      <c r="APD27" s="111"/>
      <c r="APE27" s="111"/>
      <c r="APF27" s="111"/>
      <c r="APG27" s="143"/>
      <c r="APH27" s="111"/>
      <c r="API27" s="111"/>
      <c r="APJ27" s="111"/>
      <c r="APK27" s="111"/>
      <c r="APL27" s="111"/>
      <c r="APM27" s="149"/>
      <c r="APN27" s="111"/>
      <c r="APO27" s="111"/>
      <c r="APP27" s="142"/>
      <c r="APQ27" s="111"/>
      <c r="APR27" s="111"/>
      <c r="APS27" s="111"/>
      <c r="APT27" s="111"/>
      <c r="APU27" s="143"/>
      <c r="APV27" s="111"/>
      <c r="APW27" s="111"/>
      <c r="APX27" s="111"/>
      <c r="APY27" s="111"/>
      <c r="APZ27" s="111"/>
      <c r="AQA27" s="149"/>
      <c r="AQB27" s="111"/>
      <c r="AQC27" s="111"/>
      <c r="AQD27" s="142"/>
      <c r="AQE27" s="111"/>
      <c r="AQF27" s="111"/>
      <c r="AQG27" s="111"/>
      <c r="AQH27" s="111"/>
      <c r="AQI27" s="143"/>
      <c r="AQJ27" s="111"/>
      <c r="AQK27" s="111"/>
      <c r="AQL27" s="111"/>
      <c r="AQM27" s="111"/>
      <c r="AQN27" s="111"/>
      <c r="AQO27" s="149"/>
      <c r="AQP27" s="111"/>
      <c r="AQQ27" s="111"/>
      <c r="AQR27" s="142"/>
      <c r="AQS27" s="111"/>
      <c r="AQT27" s="111"/>
      <c r="AQU27" s="111"/>
      <c r="AQV27" s="111"/>
      <c r="AQW27" s="143"/>
      <c r="AQX27" s="111"/>
      <c r="AQY27" s="111"/>
      <c r="AQZ27" s="111"/>
      <c r="ARA27" s="111"/>
      <c r="ARB27" s="111"/>
      <c r="ARC27" s="149"/>
      <c r="ARD27" s="111"/>
      <c r="ARE27" s="111"/>
      <c r="ARF27" s="142"/>
      <c r="ARG27" s="111"/>
      <c r="ARH27" s="111"/>
      <c r="ARI27" s="111"/>
      <c r="ARJ27" s="111"/>
      <c r="ARK27" s="143"/>
      <c r="ARL27" s="111"/>
      <c r="ARM27" s="111"/>
      <c r="ARN27" s="111"/>
      <c r="ARO27" s="111"/>
      <c r="ARP27" s="111"/>
      <c r="ARQ27" s="149"/>
      <c r="ARR27" s="111"/>
      <c r="ARS27" s="111"/>
      <c r="ART27" s="142"/>
      <c r="ARU27" s="111"/>
      <c r="ARV27" s="111"/>
      <c r="ARW27" s="111"/>
      <c r="ARX27" s="111"/>
      <c r="ARY27" s="143"/>
      <c r="ARZ27" s="111"/>
      <c r="ASA27" s="111"/>
      <c r="ASB27" s="111"/>
      <c r="ASC27" s="111"/>
      <c r="ASD27" s="111"/>
      <c r="ASE27" s="149"/>
      <c r="ASF27" s="111"/>
      <c r="ASG27" s="111"/>
      <c r="ASH27" s="142"/>
      <c r="ASI27" s="111"/>
      <c r="ASJ27" s="111"/>
      <c r="ASK27" s="111"/>
      <c r="ASL27" s="111"/>
      <c r="ASM27" s="143"/>
      <c r="ASN27" s="111"/>
      <c r="ASO27" s="111"/>
      <c r="ASP27" s="111"/>
      <c r="ASQ27" s="111"/>
      <c r="ASR27" s="111"/>
      <c r="ASS27" s="149"/>
      <c r="AST27" s="111"/>
      <c r="ASU27" s="111"/>
      <c r="ASV27" s="142"/>
      <c r="ASW27" s="111"/>
      <c r="ASX27" s="111"/>
      <c r="ASY27" s="111"/>
      <c r="ASZ27" s="111"/>
      <c r="ATA27" s="143"/>
      <c r="ATB27" s="111"/>
      <c r="ATC27" s="111"/>
      <c r="ATD27" s="111"/>
      <c r="ATE27" s="111"/>
      <c r="ATF27" s="111"/>
      <c r="ATG27" s="149"/>
      <c r="ATH27" s="111"/>
      <c r="ATI27" s="111"/>
      <c r="ATJ27" s="142"/>
      <c r="ATK27" s="111"/>
      <c r="ATL27" s="111"/>
      <c r="ATM27" s="111"/>
      <c r="ATN27" s="111"/>
      <c r="ATO27" s="143"/>
      <c r="ATP27" s="111"/>
      <c r="ATQ27" s="111"/>
      <c r="ATR27" s="111"/>
      <c r="ATS27" s="111"/>
      <c r="ATT27" s="111"/>
      <c r="ATU27" s="149"/>
      <c r="ATV27" s="111"/>
      <c r="ATW27" s="111"/>
      <c r="ATX27" s="142"/>
      <c r="ATY27" s="111"/>
      <c r="ATZ27" s="111"/>
      <c r="AUA27" s="111"/>
      <c r="AUB27" s="111"/>
      <c r="AUC27" s="143"/>
      <c r="AUD27" s="111"/>
      <c r="AUE27" s="111"/>
      <c r="AUF27" s="111"/>
      <c r="AUG27" s="111"/>
      <c r="AUH27" s="111"/>
      <c r="AUI27" s="149"/>
      <c r="AUJ27" s="111"/>
      <c r="AUK27" s="111"/>
      <c r="AUL27" s="142"/>
      <c r="AUM27" s="111"/>
      <c r="AUN27" s="111"/>
      <c r="AUO27" s="111"/>
      <c r="AUP27" s="111"/>
      <c r="AUQ27" s="143"/>
      <c r="AUR27" s="111"/>
      <c r="AUS27" s="111"/>
      <c r="AUT27" s="111"/>
      <c r="AUU27" s="111"/>
      <c r="AUV27" s="111"/>
      <c r="AUW27" s="149"/>
      <c r="AUX27" s="111"/>
      <c r="AUY27" s="111"/>
      <c r="AUZ27" s="142"/>
      <c r="AVA27" s="111"/>
      <c r="AVB27" s="111"/>
      <c r="AVC27" s="111"/>
      <c r="AVD27" s="111"/>
      <c r="AVE27" s="143"/>
      <c r="AVF27" s="111"/>
      <c r="AVG27" s="111"/>
      <c r="AVH27" s="111"/>
      <c r="AVI27" s="111"/>
      <c r="AVJ27" s="111"/>
      <c r="AVK27" s="149"/>
      <c r="AVL27" s="111"/>
      <c r="AVM27" s="111"/>
      <c r="AVN27" s="142"/>
      <c r="AVO27" s="111"/>
      <c r="AVP27" s="111"/>
      <c r="AVQ27" s="111"/>
      <c r="AVR27" s="111"/>
      <c r="AVS27" s="143"/>
      <c r="AVT27" s="111"/>
      <c r="AVU27" s="111"/>
      <c r="AVV27" s="111"/>
      <c r="AVW27" s="111"/>
      <c r="AVX27" s="111"/>
      <c r="AVY27" s="149"/>
      <c r="AVZ27" s="111"/>
      <c r="AWA27" s="111"/>
      <c r="AWB27" s="142"/>
      <c r="AWC27" s="111"/>
      <c r="AWD27" s="111"/>
      <c r="AWE27" s="111"/>
      <c r="AWF27" s="111"/>
      <c r="AWG27" s="143"/>
      <c r="AWH27" s="111"/>
      <c r="AWI27" s="111"/>
      <c r="AWJ27" s="111"/>
      <c r="AWK27" s="111"/>
      <c r="AWL27" s="111"/>
      <c r="AWM27" s="149"/>
      <c r="AWN27" s="111"/>
      <c r="AWO27" s="111"/>
      <c r="AWP27" s="142"/>
      <c r="AWQ27" s="111"/>
      <c r="AWR27" s="111"/>
      <c r="AWS27" s="111"/>
      <c r="AWT27" s="111"/>
      <c r="AWU27" s="143"/>
      <c r="AWV27" s="111"/>
      <c r="AWW27" s="111"/>
      <c r="AWX27" s="111"/>
      <c r="AWY27" s="111"/>
      <c r="AWZ27" s="111"/>
      <c r="AXA27" s="149"/>
      <c r="AXB27" s="111"/>
      <c r="AXC27" s="111"/>
      <c r="AXD27" s="142"/>
      <c r="AXE27" s="111"/>
      <c r="AXF27" s="111"/>
      <c r="AXG27" s="111"/>
      <c r="AXH27" s="111"/>
      <c r="AXI27" s="143"/>
      <c r="AXJ27" s="111"/>
      <c r="AXK27" s="111"/>
      <c r="AXL27" s="111"/>
      <c r="AXM27" s="111"/>
      <c r="AXN27" s="111"/>
      <c r="AXO27" s="149"/>
      <c r="AXP27" s="111"/>
      <c r="AXQ27" s="111"/>
      <c r="AXR27" s="142"/>
      <c r="AXS27" s="111"/>
      <c r="AXT27" s="111"/>
      <c r="AXU27" s="111"/>
      <c r="AXV27" s="111"/>
      <c r="AXW27" s="143"/>
      <c r="AXX27" s="111"/>
      <c r="AXY27" s="111"/>
      <c r="AXZ27" s="111"/>
      <c r="AYA27" s="111"/>
      <c r="AYB27" s="111"/>
      <c r="AYC27" s="149"/>
      <c r="AYD27" s="111"/>
      <c r="AYE27" s="111"/>
      <c r="AYF27" s="142"/>
      <c r="AYG27" s="111"/>
      <c r="AYH27" s="111"/>
      <c r="AYI27" s="111"/>
      <c r="AYJ27" s="111"/>
      <c r="AYK27" s="143"/>
      <c r="AYL27" s="111"/>
      <c r="AYM27" s="111"/>
      <c r="AYN27" s="111"/>
      <c r="AYO27" s="111"/>
      <c r="AYP27" s="111"/>
      <c r="AYQ27" s="149"/>
      <c r="AYR27" s="111"/>
      <c r="AYS27" s="111"/>
      <c r="AYT27" s="142"/>
      <c r="AYU27" s="111"/>
      <c r="AYV27" s="111"/>
      <c r="AYW27" s="111"/>
      <c r="AYX27" s="111"/>
      <c r="AYY27" s="143"/>
      <c r="AYZ27" s="111"/>
      <c r="AZA27" s="111"/>
      <c r="AZB27" s="111"/>
      <c r="AZC27" s="111"/>
      <c r="AZD27" s="111"/>
      <c r="AZE27" s="149"/>
      <c r="AZF27" s="111"/>
      <c r="AZG27" s="111"/>
      <c r="AZH27" s="142"/>
      <c r="AZI27" s="111"/>
      <c r="AZJ27" s="111"/>
      <c r="AZK27" s="111"/>
      <c r="AZL27" s="111"/>
      <c r="AZM27" s="143"/>
      <c r="AZN27" s="111"/>
      <c r="AZO27" s="111"/>
      <c r="AZP27" s="111"/>
      <c r="AZQ27" s="111"/>
      <c r="AZR27" s="111"/>
      <c r="AZS27" s="149"/>
      <c r="AZT27" s="111"/>
      <c r="AZU27" s="111"/>
      <c r="AZV27" s="142"/>
      <c r="AZW27" s="111"/>
      <c r="AZX27" s="111"/>
      <c r="AZY27" s="111"/>
      <c r="AZZ27" s="111"/>
      <c r="BAA27" s="143"/>
      <c r="BAB27" s="111"/>
      <c r="BAC27" s="111"/>
      <c r="BAD27" s="111"/>
      <c r="BAE27" s="111"/>
      <c r="BAF27" s="111"/>
      <c r="BAG27" s="149"/>
      <c r="BAH27" s="111"/>
      <c r="BAI27" s="111"/>
      <c r="BAJ27" s="142"/>
      <c r="BAK27" s="111"/>
      <c r="BAL27" s="111"/>
      <c r="BAM27" s="111"/>
      <c r="BAN27" s="111"/>
      <c r="BAO27" s="143"/>
      <c r="BAP27" s="111"/>
      <c r="BAQ27" s="111"/>
      <c r="BAR27" s="111"/>
      <c r="BAS27" s="111"/>
      <c r="BAT27" s="111"/>
      <c r="BAU27" s="149"/>
      <c r="BAV27" s="111"/>
      <c r="BAW27" s="111"/>
      <c r="BAX27" s="142"/>
      <c r="BAY27" s="111"/>
      <c r="BAZ27" s="111"/>
      <c r="BBA27" s="111"/>
      <c r="BBB27" s="111"/>
      <c r="BBC27" s="143"/>
      <c r="BBD27" s="111"/>
      <c r="BBE27" s="111"/>
      <c r="BBF27" s="111"/>
      <c r="BBG27" s="111"/>
      <c r="BBH27" s="111"/>
      <c r="BBI27" s="149"/>
      <c r="BBJ27" s="111"/>
      <c r="BBK27" s="111"/>
      <c r="BBL27" s="142"/>
      <c r="BBM27" s="111"/>
      <c r="BBN27" s="111"/>
      <c r="BBO27" s="111"/>
      <c r="BBP27" s="111"/>
      <c r="BBQ27" s="143"/>
      <c r="BBR27" s="111"/>
      <c r="BBS27" s="111"/>
      <c r="BBT27" s="111"/>
      <c r="BBU27" s="111"/>
      <c r="BBV27" s="111"/>
      <c r="BBW27" s="149"/>
      <c r="BBX27" s="111"/>
      <c r="BBY27" s="111"/>
      <c r="BBZ27" s="142"/>
      <c r="BCA27" s="111"/>
      <c r="BCB27" s="111"/>
      <c r="BCC27" s="111"/>
      <c r="BCD27" s="111"/>
      <c r="BCE27" s="143"/>
      <c r="BCF27" s="111"/>
      <c r="BCG27" s="111"/>
      <c r="BCH27" s="111"/>
      <c r="BCI27" s="111"/>
      <c r="BCJ27" s="111"/>
      <c r="BCK27" s="149"/>
      <c r="BCL27" s="111"/>
      <c r="BCM27" s="111"/>
      <c r="BCN27" s="142"/>
      <c r="BCO27" s="111"/>
      <c r="BCP27" s="111"/>
      <c r="BCQ27" s="111"/>
      <c r="BCR27" s="111"/>
      <c r="BCS27" s="143"/>
      <c r="BCT27" s="111"/>
      <c r="BCU27" s="111"/>
      <c r="BCV27" s="111"/>
      <c r="BCW27" s="111"/>
      <c r="BCX27" s="111"/>
      <c r="BCY27" s="149"/>
      <c r="BCZ27" s="111"/>
      <c r="BDA27" s="111"/>
      <c r="BDB27" s="142"/>
      <c r="BDC27" s="111"/>
      <c r="BDD27" s="111"/>
      <c r="BDE27" s="111"/>
      <c r="BDF27" s="111"/>
      <c r="BDG27" s="143"/>
      <c r="BDH27" s="111"/>
      <c r="BDI27" s="111"/>
      <c r="BDJ27" s="111"/>
      <c r="BDK27" s="111"/>
      <c r="BDL27" s="111"/>
      <c r="BDM27" s="149"/>
      <c r="BDN27" s="111"/>
      <c r="BDO27" s="111"/>
      <c r="BDP27" s="142"/>
      <c r="BDQ27" s="111"/>
      <c r="BDR27" s="111"/>
      <c r="BDS27" s="111"/>
      <c r="BDT27" s="111"/>
      <c r="BDU27" s="143"/>
      <c r="BDV27" s="111"/>
      <c r="BDW27" s="111"/>
      <c r="BDX27" s="111"/>
      <c r="BDY27" s="111"/>
      <c r="BDZ27" s="111"/>
      <c r="BEA27" s="149"/>
      <c r="BEB27" s="111"/>
      <c r="BEC27" s="111"/>
      <c r="BED27" s="142"/>
      <c r="BEE27" s="111"/>
      <c r="BEF27" s="111"/>
      <c r="BEG27" s="111"/>
      <c r="BEH27" s="111"/>
      <c r="BEI27" s="143"/>
      <c r="BEJ27" s="111"/>
      <c r="BEK27" s="111"/>
      <c r="BEL27" s="111"/>
      <c r="BEM27" s="111"/>
      <c r="BEN27" s="111"/>
      <c r="BEO27" s="149"/>
      <c r="BEP27" s="111"/>
      <c r="BEQ27" s="111"/>
      <c r="BER27" s="142"/>
      <c r="BES27" s="111"/>
      <c r="BET27" s="111"/>
      <c r="BEU27" s="111"/>
      <c r="BEV27" s="111"/>
      <c r="BEW27" s="143"/>
      <c r="BEX27" s="111"/>
      <c r="BEY27" s="111"/>
      <c r="BEZ27" s="111"/>
      <c r="BFA27" s="111"/>
      <c r="BFB27" s="111"/>
      <c r="BFC27" s="149"/>
      <c r="BFD27" s="111"/>
      <c r="BFE27" s="111"/>
      <c r="BFF27" s="142"/>
      <c r="BFG27" s="111"/>
      <c r="BFH27" s="111"/>
      <c r="BFI27" s="111"/>
      <c r="BFJ27" s="111"/>
      <c r="BFK27" s="143"/>
      <c r="BFL27" s="111"/>
      <c r="BFM27" s="111"/>
      <c r="BFN27" s="111"/>
      <c r="BFO27" s="111"/>
      <c r="BFP27" s="111"/>
      <c r="BFQ27" s="149"/>
      <c r="BFR27" s="111"/>
      <c r="BFS27" s="111"/>
      <c r="BFT27" s="142"/>
      <c r="BFU27" s="111"/>
      <c r="BFV27" s="111"/>
      <c r="BFW27" s="111"/>
      <c r="BFX27" s="111"/>
      <c r="BFY27" s="143"/>
      <c r="BFZ27" s="111"/>
      <c r="BGA27" s="111"/>
      <c r="BGB27" s="111"/>
      <c r="BGC27" s="111"/>
      <c r="BGD27" s="111"/>
      <c r="BGE27" s="149"/>
      <c r="BGF27" s="111"/>
      <c r="BGG27" s="111"/>
      <c r="BGH27" s="142"/>
      <c r="BGI27" s="111"/>
      <c r="BGJ27" s="111"/>
      <c r="BGK27" s="111"/>
      <c r="BGL27" s="111"/>
      <c r="BGM27" s="143"/>
      <c r="BGN27" s="111"/>
      <c r="BGO27" s="111"/>
      <c r="BGP27" s="111"/>
      <c r="BGQ27" s="111"/>
      <c r="BGR27" s="111"/>
      <c r="BGS27" s="149"/>
      <c r="BGT27" s="111"/>
      <c r="BGU27" s="111"/>
      <c r="BGV27" s="142"/>
      <c r="BGW27" s="111"/>
      <c r="BGX27" s="111"/>
      <c r="BGY27" s="111"/>
      <c r="BGZ27" s="111"/>
      <c r="BHA27" s="143"/>
      <c r="BHB27" s="111"/>
      <c r="BHC27" s="111"/>
      <c r="BHD27" s="111"/>
      <c r="BHE27" s="111"/>
      <c r="BHF27" s="111"/>
      <c r="BHG27" s="149"/>
      <c r="BHH27" s="111"/>
      <c r="BHI27" s="111"/>
      <c r="BHJ27" s="142"/>
      <c r="BHK27" s="111"/>
      <c r="BHL27" s="111"/>
      <c r="BHM27" s="111"/>
      <c r="BHN27" s="111"/>
      <c r="BHO27" s="143"/>
      <c r="BHP27" s="111"/>
      <c r="BHQ27" s="111"/>
      <c r="BHR27" s="111"/>
      <c r="BHS27" s="111"/>
      <c r="BHT27" s="111"/>
      <c r="BHU27" s="149"/>
      <c r="BHV27" s="111"/>
      <c r="BHW27" s="111"/>
      <c r="BHX27" s="142"/>
      <c r="BHY27" s="111"/>
      <c r="BHZ27" s="111"/>
      <c r="BIA27" s="111"/>
      <c r="BIB27" s="111"/>
      <c r="BIC27" s="143"/>
      <c r="BID27" s="111"/>
      <c r="BIE27" s="111"/>
      <c r="BIF27" s="111"/>
      <c r="BIG27" s="111"/>
      <c r="BIH27" s="111"/>
      <c r="BII27" s="149"/>
      <c r="BIJ27" s="111"/>
      <c r="BIK27" s="111"/>
      <c r="BIL27" s="142"/>
      <c r="BIM27" s="111"/>
      <c r="BIN27" s="111"/>
      <c r="BIO27" s="111"/>
      <c r="BIP27" s="111"/>
      <c r="BIQ27" s="143"/>
      <c r="BIR27" s="111"/>
      <c r="BIS27" s="111"/>
      <c r="BIT27" s="111"/>
      <c r="BIU27" s="111"/>
      <c r="BIV27" s="111"/>
      <c r="BIW27" s="149"/>
      <c r="BIX27" s="111"/>
      <c r="BIY27" s="111"/>
      <c r="BIZ27" s="142"/>
      <c r="BJA27" s="111"/>
      <c r="BJB27" s="111"/>
      <c r="BJC27" s="111"/>
      <c r="BJD27" s="111"/>
      <c r="BJE27" s="143"/>
      <c r="BJF27" s="111"/>
      <c r="BJG27" s="111"/>
      <c r="BJH27" s="111"/>
      <c r="BJI27" s="111"/>
      <c r="BJJ27" s="111"/>
      <c r="BJK27" s="149"/>
      <c r="BJL27" s="111"/>
      <c r="BJM27" s="111"/>
      <c r="BJN27" s="142"/>
      <c r="BJO27" s="111"/>
      <c r="BJP27" s="111"/>
      <c r="BJQ27" s="111"/>
      <c r="BJR27" s="111"/>
      <c r="BJS27" s="143"/>
      <c r="BJT27" s="111"/>
      <c r="BJU27" s="111"/>
      <c r="BJV27" s="111"/>
      <c r="BJW27" s="111"/>
      <c r="BJX27" s="111"/>
      <c r="BJY27" s="149"/>
      <c r="BJZ27" s="111"/>
      <c r="BKA27" s="111"/>
      <c r="BKB27" s="142"/>
      <c r="BKC27" s="111"/>
      <c r="BKD27" s="111"/>
      <c r="BKE27" s="111"/>
      <c r="BKF27" s="111"/>
      <c r="BKG27" s="143"/>
      <c r="BKH27" s="111"/>
      <c r="BKI27" s="111"/>
      <c r="BKJ27" s="111"/>
      <c r="BKK27" s="111"/>
      <c r="BKL27" s="111"/>
      <c r="BKM27" s="149"/>
      <c r="BKN27" s="111"/>
      <c r="BKO27" s="111"/>
      <c r="BKP27" s="142"/>
      <c r="BKQ27" s="111"/>
      <c r="BKR27" s="111"/>
      <c r="BKS27" s="111"/>
      <c r="BKT27" s="111"/>
      <c r="BKU27" s="143"/>
      <c r="BKV27" s="111"/>
      <c r="BKW27" s="111"/>
      <c r="BKX27" s="111"/>
      <c r="BKY27" s="111"/>
      <c r="BKZ27" s="111"/>
      <c r="BLA27" s="149"/>
      <c r="BLB27" s="111"/>
      <c r="BLC27" s="111"/>
      <c r="BLD27" s="142"/>
      <c r="BLE27" s="111"/>
      <c r="BLF27" s="111"/>
      <c r="BLG27" s="111"/>
      <c r="BLH27" s="111"/>
      <c r="BLI27" s="143"/>
      <c r="BLJ27" s="111"/>
      <c r="BLK27" s="111"/>
      <c r="BLL27" s="111"/>
      <c r="BLM27" s="111"/>
      <c r="BLN27" s="111"/>
      <c r="BLO27" s="149"/>
      <c r="BLP27" s="111"/>
      <c r="BLQ27" s="111"/>
      <c r="BLR27" s="142"/>
      <c r="BLS27" s="111"/>
      <c r="BLT27" s="111"/>
      <c r="BLU27" s="111"/>
      <c r="BLV27" s="111"/>
      <c r="BLW27" s="143"/>
      <c r="BLX27" s="111"/>
      <c r="BLY27" s="111"/>
      <c r="BLZ27" s="111"/>
      <c r="BMA27" s="111"/>
      <c r="BMB27" s="111"/>
      <c r="BMC27" s="149"/>
      <c r="BMD27" s="111"/>
      <c r="BME27" s="111"/>
      <c r="BMF27" s="142"/>
      <c r="BMG27" s="111"/>
      <c r="BMH27" s="111"/>
      <c r="BMI27" s="111"/>
      <c r="BMJ27" s="111"/>
      <c r="BMK27" s="143"/>
      <c r="BML27" s="111"/>
      <c r="BMM27" s="111"/>
      <c r="BMN27" s="111"/>
      <c r="BMO27" s="111"/>
      <c r="BMP27" s="111"/>
      <c r="BMQ27" s="149"/>
      <c r="BMR27" s="111"/>
      <c r="BMS27" s="111"/>
      <c r="BMT27" s="142"/>
      <c r="BMU27" s="111"/>
      <c r="BMV27" s="111"/>
      <c r="BMW27" s="111"/>
      <c r="BMX27" s="111"/>
      <c r="BMY27" s="143"/>
      <c r="BMZ27" s="111"/>
      <c r="BNA27" s="111"/>
      <c r="BNB27" s="111"/>
      <c r="BNC27" s="111"/>
      <c r="BND27" s="111"/>
      <c r="BNE27" s="149"/>
      <c r="BNF27" s="111"/>
      <c r="BNG27" s="111"/>
      <c r="BNH27" s="142"/>
      <c r="BNI27" s="111"/>
      <c r="BNJ27" s="111"/>
      <c r="BNK27" s="111"/>
      <c r="BNL27" s="111"/>
      <c r="BNM27" s="143"/>
      <c r="BNN27" s="111"/>
      <c r="BNO27" s="111"/>
      <c r="BNP27" s="111"/>
      <c r="BNQ27" s="111"/>
      <c r="BNR27" s="111"/>
      <c r="BNS27" s="149"/>
      <c r="BNT27" s="111"/>
      <c r="BNU27" s="111"/>
      <c r="BNV27" s="142"/>
      <c r="BNW27" s="111"/>
      <c r="BNX27" s="111"/>
      <c r="BNY27" s="111"/>
      <c r="BNZ27" s="111"/>
      <c r="BOA27" s="143"/>
      <c r="BOB27" s="111"/>
      <c r="BOC27" s="111"/>
      <c r="BOD27" s="111"/>
      <c r="BOE27" s="111"/>
      <c r="BOF27" s="111"/>
      <c r="BOG27" s="149"/>
      <c r="BOH27" s="111"/>
      <c r="BOI27" s="111"/>
      <c r="BOJ27" s="142"/>
      <c r="BOK27" s="111"/>
      <c r="BOL27" s="111"/>
      <c r="BOM27" s="111"/>
      <c r="BON27" s="111"/>
      <c r="BOO27" s="143"/>
      <c r="BOP27" s="111"/>
      <c r="BOQ27" s="111"/>
      <c r="BOR27" s="111"/>
      <c r="BOS27" s="111"/>
      <c r="BOT27" s="111"/>
      <c r="BOU27" s="149"/>
      <c r="BOV27" s="111"/>
      <c r="BOW27" s="111"/>
      <c r="BOX27" s="142"/>
      <c r="BOY27" s="111"/>
      <c r="BOZ27" s="111"/>
      <c r="BPA27" s="111"/>
      <c r="BPB27" s="111"/>
      <c r="BPC27" s="143"/>
      <c r="BPD27" s="111"/>
      <c r="BPE27" s="111"/>
      <c r="BPF27" s="111"/>
      <c r="BPG27" s="111"/>
      <c r="BPH27" s="111"/>
      <c r="BPI27" s="149"/>
      <c r="BPJ27" s="111"/>
      <c r="BPK27" s="111"/>
      <c r="BPL27" s="142"/>
      <c r="BPM27" s="111"/>
      <c r="BPN27" s="111"/>
      <c r="BPO27" s="111"/>
      <c r="BPP27" s="111"/>
      <c r="BPQ27" s="143"/>
      <c r="BPR27" s="111"/>
      <c r="BPS27" s="111"/>
      <c r="BPT27" s="111"/>
      <c r="BPU27" s="111"/>
      <c r="BPV27" s="111"/>
      <c r="BPW27" s="149"/>
      <c r="BPX27" s="111"/>
      <c r="BPY27" s="111"/>
      <c r="BPZ27" s="142"/>
      <c r="BQA27" s="111"/>
      <c r="BQB27" s="111"/>
      <c r="BQC27" s="111"/>
      <c r="BQD27" s="111"/>
      <c r="BQE27" s="143"/>
      <c r="BQF27" s="111"/>
      <c r="BQG27" s="111"/>
      <c r="BQH27" s="111"/>
      <c r="BQI27" s="111"/>
      <c r="BQJ27" s="111"/>
      <c r="BQK27" s="149"/>
      <c r="BQL27" s="111"/>
      <c r="BQM27" s="111"/>
      <c r="BQN27" s="142"/>
      <c r="BQO27" s="111"/>
      <c r="BQP27" s="111"/>
      <c r="BQQ27" s="111"/>
      <c r="BQR27" s="111"/>
      <c r="BQS27" s="143"/>
      <c r="BQT27" s="111"/>
      <c r="BQU27" s="111"/>
      <c r="BQV27" s="111"/>
      <c r="BQW27" s="111"/>
      <c r="BQX27" s="111"/>
      <c r="BQY27" s="149"/>
      <c r="BQZ27" s="111"/>
      <c r="BRA27" s="111"/>
      <c r="BRB27" s="142"/>
      <c r="BRC27" s="111"/>
      <c r="BRD27" s="111"/>
      <c r="BRE27" s="111"/>
      <c r="BRF27" s="111"/>
      <c r="BRG27" s="143"/>
      <c r="BRH27" s="111"/>
      <c r="BRI27" s="111"/>
      <c r="BRJ27" s="111"/>
      <c r="BRK27" s="111"/>
      <c r="BRL27" s="111"/>
      <c r="BRM27" s="149"/>
      <c r="BRN27" s="111"/>
      <c r="BRO27" s="111"/>
      <c r="BRP27" s="142"/>
      <c r="BRQ27" s="111"/>
      <c r="BRR27" s="111"/>
      <c r="BRS27" s="111"/>
      <c r="BRT27" s="111"/>
      <c r="BRU27" s="143"/>
      <c r="BRV27" s="111"/>
      <c r="BRW27" s="111"/>
      <c r="BRX27" s="111"/>
      <c r="BRY27" s="111"/>
      <c r="BRZ27" s="111"/>
      <c r="BSA27" s="149"/>
      <c r="BSB27" s="111"/>
      <c r="BSC27" s="111"/>
      <c r="BSD27" s="142"/>
      <c r="BSE27" s="111"/>
      <c r="BSF27" s="111"/>
      <c r="BSG27" s="111"/>
      <c r="BSH27" s="111"/>
      <c r="BSI27" s="143"/>
      <c r="BSJ27" s="111"/>
      <c r="BSK27" s="111"/>
      <c r="BSL27" s="111"/>
      <c r="BSM27" s="111"/>
      <c r="BSN27" s="111"/>
      <c r="BSO27" s="149"/>
      <c r="BSP27" s="111"/>
      <c r="BSQ27" s="111"/>
      <c r="BSR27" s="142"/>
      <c r="BSS27" s="111"/>
      <c r="BST27" s="111"/>
      <c r="BSU27" s="111"/>
      <c r="BSV27" s="111"/>
      <c r="BSW27" s="143"/>
      <c r="BSX27" s="111"/>
      <c r="BSY27" s="111"/>
      <c r="BSZ27" s="111"/>
      <c r="BTA27" s="111"/>
      <c r="BTB27" s="111"/>
      <c r="BTC27" s="149"/>
      <c r="BTD27" s="111"/>
      <c r="BTE27" s="111"/>
      <c r="BTF27" s="142"/>
      <c r="BTG27" s="111"/>
      <c r="BTH27" s="111"/>
      <c r="BTI27" s="111"/>
      <c r="BTJ27" s="111"/>
      <c r="BTK27" s="143"/>
      <c r="BTL27" s="111"/>
      <c r="BTM27" s="111"/>
      <c r="BTN27" s="111"/>
      <c r="BTO27" s="111"/>
      <c r="BTP27" s="111"/>
      <c r="BTQ27" s="149"/>
      <c r="BTR27" s="111"/>
      <c r="BTS27" s="111"/>
      <c r="BTT27" s="142"/>
      <c r="BTU27" s="111"/>
      <c r="BTV27" s="111"/>
      <c r="BTW27" s="111"/>
      <c r="BTX27" s="111"/>
      <c r="BTY27" s="143"/>
      <c r="BTZ27" s="111"/>
      <c r="BUA27" s="111"/>
      <c r="BUB27" s="111"/>
      <c r="BUC27" s="111"/>
      <c r="BUD27" s="111"/>
      <c r="BUE27" s="149"/>
      <c r="BUF27" s="111"/>
      <c r="BUG27" s="111"/>
      <c r="BUH27" s="142"/>
      <c r="BUI27" s="111"/>
      <c r="BUJ27" s="111"/>
      <c r="BUK27" s="111"/>
      <c r="BUL27" s="111"/>
      <c r="BUM27" s="143"/>
      <c r="BUN27" s="111"/>
      <c r="BUO27" s="111"/>
      <c r="BUP27" s="111"/>
      <c r="BUQ27" s="111"/>
      <c r="BUR27" s="111"/>
      <c r="BUS27" s="149"/>
      <c r="BUT27" s="111"/>
      <c r="BUU27" s="111"/>
      <c r="BUV27" s="142"/>
      <c r="BUW27" s="111"/>
      <c r="BUX27" s="111"/>
      <c r="BUY27" s="111"/>
      <c r="BUZ27" s="111"/>
      <c r="BVA27" s="143"/>
      <c r="BVB27" s="111"/>
      <c r="BVC27" s="111"/>
      <c r="BVD27" s="111"/>
      <c r="BVE27" s="111"/>
      <c r="BVF27" s="111"/>
      <c r="BVG27" s="149"/>
      <c r="BVH27" s="111"/>
      <c r="BVI27" s="111"/>
      <c r="BVJ27" s="142"/>
      <c r="BVK27" s="111"/>
      <c r="BVL27" s="111"/>
      <c r="BVM27" s="111"/>
      <c r="BVN27" s="111"/>
      <c r="BVO27" s="143"/>
      <c r="BVP27" s="111"/>
      <c r="BVQ27" s="111"/>
      <c r="BVR27" s="111"/>
      <c r="BVS27" s="111"/>
      <c r="BVT27" s="111"/>
      <c r="BVU27" s="149"/>
      <c r="BVV27" s="111"/>
      <c r="BVW27" s="111"/>
      <c r="BVX27" s="142"/>
      <c r="BVY27" s="111"/>
      <c r="BVZ27" s="111"/>
      <c r="BWA27" s="111"/>
      <c r="BWB27" s="111"/>
      <c r="BWC27" s="143"/>
      <c r="BWD27" s="111"/>
      <c r="BWE27" s="111"/>
      <c r="BWF27" s="111"/>
      <c r="BWG27" s="111"/>
      <c r="BWH27" s="111"/>
      <c r="BWI27" s="149"/>
      <c r="BWJ27" s="111"/>
      <c r="BWK27" s="111"/>
      <c r="BWL27" s="142"/>
      <c r="BWM27" s="111"/>
      <c r="BWN27" s="111"/>
      <c r="BWO27" s="111"/>
      <c r="BWP27" s="111"/>
      <c r="BWQ27" s="143"/>
      <c r="BWR27" s="111"/>
      <c r="BWS27" s="111"/>
      <c r="BWT27" s="111"/>
      <c r="BWU27" s="111"/>
      <c r="BWV27" s="111"/>
      <c r="BWW27" s="149"/>
      <c r="BWX27" s="111"/>
      <c r="BWY27" s="111"/>
      <c r="BWZ27" s="142"/>
      <c r="BXA27" s="111"/>
      <c r="BXB27" s="111"/>
      <c r="BXC27" s="111"/>
      <c r="BXD27" s="111"/>
      <c r="BXE27" s="143"/>
      <c r="BXF27" s="111"/>
      <c r="BXG27" s="111"/>
      <c r="BXH27" s="111"/>
      <c r="BXI27" s="111"/>
      <c r="BXJ27" s="111"/>
      <c r="BXK27" s="149"/>
      <c r="BXL27" s="111"/>
      <c r="BXM27" s="111"/>
      <c r="BXN27" s="142"/>
      <c r="BXO27" s="111"/>
      <c r="BXP27" s="111"/>
      <c r="BXQ27" s="111"/>
      <c r="BXR27" s="111"/>
      <c r="BXS27" s="143"/>
      <c r="BXT27" s="111"/>
      <c r="BXU27" s="111"/>
      <c r="BXV27" s="111"/>
      <c r="BXW27" s="111"/>
      <c r="BXX27" s="111"/>
      <c r="BXY27" s="149"/>
      <c r="BXZ27" s="111"/>
      <c r="BYA27" s="111"/>
      <c r="BYB27" s="142"/>
      <c r="BYC27" s="111"/>
      <c r="BYD27" s="111"/>
      <c r="BYE27" s="111"/>
      <c r="BYF27" s="111"/>
      <c r="BYG27" s="143"/>
      <c r="BYH27" s="111"/>
      <c r="BYI27" s="111"/>
      <c r="BYJ27" s="111"/>
      <c r="BYK27" s="111"/>
      <c r="BYL27" s="111"/>
      <c r="BYM27" s="149"/>
      <c r="BYN27" s="111"/>
      <c r="BYO27" s="111"/>
      <c r="BYP27" s="142"/>
      <c r="BYQ27" s="111"/>
      <c r="BYR27" s="111"/>
      <c r="BYS27" s="111"/>
      <c r="BYT27" s="111"/>
      <c r="BYU27" s="143"/>
      <c r="BYV27" s="111"/>
      <c r="BYW27" s="111"/>
      <c r="BYX27" s="111"/>
      <c r="BYY27" s="111"/>
      <c r="BYZ27" s="111"/>
      <c r="BZA27" s="149"/>
      <c r="BZB27" s="111"/>
      <c r="BZC27" s="111"/>
      <c r="BZD27" s="142"/>
      <c r="BZE27" s="111"/>
      <c r="BZF27" s="111"/>
      <c r="BZG27" s="111"/>
      <c r="BZH27" s="111"/>
      <c r="BZI27" s="143"/>
      <c r="BZJ27" s="111"/>
      <c r="BZK27" s="111"/>
      <c r="BZL27" s="111"/>
      <c r="BZM27" s="111"/>
      <c r="BZN27" s="111"/>
      <c r="BZO27" s="149"/>
      <c r="BZP27" s="111"/>
      <c r="BZQ27" s="111"/>
      <c r="BZR27" s="142"/>
      <c r="BZS27" s="111"/>
      <c r="BZT27" s="111"/>
      <c r="BZU27" s="111"/>
      <c r="BZV27" s="111"/>
      <c r="BZW27" s="143"/>
      <c r="BZX27" s="111"/>
      <c r="BZY27" s="111"/>
      <c r="BZZ27" s="111"/>
      <c r="CAA27" s="111"/>
      <c r="CAB27" s="111"/>
      <c r="CAC27" s="149"/>
      <c r="CAD27" s="111"/>
      <c r="CAE27" s="111"/>
      <c r="CAF27" s="142"/>
      <c r="CAG27" s="111"/>
      <c r="CAH27" s="111"/>
      <c r="CAI27" s="111"/>
      <c r="CAJ27" s="111"/>
      <c r="CAK27" s="143"/>
      <c r="CAL27" s="111"/>
      <c r="CAM27" s="111"/>
      <c r="CAN27" s="111"/>
      <c r="CAO27" s="111"/>
      <c r="CAP27" s="111"/>
      <c r="CAQ27" s="149"/>
      <c r="CAR27" s="111"/>
      <c r="CAS27" s="111"/>
      <c r="CAT27" s="142"/>
      <c r="CAU27" s="111"/>
      <c r="CAV27" s="111"/>
      <c r="CAW27" s="111"/>
      <c r="CAX27" s="111"/>
      <c r="CAY27" s="143"/>
      <c r="CAZ27" s="111"/>
      <c r="CBA27" s="111"/>
      <c r="CBB27" s="111"/>
      <c r="CBC27" s="111"/>
      <c r="CBD27" s="111"/>
      <c r="CBE27" s="149"/>
      <c r="CBF27" s="111"/>
      <c r="CBG27" s="111"/>
      <c r="CBH27" s="142"/>
      <c r="CBI27" s="111"/>
      <c r="CBJ27" s="111"/>
      <c r="CBK27" s="111"/>
      <c r="CBL27" s="111"/>
      <c r="CBM27" s="143"/>
      <c r="CBN27" s="111"/>
      <c r="CBO27" s="111"/>
      <c r="CBP27" s="111"/>
      <c r="CBQ27" s="111"/>
      <c r="CBR27" s="111"/>
      <c r="CBS27" s="149"/>
      <c r="CBT27" s="111"/>
      <c r="CBU27" s="111"/>
      <c r="CBV27" s="142"/>
      <c r="CBW27" s="111"/>
      <c r="CBX27" s="111"/>
      <c r="CBY27" s="111"/>
      <c r="CBZ27" s="111"/>
      <c r="CCA27" s="143"/>
      <c r="CCB27" s="111"/>
      <c r="CCC27" s="111"/>
      <c r="CCD27" s="111"/>
      <c r="CCE27" s="111"/>
      <c r="CCF27" s="111"/>
      <c r="CCG27" s="149"/>
      <c r="CCH27" s="111"/>
      <c r="CCI27" s="111"/>
      <c r="CCJ27" s="142"/>
      <c r="CCK27" s="111"/>
      <c r="CCL27" s="111"/>
      <c r="CCM27" s="111"/>
      <c r="CCN27" s="111"/>
      <c r="CCO27" s="143"/>
      <c r="CCP27" s="111"/>
      <c r="CCQ27" s="111"/>
      <c r="CCR27" s="111"/>
      <c r="CCS27" s="111"/>
      <c r="CCT27" s="111"/>
      <c r="CCU27" s="149"/>
      <c r="CCV27" s="111"/>
      <c r="CCW27" s="111"/>
      <c r="CCX27" s="142"/>
      <c r="CCY27" s="111"/>
      <c r="CCZ27" s="111"/>
      <c r="CDA27" s="111"/>
      <c r="CDB27" s="111"/>
      <c r="CDC27" s="143"/>
      <c r="CDD27" s="111"/>
      <c r="CDE27" s="111"/>
      <c r="CDF27" s="111"/>
      <c r="CDG27" s="111"/>
      <c r="CDH27" s="111"/>
      <c r="CDI27" s="149"/>
      <c r="CDJ27" s="111"/>
      <c r="CDK27" s="111"/>
      <c r="CDL27" s="142"/>
      <c r="CDM27" s="111"/>
      <c r="CDN27" s="111"/>
      <c r="CDO27" s="111"/>
      <c r="CDP27" s="111"/>
      <c r="CDQ27" s="143"/>
      <c r="CDR27" s="111"/>
      <c r="CDS27" s="111"/>
      <c r="CDT27" s="111"/>
      <c r="CDU27" s="111"/>
      <c r="CDV27" s="111"/>
      <c r="CDW27" s="149"/>
      <c r="CDX27" s="111"/>
      <c r="CDY27" s="111"/>
      <c r="CDZ27" s="142"/>
      <c r="CEA27" s="111"/>
      <c r="CEB27" s="111"/>
      <c r="CEC27" s="111"/>
      <c r="CED27" s="111"/>
      <c r="CEE27" s="143"/>
      <c r="CEF27" s="111"/>
      <c r="CEG27" s="111"/>
      <c r="CEH27" s="111"/>
      <c r="CEI27" s="111"/>
      <c r="CEJ27" s="111"/>
      <c r="CEK27" s="149"/>
      <c r="CEL27" s="111"/>
      <c r="CEM27" s="111"/>
      <c r="CEN27" s="142"/>
      <c r="CEO27" s="111"/>
      <c r="CEP27" s="111"/>
      <c r="CEQ27" s="111"/>
      <c r="CER27" s="111"/>
      <c r="CES27" s="143"/>
      <c r="CET27" s="111"/>
      <c r="CEU27" s="111"/>
      <c r="CEV27" s="111"/>
      <c r="CEW27" s="111"/>
      <c r="CEX27" s="111"/>
      <c r="CEY27" s="149"/>
      <c r="CEZ27" s="111"/>
      <c r="CFA27" s="111"/>
      <c r="CFB27" s="142"/>
      <c r="CFC27" s="111"/>
      <c r="CFD27" s="111"/>
      <c r="CFE27" s="111"/>
      <c r="CFF27" s="111"/>
      <c r="CFG27" s="143"/>
      <c r="CFH27" s="111"/>
      <c r="CFI27" s="111"/>
      <c r="CFJ27" s="111"/>
      <c r="CFK27" s="111"/>
      <c r="CFL27" s="111"/>
      <c r="CFM27" s="149"/>
      <c r="CFN27" s="111"/>
      <c r="CFO27" s="111"/>
      <c r="CFP27" s="142"/>
      <c r="CFQ27" s="111"/>
      <c r="CFR27" s="111"/>
      <c r="CFS27" s="111"/>
      <c r="CFT27" s="111"/>
      <c r="CFU27" s="143"/>
      <c r="CFV27" s="111"/>
      <c r="CFW27" s="111"/>
      <c r="CFX27" s="111"/>
      <c r="CFY27" s="111"/>
      <c r="CFZ27" s="111"/>
      <c r="CGA27" s="149"/>
      <c r="CGB27" s="111"/>
      <c r="CGC27" s="111"/>
      <c r="CGD27" s="142"/>
      <c r="CGE27" s="111"/>
      <c r="CGF27" s="111"/>
      <c r="CGG27" s="111"/>
      <c r="CGH27" s="111"/>
      <c r="CGI27" s="143"/>
      <c r="CGJ27" s="111"/>
      <c r="CGK27" s="111"/>
      <c r="CGL27" s="111"/>
      <c r="CGM27" s="111"/>
      <c r="CGN27" s="111"/>
      <c r="CGO27" s="149"/>
      <c r="CGP27" s="111"/>
      <c r="CGQ27" s="111"/>
      <c r="CGR27" s="142"/>
      <c r="CGS27" s="111"/>
      <c r="CGT27" s="111"/>
      <c r="CGU27" s="111"/>
      <c r="CGV27" s="111"/>
      <c r="CGW27" s="143"/>
      <c r="CGX27" s="111"/>
      <c r="CGY27" s="111"/>
      <c r="CGZ27" s="111"/>
      <c r="CHA27" s="111"/>
      <c r="CHB27" s="111"/>
      <c r="CHC27" s="149"/>
      <c r="CHD27" s="111"/>
      <c r="CHE27" s="111"/>
      <c r="CHF27" s="142"/>
      <c r="CHG27" s="111"/>
      <c r="CHH27" s="111"/>
      <c r="CHI27" s="111"/>
      <c r="CHJ27" s="111"/>
      <c r="CHK27" s="143"/>
      <c r="CHL27" s="111"/>
      <c r="CHM27" s="111"/>
      <c r="CHN27" s="111"/>
      <c r="CHO27" s="111"/>
      <c r="CHP27" s="111"/>
      <c r="CHQ27" s="149"/>
      <c r="CHR27" s="111"/>
      <c r="CHS27" s="111"/>
      <c r="CHT27" s="142"/>
      <c r="CHU27" s="111"/>
      <c r="CHV27" s="111"/>
      <c r="CHW27" s="111"/>
      <c r="CHX27" s="111"/>
      <c r="CHY27" s="143"/>
      <c r="CHZ27" s="111"/>
      <c r="CIA27" s="111"/>
      <c r="CIB27" s="111"/>
      <c r="CIC27" s="111"/>
      <c r="CID27" s="111"/>
      <c r="CIE27" s="149"/>
      <c r="CIF27" s="111"/>
      <c r="CIG27" s="111"/>
      <c r="CIH27" s="142"/>
      <c r="CII27" s="111"/>
      <c r="CIJ27" s="111"/>
      <c r="CIK27" s="111"/>
      <c r="CIL27" s="111"/>
      <c r="CIM27" s="143"/>
      <c r="CIN27" s="111"/>
      <c r="CIO27" s="111"/>
      <c r="CIP27" s="111"/>
      <c r="CIQ27" s="111"/>
      <c r="CIR27" s="111"/>
      <c r="CIS27" s="149"/>
      <c r="CIT27" s="111"/>
      <c r="CIU27" s="111"/>
      <c r="CIV27" s="142"/>
      <c r="CIW27" s="111"/>
      <c r="CIX27" s="111"/>
      <c r="CIY27" s="111"/>
      <c r="CIZ27" s="111"/>
      <c r="CJA27" s="143"/>
      <c r="CJB27" s="111"/>
      <c r="CJC27" s="111"/>
      <c r="CJD27" s="111"/>
      <c r="CJE27" s="111"/>
      <c r="CJF27" s="111"/>
      <c r="CJG27" s="149"/>
      <c r="CJH27" s="111"/>
      <c r="CJI27" s="111"/>
      <c r="CJJ27" s="142"/>
      <c r="CJK27" s="111"/>
      <c r="CJL27" s="111"/>
      <c r="CJM27" s="111"/>
      <c r="CJN27" s="111"/>
      <c r="CJO27" s="143"/>
      <c r="CJP27" s="111"/>
      <c r="CJQ27" s="111"/>
      <c r="CJR27" s="111"/>
      <c r="CJS27" s="111"/>
      <c r="CJT27" s="111"/>
      <c r="CJU27" s="149"/>
      <c r="CJV27" s="111"/>
      <c r="CJW27" s="111"/>
      <c r="CJX27" s="142"/>
      <c r="CJY27" s="111"/>
      <c r="CJZ27" s="111"/>
      <c r="CKA27" s="111"/>
      <c r="CKB27" s="111"/>
      <c r="CKC27" s="143"/>
      <c r="CKD27" s="111"/>
      <c r="CKE27" s="111"/>
      <c r="CKF27" s="111"/>
      <c r="CKG27" s="111"/>
      <c r="CKH27" s="111"/>
      <c r="CKI27" s="149"/>
      <c r="CKJ27" s="111"/>
      <c r="CKK27" s="111"/>
      <c r="CKL27" s="142"/>
      <c r="CKM27" s="111"/>
      <c r="CKN27" s="111"/>
      <c r="CKO27" s="111"/>
      <c r="CKP27" s="111"/>
      <c r="CKQ27" s="143"/>
      <c r="CKR27" s="111"/>
      <c r="CKS27" s="111"/>
      <c r="CKT27" s="111"/>
      <c r="CKU27" s="111"/>
      <c r="CKV27" s="111"/>
      <c r="CKW27" s="149"/>
      <c r="CKX27" s="111"/>
      <c r="CKY27" s="111"/>
      <c r="CKZ27" s="142"/>
      <c r="CLA27" s="111"/>
      <c r="CLB27" s="111"/>
      <c r="CLC27" s="111"/>
      <c r="CLD27" s="111"/>
      <c r="CLE27" s="143"/>
      <c r="CLF27" s="111"/>
      <c r="CLG27" s="111"/>
      <c r="CLH27" s="111"/>
      <c r="CLI27" s="111"/>
      <c r="CLJ27" s="111"/>
      <c r="CLK27" s="149"/>
      <c r="CLL27" s="111"/>
      <c r="CLM27" s="111"/>
      <c r="CLN27" s="142"/>
      <c r="CLO27" s="111"/>
      <c r="CLP27" s="111"/>
      <c r="CLQ27" s="111"/>
      <c r="CLR27" s="111"/>
      <c r="CLS27" s="143"/>
      <c r="CLT27" s="111"/>
      <c r="CLU27" s="111"/>
      <c r="CLV27" s="111"/>
      <c r="CLW27" s="111"/>
      <c r="CLX27" s="111"/>
      <c r="CLY27" s="149"/>
      <c r="CLZ27" s="111"/>
      <c r="CMA27" s="111"/>
      <c r="CMB27" s="142"/>
      <c r="CMC27" s="111"/>
      <c r="CMD27" s="111"/>
      <c r="CME27" s="111"/>
      <c r="CMF27" s="111"/>
      <c r="CMG27" s="143"/>
      <c r="CMH27" s="111"/>
      <c r="CMI27" s="111"/>
      <c r="CMJ27" s="111"/>
      <c r="CMK27" s="111"/>
      <c r="CML27" s="111"/>
      <c r="CMM27" s="149"/>
      <c r="CMN27" s="111"/>
      <c r="CMO27" s="111"/>
      <c r="CMP27" s="142"/>
      <c r="CMQ27" s="111"/>
      <c r="CMR27" s="111"/>
      <c r="CMS27" s="111"/>
      <c r="CMT27" s="111"/>
      <c r="CMU27" s="143"/>
      <c r="CMV27" s="111"/>
      <c r="CMW27" s="111"/>
      <c r="CMX27" s="111"/>
      <c r="CMY27" s="111"/>
      <c r="CMZ27" s="111"/>
      <c r="CNA27" s="149"/>
      <c r="CNB27" s="111"/>
      <c r="CNC27" s="111"/>
      <c r="CND27" s="142"/>
      <c r="CNE27" s="111"/>
      <c r="CNF27" s="111"/>
      <c r="CNG27" s="111"/>
      <c r="CNH27" s="111"/>
      <c r="CNI27" s="143"/>
      <c r="CNJ27" s="111"/>
      <c r="CNK27" s="111"/>
      <c r="CNL27" s="111"/>
      <c r="CNM27" s="111"/>
      <c r="CNN27" s="111"/>
      <c r="CNO27" s="149"/>
      <c r="CNP27" s="111"/>
      <c r="CNQ27" s="111"/>
      <c r="CNR27" s="142"/>
      <c r="CNS27" s="111"/>
      <c r="CNT27" s="111"/>
      <c r="CNU27" s="111"/>
      <c r="CNV27" s="111"/>
      <c r="CNW27" s="143"/>
      <c r="CNX27" s="111"/>
      <c r="CNY27" s="111"/>
      <c r="CNZ27" s="111"/>
      <c r="COA27" s="111"/>
      <c r="COB27" s="111"/>
      <c r="COC27" s="149"/>
      <c r="COD27" s="111"/>
      <c r="COE27" s="111"/>
      <c r="COF27" s="142"/>
      <c r="COG27" s="111"/>
      <c r="COH27" s="111"/>
      <c r="COI27" s="111"/>
      <c r="COJ27" s="111"/>
      <c r="COK27" s="143"/>
      <c r="COL27" s="111"/>
      <c r="COM27" s="111"/>
      <c r="CON27" s="111"/>
      <c r="COO27" s="111"/>
      <c r="COP27" s="111"/>
      <c r="COQ27" s="149"/>
      <c r="COR27" s="111"/>
      <c r="COS27" s="111"/>
      <c r="COT27" s="142"/>
      <c r="COU27" s="111"/>
      <c r="COV27" s="111"/>
      <c r="COW27" s="111"/>
      <c r="COX27" s="111"/>
      <c r="COY27" s="143"/>
      <c r="COZ27" s="111"/>
      <c r="CPA27" s="111"/>
      <c r="CPB27" s="111"/>
      <c r="CPC27" s="111"/>
      <c r="CPD27" s="111"/>
      <c r="CPE27" s="149"/>
      <c r="CPF27" s="111"/>
      <c r="CPG27" s="111"/>
      <c r="CPH27" s="142"/>
      <c r="CPI27" s="111"/>
      <c r="CPJ27" s="111"/>
      <c r="CPK27" s="111"/>
      <c r="CPL27" s="111"/>
      <c r="CPM27" s="143"/>
      <c r="CPN27" s="111"/>
      <c r="CPO27" s="111"/>
      <c r="CPP27" s="111"/>
      <c r="CPQ27" s="111"/>
      <c r="CPR27" s="111"/>
      <c r="CPS27" s="149"/>
      <c r="CPT27" s="111"/>
      <c r="CPU27" s="111"/>
      <c r="CPV27" s="142"/>
      <c r="CPW27" s="111"/>
      <c r="CPX27" s="111"/>
      <c r="CPY27" s="111"/>
      <c r="CPZ27" s="111"/>
      <c r="CQA27" s="143"/>
      <c r="CQB27" s="111"/>
      <c r="CQC27" s="111"/>
      <c r="CQD27" s="111"/>
      <c r="CQE27" s="111"/>
      <c r="CQF27" s="111"/>
      <c r="CQG27" s="149"/>
      <c r="CQH27" s="111"/>
      <c r="CQI27" s="111"/>
      <c r="CQJ27" s="142"/>
      <c r="CQK27" s="111"/>
      <c r="CQL27" s="111"/>
      <c r="CQM27" s="111"/>
      <c r="CQN27" s="111"/>
      <c r="CQO27" s="143"/>
      <c r="CQP27" s="111"/>
      <c r="CQQ27" s="111"/>
      <c r="CQR27" s="111"/>
      <c r="CQS27" s="111"/>
      <c r="CQT27" s="111"/>
      <c r="CQU27" s="149"/>
      <c r="CQV27" s="111"/>
      <c r="CQW27" s="111"/>
      <c r="CQX27" s="142"/>
      <c r="CQY27" s="111"/>
      <c r="CQZ27" s="111"/>
      <c r="CRA27" s="111"/>
      <c r="CRB27" s="111"/>
      <c r="CRC27" s="143"/>
      <c r="CRD27" s="111"/>
      <c r="CRE27" s="111"/>
      <c r="CRF27" s="111"/>
      <c r="CRG27" s="111"/>
      <c r="CRH27" s="111"/>
      <c r="CRI27" s="149"/>
      <c r="CRJ27" s="111"/>
      <c r="CRK27" s="111"/>
      <c r="CRL27" s="142"/>
      <c r="CRM27" s="111"/>
      <c r="CRN27" s="111"/>
      <c r="CRO27" s="111"/>
      <c r="CRP27" s="111"/>
      <c r="CRQ27" s="143"/>
      <c r="CRR27" s="111"/>
      <c r="CRS27" s="111"/>
      <c r="CRT27" s="111"/>
      <c r="CRU27" s="111"/>
      <c r="CRV27" s="111"/>
      <c r="CRW27" s="149"/>
      <c r="CRX27" s="111"/>
      <c r="CRY27" s="111"/>
      <c r="CRZ27" s="142"/>
      <c r="CSA27" s="111"/>
      <c r="CSB27" s="111"/>
      <c r="CSC27" s="111"/>
      <c r="CSD27" s="111"/>
      <c r="CSE27" s="143"/>
      <c r="CSF27" s="111"/>
      <c r="CSG27" s="111"/>
      <c r="CSH27" s="111"/>
      <c r="CSI27" s="111"/>
      <c r="CSJ27" s="111"/>
      <c r="CSK27" s="149"/>
      <c r="CSL27" s="111"/>
      <c r="CSM27" s="111"/>
      <c r="CSN27" s="142"/>
      <c r="CSO27" s="111"/>
      <c r="CSP27" s="111"/>
      <c r="CSQ27" s="111"/>
      <c r="CSR27" s="111"/>
      <c r="CSS27" s="143"/>
      <c r="CST27" s="111"/>
      <c r="CSU27" s="111"/>
      <c r="CSV27" s="111"/>
      <c r="CSW27" s="111"/>
      <c r="CSX27" s="111"/>
      <c r="CSY27" s="149"/>
      <c r="CSZ27" s="111"/>
      <c r="CTA27" s="111"/>
      <c r="CTB27" s="142"/>
      <c r="CTC27" s="111"/>
      <c r="CTD27" s="111"/>
      <c r="CTE27" s="111"/>
      <c r="CTF27" s="111"/>
      <c r="CTG27" s="143"/>
      <c r="CTH27" s="111"/>
      <c r="CTI27" s="111"/>
      <c r="CTJ27" s="111"/>
      <c r="CTK27" s="111"/>
      <c r="CTL27" s="111"/>
      <c r="CTM27" s="149"/>
      <c r="CTN27" s="111"/>
      <c r="CTO27" s="111"/>
      <c r="CTP27" s="142"/>
      <c r="CTQ27" s="111"/>
      <c r="CTR27" s="111"/>
      <c r="CTS27" s="111"/>
      <c r="CTT27" s="111"/>
      <c r="CTU27" s="143"/>
      <c r="CTV27" s="111"/>
      <c r="CTW27" s="111"/>
      <c r="CTX27" s="111"/>
      <c r="CTY27" s="111"/>
      <c r="CTZ27" s="111"/>
      <c r="CUA27" s="149"/>
      <c r="CUB27" s="111"/>
      <c r="CUC27" s="111"/>
      <c r="CUD27" s="142"/>
      <c r="CUE27" s="111"/>
      <c r="CUF27" s="111"/>
      <c r="CUG27" s="111"/>
      <c r="CUH27" s="111"/>
      <c r="CUI27" s="143"/>
      <c r="CUJ27" s="111"/>
      <c r="CUK27" s="111"/>
      <c r="CUL27" s="111"/>
      <c r="CUM27" s="111"/>
      <c r="CUN27" s="111"/>
      <c r="CUO27" s="149"/>
      <c r="CUP27" s="111"/>
      <c r="CUQ27" s="111"/>
      <c r="CUR27" s="142"/>
      <c r="CUS27" s="111"/>
      <c r="CUT27" s="111"/>
      <c r="CUU27" s="111"/>
      <c r="CUV27" s="111"/>
      <c r="CUW27" s="143"/>
      <c r="CUX27" s="111"/>
      <c r="CUY27" s="111"/>
      <c r="CUZ27" s="111"/>
      <c r="CVA27" s="111"/>
      <c r="CVB27" s="111"/>
      <c r="CVC27" s="149"/>
      <c r="CVD27" s="111"/>
      <c r="CVE27" s="111"/>
      <c r="CVF27" s="142"/>
      <c r="CVG27" s="111"/>
      <c r="CVH27" s="111"/>
      <c r="CVI27" s="111"/>
      <c r="CVJ27" s="111"/>
      <c r="CVK27" s="143"/>
      <c r="CVL27" s="111"/>
      <c r="CVM27" s="111"/>
      <c r="CVN27" s="111"/>
      <c r="CVO27" s="111"/>
      <c r="CVP27" s="111"/>
      <c r="CVQ27" s="149"/>
      <c r="CVR27" s="111"/>
      <c r="CVS27" s="111"/>
      <c r="CVT27" s="142"/>
      <c r="CVU27" s="111"/>
      <c r="CVV27" s="111"/>
      <c r="CVW27" s="111"/>
      <c r="CVX27" s="111"/>
      <c r="CVY27" s="143"/>
      <c r="CVZ27" s="111"/>
      <c r="CWA27" s="111"/>
      <c r="CWB27" s="111"/>
      <c r="CWC27" s="111"/>
      <c r="CWD27" s="111"/>
      <c r="CWE27" s="149"/>
      <c r="CWF27" s="111"/>
      <c r="CWG27" s="111"/>
      <c r="CWH27" s="142"/>
      <c r="CWI27" s="111"/>
      <c r="CWJ27" s="111"/>
      <c r="CWK27" s="111"/>
      <c r="CWL27" s="111"/>
      <c r="CWM27" s="143"/>
      <c r="CWN27" s="111"/>
      <c r="CWO27" s="111"/>
      <c r="CWP27" s="111"/>
      <c r="CWQ27" s="111"/>
      <c r="CWR27" s="111"/>
      <c r="CWS27" s="149"/>
      <c r="CWT27" s="111"/>
      <c r="CWU27" s="111"/>
      <c r="CWV27" s="142"/>
      <c r="CWW27" s="111"/>
      <c r="CWX27" s="111"/>
      <c r="CWY27" s="111"/>
      <c r="CWZ27" s="111"/>
      <c r="CXA27" s="143"/>
      <c r="CXB27" s="111"/>
      <c r="CXC27" s="111"/>
      <c r="CXD27" s="111"/>
      <c r="CXE27" s="111"/>
      <c r="CXF27" s="111"/>
      <c r="CXG27" s="149"/>
      <c r="CXH27" s="111"/>
      <c r="CXI27" s="111"/>
      <c r="CXJ27" s="142"/>
      <c r="CXK27" s="111"/>
      <c r="CXL27" s="111"/>
      <c r="CXM27" s="111"/>
      <c r="CXN27" s="111"/>
      <c r="CXO27" s="143"/>
      <c r="CXP27" s="111"/>
      <c r="CXQ27" s="111"/>
      <c r="CXR27" s="111"/>
      <c r="CXS27" s="111"/>
      <c r="CXT27" s="111"/>
      <c r="CXU27" s="149"/>
      <c r="CXV27" s="111"/>
      <c r="CXW27" s="111"/>
      <c r="CXX27" s="142"/>
      <c r="CXY27" s="111"/>
      <c r="CXZ27" s="111"/>
      <c r="CYA27" s="111"/>
      <c r="CYB27" s="111"/>
      <c r="CYC27" s="143"/>
      <c r="CYD27" s="111"/>
      <c r="CYE27" s="111"/>
      <c r="CYF27" s="111"/>
      <c r="CYG27" s="111"/>
      <c r="CYH27" s="111"/>
      <c r="CYI27" s="149"/>
      <c r="CYJ27" s="111"/>
      <c r="CYK27" s="111"/>
      <c r="CYL27" s="142"/>
      <c r="CYM27" s="111"/>
      <c r="CYN27" s="111"/>
      <c r="CYO27" s="111"/>
      <c r="CYP27" s="111"/>
      <c r="CYQ27" s="143"/>
      <c r="CYR27" s="111"/>
      <c r="CYS27" s="111"/>
      <c r="CYT27" s="111"/>
      <c r="CYU27" s="111"/>
      <c r="CYV27" s="111"/>
      <c r="CYW27" s="149"/>
      <c r="CYX27" s="111"/>
      <c r="CYY27" s="111"/>
      <c r="CYZ27" s="142"/>
      <c r="CZA27" s="111"/>
      <c r="CZB27" s="111"/>
      <c r="CZC27" s="111"/>
      <c r="CZD27" s="111"/>
      <c r="CZE27" s="143"/>
      <c r="CZF27" s="111"/>
      <c r="CZG27" s="111"/>
      <c r="CZH27" s="111"/>
      <c r="CZI27" s="111"/>
      <c r="CZJ27" s="111"/>
      <c r="CZK27" s="149"/>
      <c r="CZL27" s="111"/>
      <c r="CZM27" s="111"/>
      <c r="CZN27" s="142"/>
      <c r="CZO27" s="111"/>
      <c r="CZP27" s="111"/>
      <c r="CZQ27" s="111"/>
      <c r="CZR27" s="111"/>
      <c r="CZS27" s="143"/>
      <c r="CZT27" s="111"/>
      <c r="CZU27" s="111"/>
      <c r="CZV27" s="111"/>
      <c r="CZW27" s="111"/>
      <c r="CZX27" s="111"/>
      <c r="CZY27" s="149"/>
      <c r="CZZ27" s="111"/>
      <c r="DAA27" s="111"/>
      <c r="DAB27" s="142"/>
      <c r="DAC27" s="111"/>
      <c r="DAD27" s="111"/>
      <c r="DAE27" s="111"/>
      <c r="DAF27" s="111"/>
      <c r="DAG27" s="143"/>
      <c r="DAH27" s="111"/>
      <c r="DAI27" s="111"/>
      <c r="DAJ27" s="111"/>
      <c r="DAK27" s="111"/>
      <c r="DAL27" s="111"/>
      <c r="DAM27" s="149"/>
      <c r="DAN27" s="111"/>
      <c r="DAO27" s="111"/>
      <c r="DAP27" s="142"/>
      <c r="DAQ27" s="111"/>
      <c r="DAR27" s="111"/>
      <c r="DAS27" s="111"/>
      <c r="DAT27" s="111"/>
      <c r="DAU27" s="143"/>
      <c r="DAV27" s="111"/>
      <c r="DAW27" s="111"/>
      <c r="DAX27" s="111"/>
      <c r="DAY27" s="111"/>
      <c r="DAZ27" s="111"/>
      <c r="DBA27" s="149"/>
      <c r="DBB27" s="111"/>
      <c r="DBC27" s="111"/>
      <c r="DBD27" s="142"/>
      <c r="DBE27" s="111"/>
      <c r="DBF27" s="111"/>
      <c r="DBG27" s="111"/>
      <c r="DBH27" s="111"/>
      <c r="DBI27" s="143"/>
      <c r="DBJ27" s="111"/>
      <c r="DBK27" s="111"/>
      <c r="DBL27" s="111"/>
      <c r="DBM27" s="111"/>
      <c r="DBN27" s="111"/>
      <c r="DBO27" s="149"/>
      <c r="DBP27" s="111"/>
      <c r="DBQ27" s="111"/>
      <c r="DBR27" s="142"/>
      <c r="DBS27" s="111"/>
      <c r="DBT27" s="111"/>
      <c r="DBU27" s="111"/>
      <c r="DBV27" s="111"/>
      <c r="DBW27" s="143"/>
      <c r="DBX27" s="111"/>
      <c r="DBY27" s="111"/>
      <c r="DBZ27" s="111"/>
      <c r="DCA27" s="111"/>
      <c r="DCB27" s="111"/>
      <c r="DCC27" s="149"/>
      <c r="DCD27" s="111"/>
      <c r="DCE27" s="111"/>
      <c r="DCF27" s="142"/>
      <c r="DCG27" s="111"/>
      <c r="DCH27" s="111"/>
      <c r="DCI27" s="111"/>
      <c r="DCJ27" s="111"/>
      <c r="DCK27" s="143"/>
      <c r="DCL27" s="111"/>
      <c r="DCM27" s="111"/>
      <c r="DCN27" s="111"/>
      <c r="DCO27" s="111"/>
      <c r="DCP27" s="111"/>
      <c r="DCQ27" s="149"/>
      <c r="DCR27" s="111"/>
      <c r="DCS27" s="111"/>
      <c r="DCT27" s="142"/>
      <c r="DCU27" s="111"/>
      <c r="DCV27" s="111"/>
      <c r="DCW27" s="111"/>
      <c r="DCX27" s="111"/>
      <c r="DCY27" s="143"/>
      <c r="DCZ27" s="111"/>
      <c r="DDA27" s="111"/>
      <c r="DDB27" s="111"/>
      <c r="DDC27" s="111"/>
      <c r="DDD27" s="111"/>
      <c r="DDE27" s="149"/>
      <c r="DDF27" s="111"/>
      <c r="DDG27" s="111"/>
      <c r="DDH27" s="142"/>
      <c r="DDI27" s="111"/>
      <c r="DDJ27" s="111"/>
      <c r="DDK27" s="111"/>
      <c r="DDL27" s="111"/>
      <c r="DDM27" s="143"/>
      <c r="DDN27" s="111"/>
      <c r="DDO27" s="111"/>
      <c r="DDP27" s="111"/>
      <c r="DDQ27" s="111"/>
      <c r="DDR27" s="111"/>
      <c r="DDS27" s="149"/>
      <c r="DDT27" s="111"/>
      <c r="DDU27" s="111"/>
      <c r="DDV27" s="142"/>
      <c r="DDW27" s="111"/>
      <c r="DDX27" s="111"/>
      <c r="DDY27" s="111"/>
      <c r="DDZ27" s="111"/>
      <c r="DEA27" s="143"/>
      <c r="DEB27" s="111"/>
      <c r="DEC27" s="111"/>
      <c r="DED27" s="111"/>
      <c r="DEE27" s="111"/>
      <c r="DEF27" s="111"/>
      <c r="DEG27" s="149"/>
      <c r="DEH27" s="111"/>
      <c r="DEI27" s="111"/>
      <c r="DEJ27" s="142"/>
      <c r="DEK27" s="111"/>
      <c r="DEL27" s="111"/>
      <c r="DEM27" s="111"/>
      <c r="DEN27" s="111"/>
      <c r="DEO27" s="143"/>
      <c r="DEP27" s="111"/>
      <c r="DEQ27" s="111"/>
      <c r="DER27" s="111"/>
      <c r="DES27" s="111"/>
      <c r="DET27" s="111"/>
      <c r="DEU27" s="149"/>
      <c r="DEV27" s="111"/>
      <c r="DEW27" s="111"/>
      <c r="DEX27" s="142"/>
      <c r="DEY27" s="111"/>
      <c r="DEZ27" s="111"/>
      <c r="DFA27" s="111"/>
      <c r="DFB27" s="111"/>
      <c r="DFC27" s="143"/>
      <c r="DFD27" s="111"/>
      <c r="DFE27" s="111"/>
      <c r="DFF27" s="111"/>
      <c r="DFG27" s="111"/>
      <c r="DFH27" s="111"/>
      <c r="DFI27" s="149"/>
      <c r="DFJ27" s="111"/>
      <c r="DFK27" s="111"/>
      <c r="DFL27" s="142"/>
      <c r="DFM27" s="111"/>
      <c r="DFN27" s="111"/>
      <c r="DFO27" s="111"/>
      <c r="DFP27" s="111"/>
      <c r="DFQ27" s="143"/>
      <c r="DFR27" s="111"/>
      <c r="DFS27" s="111"/>
      <c r="DFT27" s="111"/>
      <c r="DFU27" s="111"/>
      <c r="DFV27" s="111"/>
      <c r="DFW27" s="149"/>
      <c r="DFX27" s="111"/>
      <c r="DFY27" s="111"/>
      <c r="DFZ27" s="142"/>
      <c r="DGA27" s="111"/>
      <c r="DGB27" s="111"/>
      <c r="DGC27" s="111"/>
      <c r="DGD27" s="111"/>
      <c r="DGE27" s="143"/>
      <c r="DGF27" s="111"/>
      <c r="DGG27" s="111"/>
      <c r="DGH27" s="111"/>
      <c r="DGI27" s="111"/>
      <c r="DGJ27" s="111"/>
      <c r="DGK27" s="149"/>
      <c r="DGL27" s="111"/>
      <c r="DGM27" s="111"/>
      <c r="DGN27" s="142"/>
      <c r="DGO27" s="111"/>
      <c r="DGP27" s="111"/>
      <c r="DGQ27" s="111"/>
      <c r="DGR27" s="111"/>
      <c r="DGS27" s="143"/>
      <c r="DGT27" s="111"/>
      <c r="DGU27" s="111"/>
      <c r="DGV27" s="111"/>
      <c r="DGW27" s="111"/>
      <c r="DGX27" s="111"/>
      <c r="DGY27" s="149"/>
      <c r="DGZ27" s="111"/>
      <c r="DHA27" s="111"/>
      <c r="DHB27" s="142"/>
      <c r="DHC27" s="111"/>
      <c r="DHD27" s="111"/>
      <c r="DHE27" s="111"/>
      <c r="DHF27" s="111"/>
      <c r="DHG27" s="143"/>
      <c r="DHH27" s="111"/>
      <c r="DHI27" s="111"/>
      <c r="DHJ27" s="111"/>
      <c r="DHK27" s="111"/>
      <c r="DHL27" s="111"/>
      <c r="DHM27" s="149"/>
      <c r="DHN27" s="111"/>
      <c r="DHO27" s="111"/>
      <c r="DHP27" s="142"/>
      <c r="DHQ27" s="111"/>
      <c r="DHR27" s="111"/>
      <c r="DHS27" s="111"/>
      <c r="DHT27" s="111"/>
      <c r="DHU27" s="143"/>
      <c r="DHV27" s="111"/>
      <c r="DHW27" s="111"/>
      <c r="DHX27" s="111"/>
      <c r="DHY27" s="111"/>
      <c r="DHZ27" s="111"/>
      <c r="DIA27" s="149"/>
      <c r="DIB27" s="111"/>
      <c r="DIC27" s="111"/>
      <c r="DID27" s="142"/>
      <c r="DIE27" s="111"/>
      <c r="DIF27" s="111"/>
      <c r="DIG27" s="111"/>
      <c r="DIH27" s="111"/>
      <c r="DII27" s="143"/>
      <c r="DIJ27" s="111"/>
      <c r="DIK27" s="111"/>
      <c r="DIL27" s="111"/>
      <c r="DIM27" s="111"/>
      <c r="DIN27" s="111"/>
      <c r="DIO27" s="149"/>
      <c r="DIP27" s="111"/>
      <c r="DIQ27" s="111"/>
      <c r="DIR27" s="142"/>
      <c r="DIS27" s="111"/>
      <c r="DIT27" s="111"/>
      <c r="DIU27" s="111"/>
      <c r="DIV27" s="111"/>
      <c r="DIW27" s="143"/>
      <c r="DIX27" s="111"/>
      <c r="DIY27" s="111"/>
      <c r="DIZ27" s="111"/>
      <c r="DJA27" s="111"/>
      <c r="DJB27" s="111"/>
      <c r="DJC27" s="149"/>
      <c r="DJD27" s="111"/>
      <c r="DJE27" s="111"/>
      <c r="DJF27" s="142"/>
      <c r="DJG27" s="111"/>
      <c r="DJH27" s="111"/>
      <c r="DJI27" s="111"/>
      <c r="DJJ27" s="111"/>
      <c r="DJK27" s="143"/>
      <c r="DJL27" s="111"/>
      <c r="DJM27" s="111"/>
      <c r="DJN27" s="111"/>
      <c r="DJO27" s="111"/>
      <c r="DJP27" s="111"/>
      <c r="DJQ27" s="149"/>
      <c r="DJR27" s="111"/>
      <c r="DJS27" s="111"/>
      <c r="DJT27" s="142"/>
      <c r="DJU27" s="111"/>
      <c r="DJV27" s="111"/>
      <c r="DJW27" s="111"/>
      <c r="DJX27" s="111"/>
      <c r="DJY27" s="143"/>
      <c r="DJZ27" s="111"/>
      <c r="DKA27" s="111"/>
      <c r="DKB27" s="111"/>
      <c r="DKC27" s="111"/>
      <c r="DKD27" s="111"/>
      <c r="DKE27" s="149"/>
      <c r="DKF27" s="111"/>
      <c r="DKG27" s="111"/>
      <c r="DKH27" s="142"/>
      <c r="DKI27" s="111"/>
      <c r="DKJ27" s="111"/>
      <c r="DKK27" s="111"/>
      <c r="DKL27" s="111"/>
      <c r="DKM27" s="143"/>
      <c r="DKN27" s="111"/>
      <c r="DKO27" s="111"/>
      <c r="DKP27" s="111"/>
      <c r="DKQ27" s="111"/>
      <c r="DKR27" s="111"/>
      <c r="DKS27" s="149"/>
      <c r="DKT27" s="111"/>
      <c r="DKU27" s="111"/>
      <c r="DKV27" s="142"/>
      <c r="DKW27" s="111"/>
      <c r="DKX27" s="111"/>
      <c r="DKY27" s="111"/>
      <c r="DKZ27" s="111"/>
      <c r="DLA27" s="143"/>
      <c r="DLB27" s="111"/>
      <c r="DLC27" s="111"/>
      <c r="DLD27" s="111"/>
      <c r="DLE27" s="111"/>
      <c r="DLF27" s="111"/>
      <c r="DLG27" s="149"/>
      <c r="DLH27" s="111"/>
      <c r="DLI27" s="111"/>
      <c r="DLJ27" s="142"/>
      <c r="DLK27" s="111"/>
      <c r="DLL27" s="111"/>
      <c r="DLM27" s="111"/>
      <c r="DLN27" s="111"/>
      <c r="DLO27" s="143"/>
      <c r="DLP27" s="111"/>
      <c r="DLQ27" s="111"/>
      <c r="DLR27" s="111"/>
      <c r="DLS27" s="111"/>
      <c r="DLT27" s="111"/>
      <c r="DLU27" s="149"/>
      <c r="DLV27" s="111"/>
      <c r="DLW27" s="111"/>
      <c r="DLX27" s="142"/>
      <c r="DLY27" s="111"/>
      <c r="DLZ27" s="111"/>
      <c r="DMA27" s="111"/>
      <c r="DMB27" s="111"/>
      <c r="DMC27" s="143"/>
      <c r="DMD27" s="111"/>
      <c r="DME27" s="111"/>
      <c r="DMF27" s="111"/>
      <c r="DMG27" s="111"/>
      <c r="DMH27" s="111"/>
      <c r="DMI27" s="149"/>
      <c r="DMJ27" s="111"/>
      <c r="DMK27" s="111"/>
      <c r="DML27" s="142"/>
      <c r="DMM27" s="111"/>
      <c r="DMN27" s="111"/>
      <c r="DMO27" s="111"/>
      <c r="DMP27" s="111"/>
      <c r="DMQ27" s="143"/>
      <c r="DMR27" s="111"/>
      <c r="DMS27" s="111"/>
      <c r="DMT27" s="111"/>
      <c r="DMU27" s="111"/>
      <c r="DMV27" s="111"/>
      <c r="DMW27" s="149"/>
      <c r="DMX27" s="111"/>
      <c r="DMY27" s="111"/>
      <c r="DMZ27" s="142"/>
      <c r="DNA27" s="111"/>
      <c r="DNB27" s="111"/>
      <c r="DNC27" s="111"/>
      <c r="DND27" s="111"/>
      <c r="DNE27" s="143"/>
      <c r="DNF27" s="111"/>
      <c r="DNG27" s="111"/>
      <c r="DNH27" s="111"/>
      <c r="DNI27" s="111"/>
      <c r="DNJ27" s="111"/>
      <c r="DNK27" s="149"/>
      <c r="DNL27" s="111"/>
      <c r="DNM27" s="111"/>
      <c r="DNN27" s="142"/>
      <c r="DNO27" s="111"/>
      <c r="DNP27" s="111"/>
      <c r="DNQ27" s="111"/>
      <c r="DNR27" s="111"/>
      <c r="DNS27" s="143"/>
      <c r="DNT27" s="111"/>
      <c r="DNU27" s="111"/>
      <c r="DNV27" s="111"/>
      <c r="DNW27" s="111"/>
      <c r="DNX27" s="111"/>
      <c r="DNY27" s="149"/>
      <c r="DNZ27" s="111"/>
      <c r="DOA27" s="111"/>
      <c r="DOB27" s="142"/>
      <c r="DOC27" s="111"/>
      <c r="DOD27" s="111"/>
      <c r="DOE27" s="111"/>
      <c r="DOF27" s="111"/>
      <c r="DOG27" s="143"/>
      <c r="DOH27" s="111"/>
      <c r="DOI27" s="111"/>
      <c r="DOJ27" s="111"/>
      <c r="DOK27" s="111"/>
      <c r="DOL27" s="111"/>
      <c r="DOM27" s="149"/>
      <c r="DON27" s="111"/>
      <c r="DOO27" s="111"/>
      <c r="DOP27" s="142"/>
      <c r="DOQ27" s="111"/>
      <c r="DOR27" s="111"/>
      <c r="DOS27" s="111"/>
      <c r="DOT27" s="111"/>
      <c r="DOU27" s="143"/>
      <c r="DOV27" s="111"/>
      <c r="DOW27" s="111"/>
      <c r="DOX27" s="111"/>
      <c r="DOY27" s="111"/>
      <c r="DOZ27" s="111"/>
      <c r="DPA27" s="149"/>
      <c r="DPB27" s="111"/>
      <c r="DPC27" s="111"/>
      <c r="DPD27" s="142"/>
      <c r="DPE27" s="111"/>
      <c r="DPF27" s="111"/>
      <c r="DPG27" s="111"/>
      <c r="DPH27" s="111"/>
      <c r="DPI27" s="143"/>
      <c r="DPJ27" s="111"/>
      <c r="DPK27" s="111"/>
      <c r="DPL27" s="111"/>
      <c r="DPM27" s="111"/>
      <c r="DPN27" s="111"/>
      <c r="DPO27" s="149"/>
      <c r="DPP27" s="111"/>
      <c r="DPQ27" s="111"/>
      <c r="DPR27" s="142"/>
      <c r="DPS27" s="111"/>
      <c r="DPT27" s="111"/>
      <c r="DPU27" s="111"/>
      <c r="DPV27" s="111"/>
      <c r="DPW27" s="143"/>
      <c r="DPX27" s="111"/>
      <c r="DPY27" s="111"/>
      <c r="DPZ27" s="111"/>
      <c r="DQA27" s="111"/>
      <c r="DQB27" s="111"/>
      <c r="DQC27" s="149"/>
      <c r="DQD27" s="111"/>
      <c r="DQE27" s="111"/>
      <c r="DQF27" s="142"/>
      <c r="DQG27" s="111"/>
      <c r="DQH27" s="111"/>
      <c r="DQI27" s="111"/>
      <c r="DQJ27" s="111"/>
      <c r="DQK27" s="143"/>
      <c r="DQL27" s="111"/>
      <c r="DQM27" s="111"/>
      <c r="DQN27" s="111"/>
      <c r="DQO27" s="111"/>
      <c r="DQP27" s="111"/>
      <c r="DQQ27" s="149"/>
      <c r="DQR27" s="111"/>
      <c r="DQS27" s="111"/>
      <c r="DQT27" s="142"/>
      <c r="DQU27" s="111"/>
      <c r="DQV27" s="111"/>
      <c r="DQW27" s="111"/>
      <c r="DQX27" s="111"/>
      <c r="DQY27" s="143"/>
      <c r="DQZ27" s="111"/>
      <c r="DRA27" s="111"/>
      <c r="DRB27" s="111"/>
      <c r="DRC27" s="111"/>
      <c r="DRD27" s="111"/>
      <c r="DRE27" s="149"/>
      <c r="DRF27" s="111"/>
      <c r="DRG27" s="111"/>
      <c r="DRH27" s="142"/>
      <c r="DRI27" s="111"/>
      <c r="DRJ27" s="111"/>
      <c r="DRK27" s="111"/>
      <c r="DRL27" s="111"/>
      <c r="DRM27" s="143"/>
      <c r="DRN27" s="111"/>
      <c r="DRO27" s="111"/>
      <c r="DRP27" s="111"/>
      <c r="DRQ27" s="111"/>
      <c r="DRR27" s="111"/>
      <c r="DRS27" s="149"/>
      <c r="DRT27" s="111"/>
      <c r="DRU27" s="111"/>
      <c r="DRV27" s="142"/>
      <c r="DRW27" s="111"/>
      <c r="DRX27" s="111"/>
      <c r="DRY27" s="111"/>
      <c r="DRZ27" s="111"/>
      <c r="DSA27" s="143"/>
      <c r="DSB27" s="111"/>
      <c r="DSC27" s="111"/>
      <c r="DSD27" s="111"/>
      <c r="DSE27" s="111"/>
      <c r="DSF27" s="111"/>
      <c r="DSG27" s="149"/>
      <c r="DSH27" s="111"/>
      <c r="DSI27" s="111"/>
      <c r="DSJ27" s="142"/>
      <c r="DSK27" s="111"/>
      <c r="DSL27" s="111"/>
      <c r="DSM27" s="111"/>
      <c r="DSN27" s="111"/>
      <c r="DSO27" s="143"/>
      <c r="DSP27" s="111"/>
      <c r="DSQ27" s="111"/>
      <c r="DSR27" s="111"/>
      <c r="DSS27" s="111"/>
      <c r="DST27" s="111"/>
      <c r="DSU27" s="149"/>
      <c r="DSV27" s="111"/>
      <c r="DSW27" s="111"/>
      <c r="DSX27" s="142"/>
      <c r="DSY27" s="111"/>
      <c r="DSZ27" s="111"/>
      <c r="DTA27" s="111"/>
      <c r="DTB27" s="111"/>
      <c r="DTC27" s="143"/>
      <c r="DTD27" s="111"/>
      <c r="DTE27" s="111"/>
      <c r="DTF27" s="111"/>
      <c r="DTG27" s="111"/>
      <c r="DTH27" s="111"/>
      <c r="DTI27" s="149"/>
      <c r="DTJ27" s="111"/>
      <c r="DTK27" s="111"/>
      <c r="DTL27" s="142"/>
      <c r="DTM27" s="111"/>
      <c r="DTN27" s="111"/>
      <c r="DTO27" s="111"/>
      <c r="DTP27" s="111"/>
      <c r="DTQ27" s="143"/>
      <c r="DTR27" s="111"/>
      <c r="DTS27" s="111"/>
      <c r="DTT27" s="111"/>
      <c r="DTU27" s="111"/>
      <c r="DTV27" s="111"/>
      <c r="DTW27" s="149"/>
      <c r="DTX27" s="111"/>
      <c r="DTY27" s="111"/>
      <c r="DTZ27" s="142"/>
      <c r="DUA27" s="111"/>
      <c r="DUB27" s="111"/>
      <c r="DUC27" s="111"/>
      <c r="DUD27" s="111"/>
      <c r="DUE27" s="143"/>
      <c r="DUF27" s="111"/>
      <c r="DUG27" s="111"/>
      <c r="DUH27" s="111"/>
      <c r="DUI27" s="111"/>
      <c r="DUJ27" s="111"/>
      <c r="DUK27" s="149"/>
      <c r="DUL27" s="111"/>
      <c r="DUM27" s="111"/>
      <c r="DUN27" s="142"/>
      <c r="DUO27" s="111"/>
      <c r="DUP27" s="111"/>
      <c r="DUQ27" s="111"/>
      <c r="DUR27" s="111"/>
      <c r="DUS27" s="143"/>
      <c r="DUT27" s="111"/>
      <c r="DUU27" s="111"/>
      <c r="DUV27" s="111"/>
      <c r="DUW27" s="111"/>
      <c r="DUX27" s="111"/>
      <c r="DUY27" s="149"/>
      <c r="DUZ27" s="111"/>
      <c r="DVA27" s="111"/>
      <c r="DVB27" s="142"/>
      <c r="DVC27" s="111"/>
      <c r="DVD27" s="111"/>
      <c r="DVE27" s="111"/>
      <c r="DVF27" s="111"/>
      <c r="DVG27" s="143"/>
      <c r="DVH27" s="111"/>
      <c r="DVI27" s="111"/>
      <c r="DVJ27" s="111"/>
      <c r="DVK27" s="111"/>
      <c r="DVL27" s="111"/>
      <c r="DVM27" s="149"/>
      <c r="DVN27" s="111"/>
      <c r="DVO27" s="111"/>
      <c r="DVP27" s="142"/>
      <c r="DVQ27" s="111"/>
      <c r="DVR27" s="111"/>
      <c r="DVS27" s="111"/>
      <c r="DVT27" s="111"/>
      <c r="DVU27" s="143"/>
      <c r="DVV27" s="111"/>
      <c r="DVW27" s="111"/>
      <c r="DVX27" s="111"/>
      <c r="DVY27" s="111"/>
      <c r="DVZ27" s="111"/>
      <c r="DWA27" s="149"/>
      <c r="DWB27" s="111"/>
      <c r="DWC27" s="111"/>
      <c r="DWD27" s="142"/>
      <c r="DWE27" s="111"/>
      <c r="DWF27" s="111"/>
      <c r="DWG27" s="111"/>
      <c r="DWH27" s="111"/>
      <c r="DWI27" s="143"/>
      <c r="DWJ27" s="111"/>
      <c r="DWK27" s="111"/>
      <c r="DWL27" s="111"/>
      <c r="DWM27" s="111"/>
      <c r="DWN27" s="111"/>
      <c r="DWO27" s="149"/>
      <c r="DWP27" s="111"/>
      <c r="DWQ27" s="111"/>
      <c r="DWR27" s="142"/>
      <c r="DWS27" s="111"/>
      <c r="DWT27" s="111"/>
      <c r="DWU27" s="111"/>
      <c r="DWV27" s="111"/>
      <c r="DWW27" s="143"/>
      <c r="DWX27" s="111"/>
      <c r="DWY27" s="111"/>
      <c r="DWZ27" s="111"/>
      <c r="DXA27" s="111"/>
      <c r="DXB27" s="111"/>
      <c r="DXC27" s="149"/>
      <c r="DXD27" s="111"/>
      <c r="DXE27" s="111"/>
      <c r="DXF27" s="142"/>
      <c r="DXG27" s="111"/>
      <c r="DXH27" s="111"/>
      <c r="DXI27" s="111"/>
      <c r="DXJ27" s="111"/>
      <c r="DXK27" s="143"/>
      <c r="DXL27" s="111"/>
      <c r="DXM27" s="111"/>
      <c r="DXN27" s="111"/>
      <c r="DXO27" s="111"/>
      <c r="DXP27" s="111"/>
      <c r="DXQ27" s="149"/>
      <c r="DXR27" s="111"/>
      <c r="DXS27" s="111"/>
      <c r="DXT27" s="142"/>
      <c r="DXU27" s="111"/>
      <c r="DXV27" s="111"/>
      <c r="DXW27" s="111"/>
      <c r="DXX27" s="111"/>
      <c r="DXY27" s="143"/>
      <c r="DXZ27" s="111"/>
      <c r="DYA27" s="111"/>
      <c r="DYB27" s="111"/>
      <c r="DYC27" s="111"/>
      <c r="DYD27" s="111"/>
      <c r="DYE27" s="149"/>
      <c r="DYF27" s="111"/>
      <c r="DYG27" s="111"/>
      <c r="DYH27" s="142"/>
      <c r="DYI27" s="111"/>
      <c r="DYJ27" s="111"/>
      <c r="DYK27" s="111"/>
      <c r="DYL27" s="111"/>
      <c r="DYM27" s="143"/>
      <c r="DYN27" s="111"/>
      <c r="DYO27" s="111"/>
      <c r="DYP27" s="111"/>
      <c r="DYQ27" s="111"/>
      <c r="DYR27" s="111"/>
      <c r="DYS27" s="149"/>
      <c r="DYT27" s="111"/>
      <c r="DYU27" s="111"/>
      <c r="DYV27" s="142"/>
      <c r="DYW27" s="111"/>
      <c r="DYX27" s="111"/>
      <c r="DYY27" s="111"/>
      <c r="DYZ27" s="111"/>
      <c r="DZA27" s="143"/>
      <c r="DZB27" s="111"/>
      <c r="DZC27" s="111"/>
      <c r="DZD27" s="111"/>
      <c r="DZE27" s="111"/>
      <c r="DZF27" s="111"/>
      <c r="DZG27" s="149"/>
      <c r="DZH27" s="111"/>
      <c r="DZI27" s="111"/>
      <c r="DZJ27" s="142"/>
      <c r="DZK27" s="111"/>
      <c r="DZL27" s="111"/>
      <c r="DZM27" s="111"/>
      <c r="DZN27" s="111"/>
      <c r="DZO27" s="143"/>
      <c r="DZP27" s="111"/>
      <c r="DZQ27" s="111"/>
      <c r="DZR27" s="111"/>
      <c r="DZS27" s="111"/>
      <c r="DZT27" s="111"/>
      <c r="DZU27" s="149"/>
      <c r="DZV27" s="111"/>
      <c r="DZW27" s="111"/>
      <c r="DZX27" s="142"/>
      <c r="DZY27" s="111"/>
      <c r="DZZ27" s="111"/>
      <c r="EAA27" s="111"/>
      <c r="EAB27" s="111"/>
      <c r="EAC27" s="143"/>
      <c r="EAD27" s="111"/>
      <c r="EAE27" s="111"/>
      <c r="EAF27" s="111"/>
      <c r="EAG27" s="111"/>
      <c r="EAH27" s="111"/>
      <c r="EAI27" s="149"/>
      <c r="EAJ27" s="111"/>
      <c r="EAK27" s="111"/>
      <c r="EAL27" s="142"/>
      <c r="EAM27" s="111"/>
      <c r="EAN27" s="111"/>
      <c r="EAO27" s="111"/>
      <c r="EAP27" s="111"/>
      <c r="EAQ27" s="143"/>
      <c r="EAR27" s="111"/>
      <c r="EAS27" s="111"/>
      <c r="EAT27" s="111"/>
      <c r="EAU27" s="111"/>
      <c r="EAV27" s="111"/>
      <c r="EAW27" s="149"/>
      <c r="EAX27" s="111"/>
      <c r="EAY27" s="111"/>
      <c r="EAZ27" s="142"/>
      <c r="EBA27" s="111"/>
      <c r="EBB27" s="111"/>
      <c r="EBC27" s="111"/>
      <c r="EBD27" s="111"/>
      <c r="EBE27" s="143"/>
      <c r="EBF27" s="111"/>
      <c r="EBG27" s="111"/>
      <c r="EBH27" s="111"/>
      <c r="EBI27" s="111"/>
      <c r="EBJ27" s="111"/>
      <c r="EBK27" s="149"/>
      <c r="EBL27" s="111"/>
      <c r="EBM27" s="111"/>
      <c r="EBN27" s="142"/>
      <c r="EBO27" s="111"/>
      <c r="EBP27" s="111"/>
      <c r="EBQ27" s="111"/>
      <c r="EBR27" s="111"/>
      <c r="EBS27" s="143"/>
      <c r="EBT27" s="111"/>
      <c r="EBU27" s="111"/>
      <c r="EBV27" s="111"/>
      <c r="EBW27" s="111"/>
      <c r="EBX27" s="111"/>
      <c r="EBY27" s="149"/>
      <c r="EBZ27" s="111"/>
      <c r="ECA27" s="111"/>
      <c r="ECB27" s="142"/>
      <c r="ECC27" s="111"/>
      <c r="ECD27" s="111"/>
      <c r="ECE27" s="111"/>
      <c r="ECF27" s="111"/>
      <c r="ECG27" s="143"/>
      <c r="ECH27" s="111"/>
      <c r="ECI27" s="111"/>
      <c r="ECJ27" s="111"/>
      <c r="ECK27" s="111"/>
      <c r="ECL27" s="111"/>
      <c r="ECM27" s="149"/>
      <c r="ECN27" s="111"/>
      <c r="ECO27" s="111"/>
      <c r="ECP27" s="142"/>
      <c r="ECQ27" s="111"/>
      <c r="ECR27" s="111"/>
      <c r="ECS27" s="111"/>
      <c r="ECT27" s="111"/>
      <c r="ECU27" s="143"/>
      <c r="ECV27" s="111"/>
      <c r="ECW27" s="111"/>
      <c r="ECX27" s="111"/>
      <c r="ECY27" s="111"/>
      <c r="ECZ27" s="111"/>
      <c r="EDA27" s="149"/>
      <c r="EDB27" s="111"/>
      <c r="EDC27" s="111"/>
      <c r="EDD27" s="142"/>
      <c r="EDE27" s="111"/>
      <c r="EDF27" s="111"/>
      <c r="EDG27" s="111"/>
      <c r="EDH27" s="111"/>
      <c r="EDI27" s="143"/>
      <c r="EDJ27" s="111"/>
      <c r="EDK27" s="111"/>
      <c r="EDL27" s="111"/>
      <c r="EDM27" s="111"/>
      <c r="EDN27" s="111"/>
      <c r="EDO27" s="149"/>
      <c r="EDP27" s="111"/>
      <c r="EDQ27" s="111"/>
      <c r="EDR27" s="142"/>
      <c r="EDS27" s="111"/>
      <c r="EDT27" s="111"/>
      <c r="EDU27" s="111"/>
      <c r="EDV27" s="111"/>
      <c r="EDW27" s="143"/>
      <c r="EDX27" s="111"/>
      <c r="EDY27" s="111"/>
      <c r="EDZ27" s="111"/>
      <c r="EEA27" s="111"/>
      <c r="EEB27" s="111"/>
      <c r="EEC27" s="149"/>
      <c r="EED27" s="111"/>
      <c r="EEE27" s="111"/>
      <c r="EEF27" s="142"/>
      <c r="EEG27" s="111"/>
      <c r="EEH27" s="111"/>
      <c r="EEI27" s="111"/>
      <c r="EEJ27" s="111"/>
      <c r="EEK27" s="143"/>
      <c r="EEL27" s="111"/>
      <c r="EEM27" s="111"/>
      <c r="EEN27" s="111"/>
      <c r="EEO27" s="111"/>
      <c r="EEP27" s="111"/>
      <c r="EEQ27" s="149"/>
      <c r="EER27" s="111"/>
      <c r="EES27" s="111"/>
      <c r="EET27" s="142"/>
      <c r="EEU27" s="111"/>
      <c r="EEV27" s="111"/>
      <c r="EEW27" s="111"/>
      <c r="EEX27" s="111"/>
      <c r="EEY27" s="143"/>
      <c r="EEZ27" s="111"/>
      <c r="EFA27" s="111"/>
      <c r="EFB27" s="111"/>
      <c r="EFC27" s="111"/>
      <c r="EFD27" s="111"/>
      <c r="EFE27" s="149"/>
      <c r="EFF27" s="111"/>
      <c r="EFG27" s="111"/>
      <c r="EFH27" s="142"/>
      <c r="EFI27" s="111"/>
      <c r="EFJ27" s="111"/>
      <c r="EFK27" s="111"/>
      <c r="EFL27" s="111"/>
      <c r="EFM27" s="143"/>
      <c r="EFN27" s="111"/>
      <c r="EFO27" s="111"/>
      <c r="EFP27" s="111"/>
      <c r="EFQ27" s="111"/>
      <c r="EFR27" s="111"/>
      <c r="EFS27" s="149"/>
      <c r="EFT27" s="111"/>
      <c r="EFU27" s="111"/>
      <c r="EFV27" s="142"/>
      <c r="EFW27" s="111"/>
      <c r="EFX27" s="111"/>
      <c r="EFY27" s="111"/>
      <c r="EFZ27" s="111"/>
      <c r="EGA27" s="143"/>
      <c r="EGB27" s="111"/>
      <c r="EGC27" s="111"/>
      <c r="EGD27" s="111"/>
      <c r="EGE27" s="111"/>
      <c r="EGF27" s="111"/>
      <c r="EGG27" s="149"/>
      <c r="EGH27" s="111"/>
      <c r="EGI27" s="111"/>
      <c r="EGJ27" s="142"/>
      <c r="EGK27" s="111"/>
      <c r="EGL27" s="111"/>
      <c r="EGM27" s="111"/>
      <c r="EGN27" s="111"/>
      <c r="EGO27" s="143"/>
      <c r="EGP27" s="111"/>
      <c r="EGQ27" s="111"/>
      <c r="EGR27" s="111"/>
      <c r="EGS27" s="111"/>
      <c r="EGT27" s="111"/>
      <c r="EGU27" s="149"/>
      <c r="EGV27" s="111"/>
      <c r="EGW27" s="111"/>
      <c r="EGX27" s="142"/>
      <c r="EGY27" s="111"/>
      <c r="EGZ27" s="111"/>
      <c r="EHA27" s="111"/>
      <c r="EHB27" s="111"/>
      <c r="EHC27" s="143"/>
      <c r="EHD27" s="111"/>
      <c r="EHE27" s="111"/>
      <c r="EHF27" s="111"/>
      <c r="EHG27" s="111"/>
      <c r="EHH27" s="111"/>
      <c r="EHI27" s="149"/>
      <c r="EHJ27" s="111"/>
      <c r="EHK27" s="111"/>
      <c r="EHL27" s="142"/>
      <c r="EHM27" s="111"/>
      <c r="EHN27" s="111"/>
      <c r="EHO27" s="111"/>
      <c r="EHP27" s="111"/>
      <c r="EHQ27" s="143"/>
      <c r="EHR27" s="111"/>
      <c r="EHS27" s="111"/>
      <c r="EHT27" s="111"/>
      <c r="EHU27" s="111"/>
      <c r="EHV27" s="111"/>
      <c r="EHW27" s="149"/>
      <c r="EHX27" s="111"/>
      <c r="EHY27" s="111"/>
      <c r="EHZ27" s="142"/>
      <c r="EIA27" s="111"/>
      <c r="EIB27" s="111"/>
      <c r="EIC27" s="111"/>
      <c r="EID27" s="111"/>
      <c r="EIE27" s="143"/>
      <c r="EIF27" s="111"/>
      <c r="EIG27" s="111"/>
      <c r="EIH27" s="111"/>
      <c r="EII27" s="111"/>
      <c r="EIJ27" s="111"/>
      <c r="EIK27" s="149"/>
      <c r="EIL27" s="111"/>
      <c r="EIM27" s="111"/>
      <c r="EIN27" s="142"/>
      <c r="EIO27" s="111"/>
      <c r="EIP27" s="111"/>
      <c r="EIQ27" s="111"/>
      <c r="EIR27" s="111"/>
      <c r="EIS27" s="143"/>
      <c r="EIT27" s="111"/>
      <c r="EIU27" s="111"/>
      <c r="EIV27" s="111"/>
      <c r="EIW27" s="111"/>
      <c r="EIX27" s="111"/>
      <c r="EIY27" s="149"/>
      <c r="EIZ27" s="111"/>
      <c r="EJA27" s="111"/>
      <c r="EJB27" s="142"/>
      <c r="EJC27" s="111"/>
      <c r="EJD27" s="111"/>
      <c r="EJE27" s="111"/>
      <c r="EJF27" s="111"/>
      <c r="EJG27" s="143"/>
      <c r="EJH27" s="111"/>
      <c r="EJI27" s="111"/>
      <c r="EJJ27" s="111"/>
      <c r="EJK27" s="111"/>
      <c r="EJL27" s="111"/>
      <c r="EJM27" s="149"/>
      <c r="EJN27" s="111"/>
      <c r="EJO27" s="111"/>
      <c r="EJP27" s="142"/>
      <c r="EJQ27" s="111"/>
      <c r="EJR27" s="111"/>
      <c r="EJS27" s="111"/>
      <c r="EJT27" s="111"/>
      <c r="EJU27" s="143"/>
      <c r="EJV27" s="111"/>
      <c r="EJW27" s="111"/>
      <c r="EJX27" s="111"/>
      <c r="EJY27" s="111"/>
      <c r="EJZ27" s="111"/>
      <c r="EKA27" s="149"/>
      <c r="EKB27" s="111"/>
      <c r="EKC27" s="111"/>
      <c r="EKD27" s="142"/>
      <c r="EKE27" s="111"/>
      <c r="EKF27" s="111"/>
      <c r="EKG27" s="111"/>
      <c r="EKH27" s="111"/>
      <c r="EKI27" s="143"/>
      <c r="EKJ27" s="111"/>
      <c r="EKK27" s="111"/>
      <c r="EKL27" s="111"/>
      <c r="EKM27" s="111"/>
      <c r="EKN27" s="111"/>
      <c r="EKO27" s="149"/>
      <c r="EKP27" s="111"/>
      <c r="EKQ27" s="111"/>
      <c r="EKR27" s="142"/>
      <c r="EKS27" s="111"/>
      <c r="EKT27" s="111"/>
      <c r="EKU27" s="111"/>
      <c r="EKV27" s="111"/>
      <c r="EKW27" s="143"/>
      <c r="EKX27" s="111"/>
      <c r="EKY27" s="111"/>
      <c r="EKZ27" s="111"/>
      <c r="ELA27" s="111"/>
      <c r="ELB27" s="111"/>
      <c r="ELC27" s="149"/>
      <c r="ELD27" s="111"/>
      <c r="ELE27" s="111"/>
      <c r="ELF27" s="142"/>
      <c r="ELG27" s="111"/>
      <c r="ELH27" s="111"/>
      <c r="ELI27" s="111"/>
      <c r="ELJ27" s="111"/>
      <c r="ELK27" s="143"/>
      <c r="ELL27" s="111"/>
      <c r="ELM27" s="111"/>
      <c r="ELN27" s="111"/>
      <c r="ELO27" s="111"/>
      <c r="ELP27" s="111"/>
      <c r="ELQ27" s="149"/>
      <c r="ELR27" s="111"/>
      <c r="ELS27" s="111"/>
      <c r="ELT27" s="142"/>
      <c r="ELU27" s="111"/>
      <c r="ELV27" s="111"/>
      <c r="ELW27" s="111"/>
      <c r="ELX27" s="111"/>
      <c r="ELY27" s="143"/>
      <c r="ELZ27" s="111"/>
      <c r="EMA27" s="111"/>
      <c r="EMB27" s="111"/>
      <c r="EMC27" s="111"/>
      <c r="EMD27" s="111"/>
      <c r="EME27" s="149"/>
      <c r="EMF27" s="111"/>
      <c r="EMG27" s="111"/>
      <c r="EMH27" s="142"/>
      <c r="EMI27" s="111"/>
      <c r="EMJ27" s="111"/>
      <c r="EMK27" s="111"/>
      <c r="EML27" s="111"/>
      <c r="EMM27" s="143"/>
      <c r="EMN27" s="111"/>
      <c r="EMO27" s="111"/>
      <c r="EMP27" s="111"/>
      <c r="EMQ27" s="111"/>
      <c r="EMR27" s="111"/>
      <c r="EMS27" s="149"/>
      <c r="EMT27" s="111"/>
      <c r="EMU27" s="111"/>
      <c r="EMV27" s="142"/>
      <c r="EMW27" s="111"/>
      <c r="EMX27" s="111"/>
      <c r="EMY27" s="111"/>
      <c r="EMZ27" s="111"/>
      <c r="ENA27" s="143"/>
      <c r="ENB27" s="111"/>
      <c r="ENC27" s="111"/>
      <c r="END27" s="111"/>
      <c r="ENE27" s="111"/>
      <c r="ENF27" s="111"/>
      <c r="ENG27" s="149"/>
      <c r="ENH27" s="111"/>
      <c r="ENI27" s="111"/>
      <c r="ENJ27" s="142"/>
      <c r="ENK27" s="111"/>
      <c r="ENL27" s="111"/>
      <c r="ENM27" s="111"/>
      <c r="ENN27" s="111"/>
      <c r="ENO27" s="143"/>
      <c r="ENP27" s="111"/>
      <c r="ENQ27" s="111"/>
      <c r="ENR27" s="111"/>
      <c r="ENS27" s="111"/>
      <c r="ENT27" s="111"/>
      <c r="ENU27" s="149"/>
      <c r="ENV27" s="111"/>
      <c r="ENW27" s="111"/>
      <c r="ENX27" s="142"/>
      <c r="ENY27" s="111"/>
      <c r="ENZ27" s="111"/>
      <c r="EOA27" s="111"/>
      <c r="EOB27" s="111"/>
      <c r="EOC27" s="143"/>
      <c r="EOD27" s="111"/>
      <c r="EOE27" s="111"/>
      <c r="EOF27" s="111"/>
      <c r="EOG27" s="111"/>
      <c r="EOH27" s="111"/>
      <c r="EOI27" s="149"/>
      <c r="EOJ27" s="111"/>
      <c r="EOK27" s="111"/>
      <c r="EOL27" s="142"/>
      <c r="EOM27" s="111"/>
      <c r="EON27" s="111"/>
      <c r="EOO27" s="111"/>
      <c r="EOP27" s="111"/>
      <c r="EOQ27" s="143"/>
      <c r="EOR27" s="111"/>
      <c r="EOS27" s="111"/>
      <c r="EOT27" s="111"/>
      <c r="EOU27" s="111"/>
      <c r="EOV27" s="111"/>
      <c r="EOW27" s="149"/>
      <c r="EOX27" s="111"/>
      <c r="EOY27" s="111"/>
      <c r="EOZ27" s="142"/>
      <c r="EPA27" s="111"/>
      <c r="EPB27" s="111"/>
      <c r="EPC27" s="111"/>
      <c r="EPD27" s="111"/>
      <c r="EPE27" s="143"/>
      <c r="EPF27" s="111"/>
      <c r="EPG27" s="111"/>
      <c r="EPH27" s="111"/>
      <c r="EPI27" s="111"/>
      <c r="EPJ27" s="111"/>
      <c r="EPK27" s="149"/>
      <c r="EPL27" s="111"/>
      <c r="EPM27" s="111"/>
      <c r="EPN27" s="142"/>
      <c r="EPO27" s="111"/>
      <c r="EPP27" s="111"/>
      <c r="EPQ27" s="111"/>
      <c r="EPR27" s="111"/>
      <c r="EPS27" s="143"/>
      <c r="EPT27" s="111"/>
      <c r="EPU27" s="111"/>
      <c r="EPV27" s="111"/>
      <c r="EPW27" s="111"/>
      <c r="EPX27" s="111"/>
      <c r="EPY27" s="149"/>
      <c r="EPZ27" s="111"/>
      <c r="EQA27" s="111"/>
      <c r="EQB27" s="142"/>
      <c r="EQC27" s="111"/>
      <c r="EQD27" s="111"/>
      <c r="EQE27" s="111"/>
      <c r="EQF27" s="111"/>
      <c r="EQG27" s="143"/>
      <c r="EQH27" s="111"/>
      <c r="EQI27" s="111"/>
      <c r="EQJ27" s="111"/>
      <c r="EQK27" s="111"/>
      <c r="EQL27" s="111"/>
      <c r="EQM27" s="149"/>
      <c r="EQN27" s="111"/>
      <c r="EQO27" s="111"/>
      <c r="EQP27" s="142"/>
      <c r="EQQ27" s="111"/>
      <c r="EQR27" s="111"/>
      <c r="EQS27" s="111"/>
      <c r="EQT27" s="111"/>
      <c r="EQU27" s="143"/>
      <c r="EQV27" s="111"/>
      <c r="EQW27" s="111"/>
      <c r="EQX27" s="111"/>
      <c r="EQY27" s="111"/>
      <c r="EQZ27" s="111"/>
      <c r="ERA27" s="149"/>
      <c r="ERB27" s="111"/>
      <c r="ERC27" s="111"/>
      <c r="ERD27" s="142"/>
      <c r="ERE27" s="111"/>
      <c r="ERF27" s="111"/>
      <c r="ERG27" s="111"/>
      <c r="ERH27" s="111"/>
      <c r="ERI27" s="143"/>
      <c r="ERJ27" s="111"/>
      <c r="ERK27" s="111"/>
      <c r="ERL27" s="111"/>
      <c r="ERM27" s="111"/>
      <c r="ERN27" s="111"/>
      <c r="ERO27" s="149"/>
      <c r="ERP27" s="111"/>
      <c r="ERQ27" s="111"/>
      <c r="ERR27" s="142"/>
      <c r="ERS27" s="111"/>
      <c r="ERT27" s="111"/>
      <c r="ERU27" s="111"/>
      <c r="ERV27" s="111"/>
      <c r="ERW27" s="143"/>
      <c r="ERX27" s="111"/>
      <c r="ERY27" s="111"/>
      <c r="ERZ27" s="111"/>
      <c r="ESA27" s="111"/>
      <c r="ESB27" s="111"/>
      <c r="ESC27" s="149"/>
      <c r="ESD27" s="111"/>
      <c r="ESE27" s="111"/>
      <c r="ESF27" s="142"/>
      <c r="ESG27" s="111"/>
      <c r="ESH27" s="111"/>
      <c r="ESI27" s="111"/>
      <c r="ESJ27" s="111"/>
      <c r="ESK27" s="143"/>
      <c r="ESL27" s="111"/>
      <c r="ESM27" s="111"/>
      <c r="ESN27" s="111"/>
      <c r="ESO27" s="111"/>
      <c r="ESP27" s="111"/>
      <c r="ESQ27" s="149"/>
      <c r="ESR27" s="111"/>
      <c r="ESS27" s="111"/>
      <c r="EST27" s="142"/>
      <c r="ESU27" s="111"/>
      <c r="ESV27" s="111"/>
      <c r="ESW27" s="111"/>
      <c r="ESX27" s="111"/>
      <c r="ESY27" s="143"/>
      <c r="ESZ27" s="111"/>
      <c r="ETA27" s="111"/>
      <c r="ETB27" s="111"/>
      <c r="ETC27" s="111"/>
      <c r="ETD27" s="111"/>
      <c r="ETE27" s="149"/>
      <c r="ETF27" s="111"/>
      <c r="ETG27" s="111"/>
      <c r="ETH27" s="142"/>
      <c r="ETI27" s="111"/>
      <c r="ETJ27" s="111"/>
      <c r="ETK27" s="111"/>
      <c r="ETL27" s="111"/>
      <c r="ETM27" s="143"/>
      <c r="ETN27" s="111"/>
      <c r="ETO27" s="111"/>
      <c r="ETP27" s="111"/>
      <c r="ETQ27" s="111"/>
      <c r="ETR27" s="111"/>
      <c r="ETS27" s="149"/>
      <c r="ETT27" s="111"/>
      <c r="ETU27" s="111"/>
      <c r="ETV27" s="142"/>
      <c r="ETW27" s="111"/>
      <c r="ETX27" s="111"/>
      <c r="ETY27" s="111"/>
      <c r="ETZ27" s="111"/>
      <c r="EUA27" s="143"/>
      <c r="EUB27" s="111"/>
      <c r="EUC27" s="111"/>
      <c r="EUD27" s="111"/>
      <c r="EUE27" s="111"/>
      <c r="EUF27" s="111"/>
      <c r="EUG27" s="149"/>
      <c r="EUH27" s="111"/>
      <c r="EUI27" s="111"/>
      <c r="EUJ27" s="142"/>
      <c r="EUK27" s="111"/>
      <c r="EUL27" s="111"/>
      <c r="EUM27" s="111"/>
      <c r="EUN27" s="111"/>
      <c r="EUO27" s="143"/>
      <c r="EUP27" s="111"/>
      <c r="EUQ27" s="111"/>
      <c r="EUR27" s="111"/>
      <c r="EUS27" s="111"/>
      <c r="EUT27" s="111"/>
      <c r="EUU27" s="149"/>
      <c r="EUV27" s="111"/>
      <c r="EUW27" s="111"/>
      <c r="EUX27" s="142"/>
      <c r="EUY27" s="111"/>
      <c r="EUZ27" s="111"/>
      <c r="EVA27" s="111"/>
      <c r="EVB27" s="111"/>
      <c r="EVC27" s="143"/>
      <c r="EVD27" s="111"/>
      <c r="EVE27" s="111"/>
      <c r="EVF27" s="111"/>
      <c r="EVG27" s="111"/>
      <c r="EVH27" s="111"/>
      <c r="EVI27" s="149"/>
      <c r="EVJ27" s="111"/>
      <c r="EVK27" s="111"/>
      <c r="EVL27" s="142"/>
      <c r="EVM27" s="111"/>
      <c r="EVN27" s="111"/>
      <c r="EVO27" s="111"/>
      <c r="EVP27" s="111"/>
      <c r="EVQ27" s="143"/>
      <c r="EVR27" s="111"/>
      <c r="EVS27" s="111"/>
      <c r="EVT27" s="111"/>
      <c r="EVU27" s="111"/>
      <c r="EVV27" s="111"/>
      <c r="EVW27" s="149"/>
      <c r="EVX27" s="111"/>
      <c r="EVY27" s="111"/>
      <c r="EVZ27" s="142"/>
      <c r="EWA27" s="111"/>
      <c r="EWB27" s="111"/>
      <c r="EWC27" s="111"/>
      <c r="EWD27" s="111"/>
      <c r="EWE27" s="143"/>
      <c r="EWF27" s="111"/>
      <c r="EWG27" s="111"/>
      <c r="EWH27" s="111"/>
      <c r="EWI27" s="111"/>
      <c r="EWJ27" s="111"/>
      <c r="EWK27" s="149"/>
      <c r="EWL27" s="111"/>
      <c r="EWM27" s="111"/>
      <c r="EWN27" s="142"/>
      <c r="EWO27" s="111"/>
      <c r="EWP27" s="111"/>
      <c r="EWQ27" s="111"/>
      <c r="EWR27" s="111"/>
      <c r="EWS27" s="143"/>
      <c r="EWT27" s="111"/>
      <c r="EWU27" s="111"/>
      <c r="EWV27" s="111"/>
      <c r="EWW27" s="111"/>
      <c r="EWX27" s="111"/>
      <c r="EWY27" s="149"/>
      <c r="EWZ27" s="111"/>
      <c r="EXA27" s="111"/>
      <c r="EXB27" s="142"/>
      <c r="EXC27" s="111"/>
      <c r="EXD27" s="111"/>
      <c r="EXE27" s="111"/>
      <c r="EXF27" s="111"/>
      <c r="EXG27" s="143"/>
      <c r="EXH27" s="111"/>
      <c r="EXI27" s="111"/>
      <c r="EXJ27" s="111"/>
      <c r="EXK27" s="111"/>
      <c r="EXL27" s="111"/>
      <c r="EXM27" s="149"/>
      <c r="EXN27" s="111"/>
      <c r="EXO27" s="111"/>
      <c r="EXP27" s="142"/>
      <c r="EXQ27" s="111"/>
      <c r="EXR27" s="111"/>
      <c r="EXS27" s="111"/>
      <c r="EXT27" s="111"/>
      <c r="EXU27" s="143"/>
      <c r="EXV27" s="111"/>
      <c r="EXW27" s="111"/>
      <c r="EXX27" s="111"/>
      <c r="EXY27" s="111"/>
      <c r="EXZ27" s="111"/>
      <c r="EYA27" s="149"/>
      <c r="EYB27" s="111"/>
      <c r="EYC27" s="111"/>
      <c r="EYD27" s="142"/>
      <c r="EYE27" s="111"/>
      <c r="EYF27" s="111"/>
      <c r="EYG27" s="111"/>
      <c r="EYH27" s="111"/>
      <c r="EYI27" s="143"/>
      <c r="EYJ27" s="111"/>
      <c r="EYK27" s="111"/>
      <c r="EYL27" s="111"/>
      <c r="EYM27" s="111"/>
      <c r="EYN27" s="111"/>
      <c r="EYO27" s="149"/>
      <c r="EYP27" s="111"/>
      <c r="EYQ27" s="111"/>
      <c r="EYR27" s="142"/>
      <c r="EYS27" s="111"/>
      <c r="EYT27" s="111"/>
      <c r="EYU27" s="111"/>
      <c r="EYV27" s="111"/>
      <c r="EYW27" s="143"/>
      <c r="EYX27" s="111"/>
      <c r="EYY27" s="111"/>
      <c r="EYZ27" s="111"/>
      <c r="EZA27" s="111"/>
      <c r="EZB27" s="111"/>
      <c r="EZC27" s="149"/>
      <c r="EZD27" s="111"/>
      <c r="EZE27" s="111"/>
      <c r="EZF27" s="142"/>
      <c r="EZG27" s="111"/>
      <c r="EZH27" s="111"/>
      <c r="EZI27" s="111"/>
      <c r="EZJ27" s="111"/>
      <c r="EZK27" s="143"/>
      <c r="EZL27" s="111"/>
      <c r="EZM27" s="111"/>
      <c r="EZN27" s="111"/>
      <c r="EZO27" s="111"/>
      <c r="EZP27" s="111"/>
      <c r="EZQ27" s="149"/>
      <c r="EZR27" s="111"/>
      <c r="EZS27" s="111"/>
      <c r="EZT27" s="142"/>
      <c r="EZU27" s="111"/>
      <c r="EZV27" s="111"/>
      <c r="EZW27" s="111"/>
      <c r="EZX27" s="111"/>
      <c r="EZY27" s="143"/>
      <c r="EZZ27" s="111"/>
      <c r="FAA27" s="111"/>
      <c r="FAB27" s="111"/>
      <c r="FAC27" s="111"/>
      <c r="FAD27" s="111"/>
      <c r="FAE27" s="149"/>
      <c r="FAF27" s="111"/>
      <c r="FAG27" s="111"/>
      <c r="FAH27" s="142"/>
      <c r="FAI27" s="111"/>
      <c r="FAJ27" s="111"/>
      <c r="FAK27" s="111"/>
      <c r="FAL27" s="111"/>
      <c r="FAM27" s="143"/>
      <c r="FAN27" s="111"/>
      <c r="FAO27" s="111"/>
      <c r="FAP27" s="111"/>
      <c r="FAQ27" s="111"/>
      <c r="FAR27" s="111"/>
      <c r="FAS27" s="149"/>
      <c r="FAT27" s="111"/>
      <c r="FAU27" s="111"/>
      <c r="FAV27" s="142"/>
      <c r="FAW27" s="111"/>
      <c r="FAX27" s="111"/>
      <c r="FAY27" s="111"/>
      <c r="FAZ27" s="111"/>
      <c r="FBA27" s="143"/>
      <c r="FBB27" s="111"/>
      <c r="FBC27" s="111"/>
      <c r="FBD27" s="111"/>
      <c r="FBE27" s="111"/>
      <c r="FBF27" s="111"/>
      <c r="FBG27" s="149"/>
      <c r="FBH27" s="111"/>
      <c r="FBI27" s="111"/>
      <c r="FBJ27" s="142"/>
      <c r="FBK27" s="111"/>
      <c r="FBL27" s="111"/>
      <c r="FBM27" s="111"/>
      <c r="FBN27" s="111"/>
      <c r="FBO27" s="143"/>
      <c r="FBP27" s="111"/>
      <c r="FBQ27" s="111"/>
      <c r="FBR27" s="111"/>
      <c r="FBS27" s="111"/>
      <c r="FBT27" s="111"/>
      <c r="FBU27" s="149"/>
      <c r="FBV27" s="111"/>
      <c r="FBW27" s="111"/>
      <c r="FBX27" s="142"/>
      <c r="FBY27" s="111"/>
      <c r="FBZ27" s="111"/>
      <c r="FCA27" s="111"/>
      <c r="FCB27" s="111"/>
      <c r="FCC27" s="143"/>
      <c r="FCD27" s="111"/>
      <c r="FCE27" s="111"/>
      <c r="FCF27" s="111"/>
      <c r="FCG27" s="111"/>
      <c r="FCH27" s="111"/>
      <c r="FCI27" s="149"/>
      <c r="FCJ27" s="111"/>
      <c r="FCK27" s="111"/>
      <c r="FCL27" s="142"/>
      <c r="FCM27" s="111"/>
      <c r="FCN27" s="111"/>
      <c r="FCO27" s="111"/>
      <c r="FCP27" s="111"/>
      <c r="FCQ27" s="143"/>
      <c r="FCR27" s="111"/>
      <c r="FCS27" s="111"/>
      <c r="FCT27" s="111"/>
      <c r="FCU27" s="111"/>
      <c r="FCV27" s="111"/>
      <c r="FCW27" s="149"/>
      <c r="FCX27" s="111"/>
      <c r="FCY27" s="111"/>
      <c r="FCZ27" s="142"/>
      <c r="FDA27" s="111"/>
      <c r="FDB27" s="111"/>
      <c r="FDC27" s="111"/>
      <c r="FDD27" s="111"/>
      <c r="FDE27" s="143"/>
      <c r="FDF27" s="111"/>
      <c r="FDG27" s="111"/>
      <c r="FDH27" s="111"/>
      <c r="FDI27" s="111"/>
      <c r="FDJ27" s="111"/>
      <c r="FDK27" s="149"/>
      <c r="FDL27" s="111"/>
      <c r="FDM27" s="111"/>
      <c r="FDN27" s="142"/>
      <c r="FDO27" s="111"/>
      <c r="FDP27" s="111"/>
      <c r="FDQ27" s="111"/>
      <c r="FDR27" s="111"/>
      <c r="FDS27" s="143"/>
      <c r="FDT27" s="111"/>
      <c r="FDU27" s="111"/>
      <c r="FDV27" s="111"/>
      <c r="FDW27" s="111"/>
      <c r="FDX27" s="111"/>
      <c r="FDY27" s="149"/>
      <c r="FDZ27" s="111"/>
      <c r="FEA27" s="111"/>
      <c r="FEB27" s="142"/>
      <c r="FEC27" s="111"/>
      <c r="FED27" s="111"/>
      <c r="FEE27" s="111"/>
      <c r="FEF27" s="111"/>
      <c r="FEG27" s="143"/>
      <c r="FEH27" s="111"/>
      <c r="FEI27" s="111"/>
      <c r="FEJ27" s="111"/>
      <c r="FEK27" s="111"/>
      <c r="FEL27" s="111"/>
      <c r="FEM27" s="149"/>
      <c r="FEN27" s="111"/>
      <c r="FEO27" s="111"/>
      <c r="FEP27" s="142"/>
      <c r="FEQ27" s="111"/>
      <c r="FER27" s="111"/>
      <c r="FES27" s="111"/>
      <c r="FET27" s="111"/>
      <c r="FEU27" s="143"/>
      <c r="FEV27" s="111"/>
      <c r="FEW27" s="111"/>
      <c r="FEX27" s="111"/>
      <c r="FEY27" s="111"/>
      <c r="FEZ27" s="111"/>
      <c r="FFA27" s="149"/>
      <c r="FFB27" s="111"/>
      <c r="FFC27" s="111"/>
      <c r="FFD27" s="142"/>
      <c r="FFE27" s="111"/>
      <c r="FFF27" s="111"/>
      <c r="FFG27" s="111"/>
      <c r="FFH27" s="111"/>
      <c r="FFI27" s="143"/>
      <c r="FFJ27" s="111"/>
      <c r="FFK27" s="111"/>
      <c r="FFL27" s="111"/>
      <c r="FFM27" s="111"/>
      <c r="FFN27" s="111"/>
      <c r="FFO27" s="149"/>
      <c r="FFP27" s="111"/>
      <c r="FFQ27" s="111"/>
      <c r="FFR27" s="142"/>
      <c r="FFS27" s="111"/>
      <c r="FFT27" s="111"/>
      <c r="FFU27" s="111"/>
      <c r="FFV27" s="111"/>
      <c r="FFW27" s="143"/>
      <c r="FFX27" s="111"/>
      <c r="FFY27" s="111"/>
      <c r="FFZ27" s="111"/>
      <c r="FGA27" s="111"/>
      <c r="FGB27" s="111"/>
      <c r="FGC27" s="149"/>
      <c r="FGD27" s="111"/>
      <c r="FGE27" s="111"/>
      <c r="FGF27" s="142"/>
      <c r="FGG27" s="111"/>
      <c r="FGH27" s="111"/>
      <c r="FGI27" s="111"/>
      <c r="FGJ27" s="111"/>
      <c r="FGK27" s="143"/>
      <c r="FGL27" s="111"/>
      <c r="FGM27" s="111"/>
      <c r="FGN27" s="111"/>
      <c r="FGO27" s="111"/>
      <c r="FGP27" s="111"/>
      <c r="FGQ27" s="149"/>
      <c r="FGR27" s="111"/>
      <c r="FGS27" s="111"/>
      <c r="FGT27" s="142"/>
      <c r="FGU27" s="111"/>
      <c r="FGV27" s="111"/>
      <c r="FGW27" s="111"/>
      <c r="FGX27" s="111"/>
      <c r="FGY27" s="143"/>
      <c r="FGZ27" s="111"/>
      <c r="FHA27" s="111"/>
      <c r="FHB27" s="111"/>
      <c r="FHC27" s="111"/>
      <c r="FHD27" s="111"/>
      <c r="FHE27" s="149"/>
      <c r="FHF27" s="111"/>
      <c r="FHG27" s="111"/>
      <c r="FHH27" s="142"/>
      <c r="FHI27" s="111"/>
      <c r="FHJ27" s="111"/>
      <c r="FHK27" s="111"/>
      <c r="FHL27" s="111"/>
      <c r="FHM27" s="143"/>
      <c r="FHN27" s="111"/>
      <c r="FHO27" s="111"/>
      <c r="FHP27" s="111"/>
      <c r="FHQ27" s="111"/>
      <c r="FHR27" s="111"/>
      <c r="FHS27" s="149"/>
      <c r="FHT27" s="111"/>
      <c r="FHU27" s="111"/>
      <c r="FHV27" s="142"/>
      <c r="FHW27" s="111"/>
      <c r="FHX27" s="111"/>
      <c r="FHY27" s="111"/>
      <c r="FHZ27" s="111"/>
      <c r="FIA27" s="143"/>
      <c r="FIB27" s="111"/>
      <c r="FIC27" s="111"/>
      <c r="FID27" s="111"/>
      <c r="FIE27" s="111"/>
      <c r="FIF27" s="111"/>
      <c r="FIG27" s="149"/>
      <c r="FIH27" s="111"/>
      <c r="FII27" s="111"/>
      <c r="FIJ27" s="142"/>
      <c r="FIK27" s="111"/>
      <c r="FIL27" s="111"/>
      <c r="FIM27" s="111"/>
      <c r="FIN27" s="111"/>
      <c r="FIO27" s="143"/>
      <c r="FIP27" s="111"/>
      <c r="FIQ27" s="111"/>
      <c r="FIR27" s="111"/>
      <c r="FIS27" s="111"/>
      <c r="FIT27" s="111"/>
      <c r="FIU27" s="149"/>
      <c r="FIV27" s="111"/>
      <c r="FIW27" s="111"/>
      <c r="FIX27" s="142"/>
      <c r="FIY27" s="111"/>
      <c r="FIZ27" s="111"/>
      <c r="FJA27" s="111"/>
      <c r="FJB27" s="111"/>
      <c r="FJC27" s="143"/>
      <c r="FJD27" s="111"/>
      <c r="FJE27" s="111"/>
      <c r="FJF27" s="111"/>
      <c r="FJG27" s="111"/>
      <c r="FJH27" s="111"/>
      <c r="FJI27" s="149"/>
      <c r="FJJ27" s="111"/>
      <c r="FJK27" s="111"/>
      <c r="FJL27" s="142"/>
      <c r="FJM27" s="111"/>
      <c r="FJN27" s="111"/>
      <c r="FJO27" s="111"/>
      <c r="FJP27" s="111"/>
      <c r="FJQ27" s="143"/>
      <c r="FJR27" s="111"/>
      <c r="FJS27" s="111"/>
      <c r="FJT27" s="111"/>
      <c r="FJU27" s="111"/>
      <c r="FJV27" s="111"/>
      <c r="FJW27" s="149"/>
      <c r="FJX27" s="111"/>
      <c r="FJY27" s="111"/>
      <c r="FJZ27" s="142"/>
      <c r="FKA27" s="111"/>
      <c r="FKB27" s="111"/>
      <c r="FKC27" s="111"/>
      <c r="FKD27" s="111"/>
      <c r="FKE27" s="143"/>
      <c r="FKF27" s="111"/>
      <c r="FKG27" s="111"/>
      <c r="FKH27" s="111"/>
      <c r="FKI27" s="111"/>
      <c r="FKJ27" s="111"/>
      <c r="FKK27" s="149"/>
      <c r="FKL27" s="111"/>
      <c r="FKM27" s="111"/>
      <c r="FKN27" s="142"/>
      <c r="FKO27" s="111"/>
      <c r="FKP27" s="111"/>
      <c r="FKQ27" s="111"/>
      <c r="FKR27" s="111"/>
      <c r="FKS27" s="143"/>
      <c r="FKT27" s="111"/>
      <c r="FKU27" s="111"/>
      <c r="FKV27" s="111"/>
      <c r="FKW27" s="111"/>
      <c r="FKX27" s="111"/>
      <c r="FKY27" s="149"/>
      <c r="FKZ27" s="111"/>
      <c r="FLA27" s="111"/>
      <c r="FLB27" s="142"/>
      <c r="FLC27" s="111"/>
      <c r="FLD27" s="111"/>
      <c r="FLE27" s="111"/>
      <c r="FLF27" s="111"/>
      <c r="FLG27" s="143"/>
      <c r="FLH27" s="111"/>
      <c r="FLI27" s="111"/>
      <c r="FLJ27" s="111"/>
      <c r="FLK27" s="111"/>
      <c r="FLL27" s="111"/>
      <c r="FLM27" s="149"/>
      <c r="FLN27" s="111"/>
      <c r="FLO27" s="111"/>
      <c r="FLP27" s="142"/>
      <c r="FLQ27" s="111"/>
      <c r="FLR27" s="111"/>
      <c r="FLS27" s="111"/>
      <c r="FLT27" s="111"/>
      <c r="FLU27" s="143"/>
      <c r="FLV27" s="111"/>
      <c r="FLW27" s="111"/>
      <c r="FLX27" s="111"/>
      <c r="FLY27" s="111"/>
      <c r="FLZ27" s="111"/>
      <c r="FMA27" s="149"/>
      <c r="FMB27" s="111"/>
      <c r="FMC27" s="111"/>
      <c r="FMD27" s="142"/>
      <c r="FME27" s="111"/>
      <c r="FMF27" s="111"/>
      <c r="FMG27" s="111"/>
      <c r="FMH27" s="111"/>
      <c r="FMI27" s="143"/>
      <c r="FMJ27" s="111"/>
      <c r="FMK27" s="111"/>
      <c r="FML27" s="111"/>
      <c r="FMM27" s="111"/>
      <c r="FMN27" s="111"/>
      <c r="FMO27" s="149"/>
      <c r="FMP27" s="111"/>
      <c r="FMQ27" s="111"/>
      <c r="FMR27" s="142"/>
      <c r="FMS27" s="111"/>
      <c r="FMT27" s="111"/>
      <c r="FMU27" s="111"/>
      <c r="FMV27" s="111"/>
      <c r="FMW27" s="143"/>
      <c r="FMX27" s="111"/>
      <c r="FMY27" s="111"/>
      <c r="FMZ27" s="111"/>
      <c r="FNA27" s="111"/>
      <c r="FNB27" s="111"/>
      <c r="FNC27" s="149"/>
      <c r="FND27" s="111"/>
      <c r="FNE27" s="111"/>
      <c r="FNF27" s="142"/>
      <c r="FNG27" s="111"/>
      <c r="FNH27" s="111"/>
      <c r="FNI27" s="111"/>
      <c r="FNJ27" s="111"/>
      <c r="FNK27" s="143"/>
      <c r="FNL27" s="111"/>
      <c r="FNM27" s="111"/>
      <c r="FNN27" s="111"/>
      <c r="FNO27" s="111"/>
      <c r="FNP27" s="111"/>
      <c r="FNQ27" s="149"/>
      <c r="FNR27" s="111"/>
      <c r="FNS27" s="111"/>
      <c r="FNT27" s="142"/>
      <c r="FNU27" s="111"/>
      <c r="FNV27" s="111"/>
      <c r="FNW27" s="111"/>
      <c r="FNX27" s="111"/>
      <c r="FNY27" s="143"/>
      <c r="FNZ27" s="111"/>
      <c r="FOA27" s="111"/>
      <c r="FOB27" s="111"/>
      <c r="FOC27" s="111"/>
      <c r="FOD27" s="111"/>
      <c r="FOE27" s="149"/>
      <c r="FOF27" s="111"/>
      <c r="FOG27" s="111"/>
      <c r="FOH27" s="142"/>
      <c r="FOI27" s="111"/>
      <c r="FOJ27" s="111"/>
      <c r="FOK27" s="111"/>
      <c r="FOL27" s="111"/>
      <c r="FOM27" s="143"/>
      <c r="FON27" s="111"/>
      <c r="FOO27" s="111"/>
      <c r="FOP27" s="111"/>
      <c r="FOQ27" s="111"/>
      <c r="FOR27" s="111"/>
      <c r="FOS27" s="149"/>
      <c r="FOT27" s="111"/>
      <c r="FOU27" s="111"/>
      <c r="FOV27" s="142"/>
      <c r="FOW27" s="111"/>
      <c r="FOX27" s="111"/>
      <c r="FOY27" s="111"/>
      <c r="FOZ27" s="111"/>
      <c r="FPA27" s="143"/>
      <c r="FPB27" s="111"/>
      <c r="FPC27" s="111"/>
      <c r="FPD27" s="111"/>
      <c r="FPE27" s="111"/>
      <c r="FPF27" s="111"/>
      <c r="FPG27" s="149"/>
      <c r="FPH27" s="111"/>
      <c r="FPI27" s="111"/>
      <c r="FPJ27" s="142"/>
      <c r="FPK27" s="111"/>
      <c r="FPL27" s="111"/>
      <c r="FPM27" s="111"/>
      <c r="FPN27" s="111"/>
      <c r="FPO27" s="143"/>
      <c r="FPP27" s="111"/>
      <c r="FPQ27" s="111"/>
      <c r="FPR27" s="111"/>
      <c r="FPS27" s="111"/>
      <c r="FPT27" s="111"/>
      <c r="FPU27" s="149"/>
      <c r="FPV27" s="111"/>
      <c r="FPW27" s="111"/>
      <c r="FPX27" s="142"/>
      <c r="FPY27" s="111"/>
      <c r="FPZ27" s="111"/>
      <c r="FQA27" s="111"/>
      <c r="FQB27" s="111"/>
      <c r="FQC27" s="143"/>
      <c r="FQD27" s="111"/>
      <c r="FQE27" s="111"/>
      <c r="FQF27" s="111"/>
      <c r="FQG27" s="111"/>
      <c r="FQH27" s="111"/>
      <c r="FQI27" s="149"/>
      <c r="FQJ27" s="111"/>
      <c r="FQK27" s="111"/>
      <c r="FQL27" s="142"/>
      <c r="FQM27" s="111"/>
      <c r="FQN27" s="111"/>
      <c r="FQO27" s="111"/>
      <c r="FQP27" s="111"/>
      <c r="FQQ27" s="143"/>
      <c r="FQR27" s="111"/>
      <c r="FQS27" s="111"/>
      <c r="FQT27" s="111"/>
      <c r="FQU27" s="111"/>
      <c r="FQV27" s="111"/>
      <c r="FQW27" s="149"/>
      <c r="FQX27" s="111"/>
      <c r="FQY27" s="111"/>
      <c r="FQZ27" s="142"/>
      <c r="FRA27" s="111"/>
      <c r="FRB27" s="111"/>
      <c r="FRC27" s="111"/>
      <c r="FRD27" s="111"/>
      <c r="FRE27" s="143"/>
      <c r="FRF27" s="111"/>
      <c r="FRG27" s="111"/>
      <c r="FRH27" s="111"/>
      <c r="FRI27" s="111"/>
      <c r="FRJ27" s="111"/>
      <c r="FRK27" s="149"/>
      <c r="FRL27" s="111"/>
      <c r="FRM27" s="111"/>
      <c r="FRN27" s="142"/>
      <c r="FRO27" s="111"/>
      <c r="FRP27" s="111"/>
      <c r="FRQ27" s="111"/>
      <c r="FRR27" s="111"/>
      <c r="FRS27" s="143"/>
      <c r="FRT27" s="111"/>
      <c r="FRU27" s="111"/>
      <c r="FRV27" s="111"/>
      <c r="FRW27" s="111"/>
      <c r="FRX27" s="111"/>
      <c r="FRY27" s="149"/>
      <c r="FRZ27" s="111"/>
      <c r="FSA27" s="111"/>
      <c r="FSB27" s="142"/>
      <c r="FSC27" s="111"/>
      <c r="FSD27" s="111"/>
      <c r="FSE27" s="111"/>
      <c r="FSF27" s="111"/>
      <c r="FSG27" s="143"/>
      <c r="FSH27" s="111"/>
      <c r="FSI27" s="111"/>
      <c r="FSJ27" s="111"/>
      <c r="FSK27" s="111"/>
      <c r="FSL27" s="111"/>
      <c r="FSM27" s="149"/>
      <c r="FSN27" s="111"/>
      <c r="FSO27" s="111"/>
      <c r="FSP27" s="142"/>
      <c r="FSQ27" s="111"/>
      <c r="FSR27" s="111"/>
      <c r="FSS27" s="111"/>
      <c r="FST27" s="111"/>
      <c r="FSU27" s="143"/>
      <c r="FSV27" s="111"/>
      <c r="FSW27" s="111"/>
      <c r="FSX27" s="111"/>
      <c r="FSY27" s="111"/>
      <c r="FSZ27" s="111"/>
      <c r="FTA27" s="149"/>
      <c r="FTB27" s="111"/>
      <c r="FTC27" s="111"/>
      <c r="FTD27" s="142"/>
      <c r="FTE27" s="111"/>
      <c r="FTF27" s="111"/>
      <c r="FTG27" s="111"/>
      <c r="FTH27" s="111"/>
      <c r="FTI27" s="143"/>
      <c r="FTJ27" s="111"/>
      <c r="FTK27" s="111"/>
      <c r="FTL27" s="111"/>
      <c r="FTM27" s="111"/>
      <c r="FTN27" s="111"/>
      <c r="FTO27" s="149"/>
      <c r="FTP27" s="111"/>
      <c r="FTQ27" s="111"/>
      <c r="FTR27" s="142"/>
      <c r="FTS27" s="111"/>
      <c r="FTT27" s="111"/>
      <c r="FTU27" s="111"/>
      <c r="FTV27" s="111"/>
      <c r="FTW27" s="143"/>
      <c r="FTX27" s="111"/>
      <c r="FTY27" s="111"/>
      <c r="FTZ27" s="111"/>
      <c r="FUA27" s="111"/>
      <c r="FUB27" s="111"/>
      <c r="FUC27" s="149"/>
      <c r="FUD27" s="111"/>
      <c r="FUE27" s="111"/>
      <c r="FUF27" s="142"/>
      <c r="FUG27" s="111"/>
      <c r="FUH27" s="111"/>
      <c r="FUI27" s="111"/>
      <c r="FUJ27" s="111"/>
      <c r="FUK27" s="143"/>
      <c r="FUL27" s="111"/>
      <c r="FUM27" s="111"/>
      <c r="FUN27" s="111"/>
      <c r="FUO27" s="111"/>
      <c r="FUP27" s="111"/>
      <c r="FUQ27" s="149"/>
      <c r="FUR27" s="111"/>
      <c r="FUS27" s="111"/>
      <c r="FUT27" s="142"/>
      <c r="FUU27" s="111"/>
      <c r="FUV27" s="111"/>
      <c r="FUW27" s="111"/>
      <c r="FUX27" s="111"/>
      <c r="FUY27" s="143"/>
      <c r="FUZ27" s="111"/>
      <c r="FVA27" s="111"/>
      <c r="FVB27" s="111"/>
      <c r="FVC27" s="111"/>
      <c r="FVD27" s="111"/>
      <c r="FVE27" s="149"/>
      <c r="FVF27" s="111"/>
      <c r="FVG27" s="111"/>
      <c r="FVH27" s="142"/>
      <c r="FVI27" s="111"/>
      <c r="FVJ27" s="111"/>
      <c r="FVK27" s="111"/>
      <c r="FVL27" s="111"/>
      <c r="FVM27" s="143"/>
      <c r="FVN27" s="111"/>
      <c r="FVO27" s="111"/>
      <c r="FVP27" s="111"/>
      <c r="FVQ27" s="111"/>
      <c r="FVR27" s="111"/>
      <c r="FVS27" s="149"/>
      <c r="FVT27" s="111"/>
      <c r="FVU27" s="111"/>
      <c r="FVV27" s="142"/>
      <c r="FVW27" s="111"/>
      <c r="FVX27" s="111"/>
      <c r="FVY27" s="111"/>
      <c r="FVZ27" s="111"/>
      <c r="FWA27" s="143"/>
      <c r="FWB27" s="111"/>
      <c r="FWC27" s="111"/>
      <c r="FWD27" s="111"/>
      <c r="FWE27" s="111"/>
      <c r="FWF27" s="111"/>
      <c r="FWG27" s="149"/>
      <c r="FWH27" s="111"/>
      <c r="FWI27" s="111"/>
      <c r="FWJ27" s="142"/>
      <c r="FWK27" s="111"/>
      <c r="FWL27" s="111"/>
      <c r="FWM27" s="111"/>
      <c r="FWN27" s="111"/>
      <c r="FWO27" s="143"/>
      <c r="FWP27" s="111"/>
      <c r="FWQ27" s="111"/>
      <c r="FWR27" s="111"/>
      <c r="FWS27" s="111"/>
      <c r="FWT27" s="111"/>
      <c r="FWU27" s="149"/>
      <c r="FWV27" s="111"/>
      <c r="FWW27" s="111"/>
      <c r="FWX27" s="142"/>
      <c r="FWY27" s="111"/>
      <c r="FWZ27" s="111"/>
      <c r="FXA27" s="111"/>
      <c r="FXB27" s="111"/>
      <c r="FXC27" s="143"/>
      <c r="FXD27" s="111"/>
      <c r="FXE27" s="111"/>
      <c r="FXF27" s="111"/>
      <c r="FXG27" s="111"/>
      <c r="FXH27" s="111"/>
      <c r="FXI27" s="149"/>
      <c r="FXJ27" s="111"/>
      <c r="FXK27" s="111"/>
      <c r="FXL27" s="142"/>
      <c r="FXM27" s="111"/>
      <c r="FXN27" s="111"/>
      <c r="FXO27" s="111"/>
      <c r="FXP27" s="111"/>
      <c r="FXQ27" s="143"/>
      <c r="FXR27" s="111"/>
      <c r="FXS27" s="111"/>
      <c r="FXT27" s="111"/>
      <c r="FXU27" s="111"/>
      <c r="FXV27" s="111"/>
      <c r="FXW27" s="149"/>
      <c r="FXX27" s="111"/>
      <c r="FXY27" s="111"/>
      <c r="FXZ27" s="142"/>
      <c r="FYA27" s="111"/>
      <c r="FYB27" s="111"/>
      <c r="FYC27" s="111"/>
      <c r="FYD27" s="111"/>
      <c r="FYE27" s="143"/>
      <c r="FYF27" s="111"/>
      <c r="FYG27" s="111"/>
      <c r="FYH27" s="111"/>
      <c r="FYI27" s="111"/>
      <c r="FYJ27" s="111"/>
      <c r="FYK27" s="149"/>
      <c r="FYL27" s="111"/>
      <c r="FYM27" s="111"/>
      <c r="FYN27" s="142"/>
      <c r="FYO27" s="111"/>
      <c r="FYP27" s="111"/>
      <c r="FYQ27" s="111"/>
      <c r="FYR27" s="111"/>
      <c r="FYS27" s="143"/>
      <c r="FYT27" s="111"/>
      <c r="FYU27" s="111"/>
      <c r="FYV27" s="111"/>
      <c r="FYW27" s="111"/>
      <c r="FYX27" s="111"/>
      <c r="FYY27" s="149"/>
      <c r="FYZ27" s="111"/>
      <c r="FZA27" s="111"/>
      <c r="FZB27" s="142"/>
      <c r="FZC27" s="111"/>
      <c r="FZD27" s="111"/>
      <c r="FZE27" s="111"/>
      <c r="FZF27" s="111"/>
      <c r="FZG27" s="143"/>
      <c r="FZH27" s="111"/>
      <c r="FZI27" s="111"/>
      <c r="FZJ27" s="111"/>
      <c r="FZK27" s="111"/>
      <c r="FZL27" s="111"/>
      <c r="FZM27" s="149"/>
      <c r="FZN27" s="111"/>
      <c r="FZO27" s="111"/>
      <c r="FZP27" s="142"/>
      <c r="FZQ27" s="111"/>
      <c r="FZR27" s="111"/>
      <c r="FZS27" s="111"/>
      <c r="FZT27" s="111"/>
      <c r="FZU27" s="143"/>
      <c r="FZV27" s="111"/>
      <c r="FZW27" s="111"/>
      <c r="FZX27" s="111"/>
      <c r="FZY27" s="111"/>
      <c r="FZZ27" s="111"/>
      <c r="GAA27" s="149"/>
      <c r="GAB27" s="111"/>
      <c r="GAC27" s="111"/>
      <c r="GAD27" s="142"/>
      <c r="GAE27" s="111"/>
      <c r="GAF27" s="111"/>
      <c r="GAG27" s="111"/>
      <c r="GAH27" s="111"/>
      <c r="GAI27" s="143"/>
      <c r="GAJ27" s="111"/>
      <c r="GAK27" s="111"/>
      <c r="GAL27" s="111"/>
      <c r="GAM27" s="111"/>
      <c r="GAN27" s="111"/>
      <c r="GAO27" s="149"/>
      <c r="GAP27" s="111"/>
      <c r="GAQ27" s="111"/>
      <c r="GAR27" s="142"/>
      <c r="GAS27" s="111"/>
      <c r="GAT27" s="111"/>
      <c r="GAU27" s="111"/>
      <c r="GAV27" s="111"/>
      <c r="GAW27" s="143"/>
      <c r="GAX27" s="111"/>
      <c r="GAY27" s="111"/>
      <c r="GAZ27" s="111"/>
      <c r="GBA27" s="111"/>
      <c r="GBB27" s="111"/>
      <c r="GBC27" s="149"/>
      <c r="GBD27" s="111"/>
      <c r="GBE27" s="111"/>
      <c r="GBF27" s="142"/>
      <c r="GBG27" s="111"/>
      <c r="GBH27" s="111"/>
      <c r="GBI27" s="111"/>
      <c r="GBJ27" s="111"/>
      <c r="GBK27" s="143"/>
      <c r="GBL27" s="111"/>
      <c r="GBM27" s="111"/>
      <c r="GBN27" s="111"/>
      <c r="GBO27" s="111"/>
      <c r="GBP27" s="111"/>
      <c r="GBQ27" s="149"/>
      <c r="GBR27" s="111"/>
      <c r="GBS27" s="111"/>
      <c r="GBT27" s="142"/>
      <c r="GBU27" s="111"/>
      <c r="GBV27" s="111"/>
      <c r="GBW27" s="111"/>
      <c r="GBX27" s="111"/>
      <c r="GBY27" s="143"/>
      <c r="GBZ27" s="111"/>
      <c r="GCA27" s="111"/>
      <c r="GCB27" s="111"/>
      <c r="GCC27" s="111"/>
      <c r="GCD27" s="111"/>
      <c r="GCE27" s="149"/>
      <c r="GCF27" s="111"/>
      <c r="GCG27" s="111"/>
      <c r="GCH27" s="142"/>
      <c r="GCI27" s="111"/>
      <c r="GCJ27" s="111"/>
      <c r="GCK27" s="111"/>
      <c r="GCL27" s="111"/>
      <c r="GCM27" s="143"/>
      <c r="GCN27" s="111"/>
      <c r="GCO27" s="111"/>
      <c r="GCP27" s="111"/>
      <c r="GCQ27" s="111"/>
      <c r="GCR27" s="111"/>
      <c r="GCS27" s="149"/>
      <c r="GCT27" s="111"/>
      <c r="GCU27" s="111"/>
      <c r="GCV27" s="142"/>
      <c r="GCW27" s="111"/>
      <c r="GCX27" s="111"/>
      <c r="GCY27" s="111"/>
      <c r="GCZ27" s="111"/>
      <c r="GDA27" s="143"/>
      <c r="GDB27" s="111"/>
      <c r="GDC27" s="111"/>
      <c r="GDD27" s="111"/>
      <c r="GDE27" s="111"/>
      <c r="GDF27" s="111"/>
      <c r="GDG27" s="149"/>
      <c r="GDH27" s="111"/>
      <c r="GDI27" s="111"/>
      <c r="GDJ27" s="142"/>
      <c r="GDK27" s="111"/>
      <c r="GDL27" s="111"/>
      <c r="GDM27" s="111"/>
      <c r="GDN27" s="111"/>
      <c r="GDO27" s="143"/>
      <c r="GDP27" s="111"/>
      <c r="GDQ27" s="111"/>
      <c r="GDR27" s="111"/>
      <c r="GDS27" s="111"/>
      <c r="GDT27" s="111"/>
      <c r="GDU27" s="149"/>
      <c r="GDV27" s="111"/>
      <c r="GDW27" s="111"/>
      <c r="GDX27" s="142"/>
      <c r="GDY27" s="111"/>
      <c r="GDZ27" s="111"/>
      <c r="GEA27" s="111"/>
      <c r="GEB27" s="111"/>
      <c r="GEC27" s="143"/>
      <c r="GED27" s="111"/>
      <c r="GEE27" s="111"/>
      <c r="GEF27" s="111"/>
      <c r="GEG27" s="111"/>
      <c r="GEH27" s="111"/>
      <c r="GEI27" s="149"/>
      <c r="GEJ27" s="111"/>
      <c r="GEK27" s="111"/>
      <c r="GEL27" s="142"/>
      <c r="GEM27" s="111"/>
      <c r="GEN27" s="111"/>
      <c r="GEO27" s="111"/>
      <c r="GEP27" s="111"/>
      <c r="GEQ27" s="143"/>
      <c r="GER27" s="111"/>
      <c r="GES27" s="111"/>
      <c r="GET27" s="111"/>
      <c r="GEU27" s="111"/>
      <c r="GEV27" s="111"/>
      <c r="GEW27" s="149"/>
      <c r="GEX27" s="111"/>
      <c r="GEY27" s="111"/>
      <c r="GEZ27" s="142"/>
      <c r="GFA27" s="111"/>
      <c r="GFB27" s="111"/>
      <c r="GFC27" s="111"/>
      <c r="GFD27" s="111"/>
      <c r="GFE27" s="143"/>
      <c r="GFF27" s="111"/>
      <c r="GFG27" s="111"/>
      <c r="GFH27" s="111"/>
      <c r="GFI27" s="111"/>
      <c r="GFJ27" s="111"/>
      <c r="GFK27" s="149"/>
      <c r="GFL27" s="111"/>
      <c r="GFM27" s="111"/>
      <c r="GFN27" s="142"/>
      <c r="GFO27" s="111"/>
      <c r="GFP27" s="111"/>
      <c r="GFQ27" s="111"/>
      <c r="GFR27" s="111"/>
      <c r="GFS27" s="143"/>
      <c r="GFT27" s="111"/>
      <c r="GFU27" s="111"/>
      <c r="GFV27" s="111"/>
      <c r="GFW27" s="111"/>
      <c r="GFX27" s="111"/>
      <c r="GFY27" s="149"/>
      <c r="GFZ27" s="111"/>
      <c r="GGA27" s="111"/>
      <c r="GGB27" s="142"/>
      <c r="GGC27" s="111"/>
      <c r="GGD27" s="111"/>
      <c r="GGE27" s="111"/>
      <c r="GGF27" s="111"/>
      <c r="GGG27" s="143"/>
      <c r="GGH27" s="111"/>
      <c r="GGI27" s="111"/>
      <c r="GGJ27" s="111"/>
      <c r="GGK27" s="111"/>
      <c r="GGL27" s="111"/>
      <c r="GGM27" s="149"/>
      <c r="GGN27" s="111"/>
      <c r="GGO27" s="111"/>
      <c r="GGP27" s="142"/>
      <c r="GGQ27" s="111"/>
      <c r="GGR27" s="111"/>
      <c r="GGS27" s="111"/>
      <c r="GGT27" s="111"/>
      <c r="GGU27" s="143"/>
      <c r="GGV27" s="111"/>
      <c r="GGW27" s="111"/>
      <c r="GGX27" s="111"/>
      <c r="GGY27" s="111"/>
      <c r="GGZ27" s="111"/>
      <c r="GHA27" s="149"/>
      <c r="GHB27" s="111"/>
      <c r="GHC27" s="111"/>
      <c r="GHD27" s="142"/>
      <c r="GHE27" s="111"/>
      <c r="GHF27" s="111"/>
      <c r="GHG27" s="111"/>
      <c r="GHH27" s="111"/>
      <c r="GHI27" s="143"/>
      <c r="GHJ27" s="111"/>
      <c r="GHK27" s="111"/>
      <c r="GHL27" s="111"/>
      <c r="GHM27" s="111"/>
      <c r="GHN27" s="111"/>
      <c r="GHO27" s="149"/>
      <c r="GHP27" s="111"/>
      <c r="GHQ27" s="111"/>
      <c r="GHR27" s="142"/>
      <c r="GHS27" s="111"/>
      <c r="GHT27" s="111"/>
      <c r="GHU27" s="111"/>
      <c r="GHV27" s="111"/>
      <c r="GHW27" s="143"/>
      <c r="GHX27" s="111"/>
      <c r="GHY27" s="111"/>
      <c r="GHZ27" s="111"/>
      <c r="GIA27" s="111"/>
      <c r="GIB27" s="111"/>
      <c r="GIC27" s="149"/>
      <c r="GID27" s="111"/>
      <c r="GIE27" s="111"/>
      <c r="GIF27" s="142"/>
      <c r="GIG27" s="111"/>
      <c r="GIH27" s="111"/>
      <c r="GII27" s="111"/>
      <c r="GIJ27" s="111"/>
      <c r="GIK27" s="143"/>
      <c r="GIL27" s="111"/>
      <c r="GIM27" s="111"/>
      <c r="GIN27" s="111"/>
      <c r="GIO27" s="111"/>
      <c r="GIP27" s="111"/>
      <c r="GIQ27" s="149"/>
      <c r="GIR27" s="111"/>
      <c r="GIS27" s="111"/>
      <c r="GIT27" s="142"/>
      <c r="GIU27" s="111"/>
      <c r="GIV27" s="111"/>
      <c r="GIW27" s="111"/>
      <c r="GIX27" s="111"/>
      <c r="GIY27" s="143"/>
      <c r="GIZ27" s="111"/>
      <c r="GJA27" s="111"/>
      <c r="GJB27" s="111"/>
      <c r="GJC27" s="111"/>
      <c r="GJD27" s="111"/>
      <c r="GJE27" s="149"/>
      <c r="GJF27" s="111"/>
      <c r="GJG27" s="111"/>
      <c r="GJH27" s="142"/>
      <c r="GJI27" s="111"/>
      <c r="GJJ27" s="111"/>
      <c r="GJK27" s="111"/>
      <c r="GJL27" s="111"/>
      <c r="GJM27" s="143"/>
      <c r="GJN27" s="111"/>
      <c r="GJO27" s="111"/>
      <c r="GJP27" s="111"/>
      <c r="GJQ27" s="111"/>
      <c r="GJR27" s="111"/>
      <c r="GJS27" s="149"/>
      <c r="GJT27" s="111"/>
      <c r="GJU27" s="111"/>
      <c r="GJV27" s="142"/>
      <c r="GJW27" s="111"/>
      <c r="GJX27" s="111"/>
      <c r="GJY27" s="111"/>
      <c r="GJZ27" s="111"/>
      <c r="GKA27" s="143"/>
      <c r="GKB27" s="111"/>
      <c r="GKC27" s="111"/>
      <c r="GKD27" s="111"/>
      <c r="GKE27" s="111"/>
      <c r="GKF27" s="111"/>
      <c r="GKG27" s="149"/>
      <c r="GKH27" s="111"/>
      <c r="GKI27" s="111"/>
      <c r="GKJ27" s="142"/>
      <c r="GKK27" s="111"/>
      <c r="GKL27" s="111"/>
      <c r="GKM27" s="111"/>
      <c r="GKN27" s="111"/>
      <c r="GKO27" s="143"/>
      <c r="GKP27" s="111"/>
      <c r="GKQ27" s="111"/>
      <c r="GKR27" s="111"/>
      <c r="GKS27" s="111"/>
      <c r="GKT27" s="111"/>
      <c r="GKU27" s="149"/>
      <c r="GKV27" s="111"/>
      <c r="GKW27" s="111"/>
      <c r="GKX27" s="142"/>
      <c r="GKY27" s="111"/>
      <c r="GKZ27" s="111"/>
      <c r="GLA27" s="111"/>
      <c r="GLB27" s="111"/>
      <c r="GLC27" s="143"/>
      <c r="GLD27" s="111"/>
      <c r="GLE27" s="111"/>
      <c r="GLF27" s="111"/>
      <c r="GLG27" s="111"/>
      <c r="GLH27" s="111"/>
      <c r="GLI27" s="149"/>
      <c r="GLJ27" s="111"/>
      <c r="GLK27" s="111"/>
      <c r="GLL27" s="142"/>
      <c r="GLM27" s="111"/>
      <c r="GLN27" s="111"/>
      <c r="GLO27" s="111"/>
      <c r="GLP27" s="111"/>
      <c r="GLQ27" s="143"/>
      <c r="GLR27" s="111"/>
      <c r="GLS27" s="111"/>
      <c r="GLT27" s="111"/>
      <c r="GLU27" s="111"/>
      <c r="GLV27" s="111"/>
      <c r="GLW27" s="149"/>
      <c r="GLX27" s="111"/>
      <c r="GLY27" s="111"/>
      <c r="GLZ27" s="142"/>
      <c r="GMA27" s="111"/>
      <c r="GMB27" s="111"/>
      <c r="GMC27" s="111"/>
      <c r="GMD27" s="111"/>
      <c r="GME27" s="143"/>
      <c r="GMF27" s="111"/>
      <c r="GMG27" s="111"/>
      <c r="GMH27" s="111"/>
      <c r="GMI27" s="111"/>
      <c r="GMJ27" s="111"/>
      <c r="GMK27" s="149"/>
      <c r="GML27" s="111"/>
      <c r="GMM27" s="111"/>
      <c r="GMN27" s="142"/>
      <c r="GMO27" s="111"/>
      <c r="GMP27" s="111"/>
      <c r="GMQ27" s="111"/>
      <c r="GMR27" s="111"/>
      <c r="GMS27" s="143"/>
      <c r="GMT27" s="111"/>
      <c r="GMU27" s="111"/>
      <c r="GMV27" s="111"/>
      <c r="GMW27" s="111"/>
      <c r="GMX27" s="111"/>
      <c r="GMY27" s="149"/>
      <c r="GMZ27" s="111"/>
      <c r="GNA27" s="111"/>
      <c r="GNB27" s="142"/>
      <c r="GNC27" s="111"/>
      <c r="GND27" s="111"/>
      <c r="GNE27" s="111"/>
      <c r="GNF27" s="111"/>
      <c r="GNG27" s="143"/>
      <c r="GNH27" s="111"/>
      <c r="GNI27" s="111"/>
      <c r="GNJ27" s="111"/>
      <c r="GNK27" s="111"/>
      <c r="GNL27" s="111"/>
      <c r="GNM27" s="149"/>
      <c r="GNN27" s="111"/>
      <c r="GNO27" s="111"/>
      <c r="GNP27" s="142"/>
      <c r="GNQ27" s="111"/>
      <c r="GNR27" s="111"/>
      <c r="GNS27" s="111"/>
      <c r="GNT27" s="111"/>
      <c r="GNU27" s="143"/>
      <c r="GNV27" s="111"/>
      <c r="GNW27" s="111"/>
      <c r="GNX27" s="111"/>
      <c r="GNY27" s="111"/>
      <c r="GNZ27" s="111"/>
      <c r="GOA27" s="149"/>
      <c r="GOB27" s="111"/>
      <c r="GOC27" s="111"/>
      <c r="GOD27" s="142"/>
      <c r="GOE27" s="111"/>
      <c r="GOF27" s="111"/>
      <c r="GOG27" s="111"/>
      <c r="GOH27" s="111"/>
      <c r="GOI27" s="143"/>
      <c r="GOJ27" s="111"/>
      <c r="GOK27" s="111"/>
      <c r="GOL27" s="111"/>
      <c r="GOM27" s="111"/>
      <c r="GON27" s="111"/>
      <c r="GOO27" s="149"/>
      <c r="GOP27" s="111"/>
      <c r="GOQ27" s="111"/>
      <c r="GOR27" s="142"/>
      <c r="GOS27" s="111"/>
      <c r="GOT27" s="111"/>
      <c r="GOU27" s="111"/>
      <c r="GOV27" s="111"/>
      <c r="GOW27" s="143"/>
      <c r="GOX27" s="111"/>
      <c r="GOY27" s="111"/>
      <c r="GOZ27" s="111"/>
      <c r="GPA27" s="111"/>
      <c r="GPB27" s="111"/>
      <c r="GPC27" s="149"/>
      <c r="GPD27" s="111"/>
      <c r="GPE27" s="111"/>
      <c r="GPF27" s="142"/>
      <c r="GPG27" s="111"/>
      <c r="GPH27" s="111"/>
      <c r="GPI27" s="111"/>
      <c r="GPJ27" s="111"/>
      <c r="GPK27" s="143"/>
      <c r="GPL27" s="111"/>
      <c r="GPM27" s="111"/>
      <c r="GPN27" s="111"/>
      <c r="GPO27" s="111"/>
      <c r="GPP27" s="111"/>
      <c r="GPQ27" s="149"/>
      <c r="GPR27" s="111"/>
      <c r="GPS27" s="111"/>
      <c r="GPT27" s="142"/>
      <c r="GPU27" s="111"/>
      <c r="GPV27" s="111"/>
      <c r="GPW27" s="111"/>
      <c r="GPX27" s="111"/>
      <c r="GPY27" s="143"/>
      <c r="GPZ27" s="111"/>
      <c r="GQA27" s="111"/>
      <c r="GQB27" s="111"/>
      <c r="GQC27" s="111"/>
      <c r="GQD27" s="111"/>
      <c r="GQE27" s="149"/>
      <c r="GQF27" s="111"/>
      <c r="GQG27" s="111"/>
      <c r="GQH27" s="142"/>
      <c r="GQI27" s="111"/>
      <c r="GQJ27" s="111"/>
      <c r="GQK27" s="111"/>
      <c r="GQL27" s="111"/>
      <c r="GQM27" s="143"/>
      <c r="GQN27" s="111"/>
      <c r="GQO27" s="111"/>
      <c r="GQP27" s="111"/>
      <c r="GQQ27" s="111"/>
      <c r="GQR27" s="111"/>
      <c r="GQS27" s="149"/>
      <c r="GQT27" s="111"/>
      <c r="GQU27" s="111"/>
      <c r="GQV27" s="142"/>
      <c r="GQW27" s="111"/>
      <c r="GQX27" s="111"/>
      <c r="GQY27" s="111"/>
      <c r="GQZ27" s="111"/>
      <c r="GRA27" s="143"/>
      <c r="GRB27" s="111"/>
      <c r="GRC27" s="111"/>
      <c r="GRD27" s="111"/>
      <c r="GRE27" s="111"/>
      <c r="GRF27" s="111"/>
      <c r="GRG27" s="149"/>
      <c r="GRH27" s="111"/>
      <c r="GRI27" s="111"/>
      <c r="GRJ27" s="142"/>
      <c r="GRK27" s="111"/>
      <c r="GRL27" s="111"/>
      <c r="GRM27" s="111"/>
      <c r="GRN27" s="111"/>
      <c r="GRO27" s="143"/>
      <c r="GRP27" s="111"/>
      <c r="GRQ27" s="111"/>
      <c r="GRR27" s="111"/>
      <c r="GRS27" s="111"/>
      <c r="GRT27" s="111"/>
      <c r="GRU27" s="149"/>
      <c r="GRV27" s="111"/>
      <c r="GRW27" s="111"/>
      <c r="GRX27" s="142"/>
      <c r="GRY27" s="111"/>
      <c r="GRZ27" s="111"/>
      <c r="GSA27" s="111"/>
      <c r="GSB27" s="111"/>
      <c r="GSC27" s="143"/>
      <c r="GSD27" s="111"/>
      <c r="GSE27" s="111"/>
      <c r="GSF27" s="111"/>
      <c r="GSG27" s="111"/>
      <c r="GSH27" s="111"/>
      <c r="GSI27" s="149"/>
      <c r="GSJ27" s="111"/>
      <c r="GSK27" s="111"/>
      <c r="GSL27" s="142"/>
      <c r="GSM27" s="111"/>
      <c r="GSN27" s="111"/>
      <c r="GSO27" s="111"/>
      <c r="GSP27" s="111"/>
      <c r="GSQ27" s="143"/>
      <c r="GSR27" s="111"/>
      <c r="GSS27" s="111"/>
      <c r="GST27" s="111"/>
      <c r="GSU27" s="111"/>
      <c r="GSV27" s="111"/>
      <c r="GSW27" s="149"/>
      <c r="GSX27" s="111"/>
      <c r="GSY27" s="111"/>
      <c r="GSZ27" s="142"/>
      <c r="GTA27" s="111"/>
      <c r="GTB27" s="111"/>
      <c r="GTC27" s="111"/>
      <c r="GTD27" s="111"/>
      <c r="GTE27" s="143"/>
      <c r="GTF27" s="111"/>
      <c r="GTG27" s="111"/>
      <c r="GTH27" s="111"/>
      <c r="GTI27" s="111"/>
      <c r="GTJ27" s="111"/>
      <c r="GTK27" s="149"/>
      <c r="GTL27" s="111"/>
      <c r="GTM27" s="111"/>
      <c r="GTN27" s="142"/>
      <c r="GTO27" s="111"/>
      <c r="GTP27" s="111"/>
      <c r="GTQ27" s="111"/>
      <c r="GTR27" s="111"/>
      <c r="GTS27" s="143"/>
      <c r="GTT27" s="111"/>
      <c r="GTU27" s="111"/>
      <c r="GTV27" s="111"/>
      <c r="GTW27" s="111"/>
      <c r="GTX27" s="111"/>
      <c r="GTY27" s="149"/>
      <c r="GTZ27" s="111"/>
      <c r="GUA27" s="111"/>
      <c r="GUB27" s="142"/>
      <c r="GUC27" s="111"/>
      <c r="GUD27" s="111"/>
      <c r="GUE27" s="111"/>
      <c r="GUF27" s="111"/>
      <c r="GUG27" s="143"/>
      <c r="GUH27" s="111"/>
      <c r="GUI27" s="111"/>
      <c r="GUJ27" s="111"/>
      <c r="GUK27" s="111"/>
      <c r="GUL27" s="111"/>
      <c r="GUM27" s="149"/>
      <c r="GUN27" s="111"/>
      <c r="GUO27" s="111"/>
      <c r="GUP27" s="142"/>
      <c r="GUQ27" s="111"/>
      <c r="GUR27" s="111"/>
      <c r="GUS27" s="111"/>
      <c r="GUT27" s="111"/>
      <c r="GUU27" s="143"/>
      <c r="GUV27" s="111"/>
      <c r="GUW27" s="111"/>
      <c r="GUX27" s="111"/>
      <c r="GUY27" s="111"/>
      <c r="GUZ27" s="111"/>
      <c r="GVA27" s="149"/>
      <c r="GVB27" s="111"/>
      <c r="GVC27" s="111"/>
      <c r="GVD27" s="142"/>
      <c r="GVE27" s="111"/>
      <c r="GVF27" s="111"/>
      <c r="GVG27" s="111"/>
      <c r="GVH27" s="111"/>
      <c r="GVI27" s="143"/>
      <c r="GVJ27" s="111"/>
      <c r="GVK27" s="111"/>
      <c r="GVL27" s="111"/>
      <c r="GVM27" s="111"/>
      <c r="GVN27" s="111"/>
      <c r="GVO27" s="149"/>
      <c r="GVP27" s="111"/>
      <c r="GVQ27" s="111"/>
      <c r="GVR27" s="142"/>
      <c r="GVS27" s="111"/>
      <c r="GVT27" s="111"/>
      <c r="GVU27" s="111"/>
      <c r="GVV27" s="111"/>
      <c r="GVW27" s="143"/>
      <c r="GVX27" s="111"/>
      <c r="GVY27" s="111"/>
      <c r="GVZ27" s="111"/>
      <c r="GWA27" s="111"/>
      <c r="GWB27" s="111"/>
      <c r="GWC27" s="149"/>
      <c r="GWD27" s="111"/>
      <c r="GWE27" s="111"/>
      <c r="GWF27" s="142"/>
      <c r="GWG27" s="111"/>
      <c r="GWH27" s="111"/>
      <c r="GWI27" s="111"/>
      <c r="GWJ27" s="111"/>
      <c r="GWK27" s="143"/>
      <c r="GWL27" s="111"/>
      <c r="GWM27" s="111"/>
      <c r="GWN27" s="111"/>
      <c r="GWO27" s="111"/>
      <c r="GWP27" s="111"/>
      <c r="GWQ27" s="149"/>
      <c r="GWR27" s="111"/>
      <c r="GWS27" s="111"/>
      <c r="GWT27" s="142"/>
      <c r="GWU27" s="111"/>
      <c r="GWV27" s="111"/>
      <c r="GWW27" s="111"/>
      <c r="GWX27" s="111"/>
      <c r="GWY27" s="143"/>
      <c r="GWZ27" s="111"/>
      <c r="GXA27" s="111"/>
      <c r="GXB27" s="111"/>
      <c r="GXC27" s="111"/>
      <c r="GXD27" s="111"/>
      <c r="GXE27" s="149"/>
      <c r="GXF27" s="111"/>
      <c r="GXG27" s="111"/>
      <c r="GXH27" s="142"/>
      <c r="GXI27" s="111"/>
      <c r="GXJ27" s="111"/>
      <c r="GXK27" s="111"/>
      <c r="GXL27" s="111"/>
      <c r="GXM27" s="143"/>
      <c r="GXN27" s="111"/>
      <c r="GXO27" s="111"/>
      <c r="GXP27" s="111"/>
      <c r="GXQ27" s="111"/>
      <c r="GXR27" s="111"/>
      <c r="GXS27" s="149"/>
      <c r="GXT27" s="111"/>
      <c r="GXU27" s="111"/>
      <c r="GXV27" s="142"/>
      <c r="GXW27" s="111"/>
      <c r="GXX27" s="111"/>
      <c r="GXY27" s="111"/>
      <c r="GXZ27" s="111"/>
      <c r="GYA27" s="143"/>
      <c r="GYB27" s="111"/>
      <c r="GYC27" s="111"/>
      <c r="GYD27" s="111"/>
      <c r="GYE27" s="111"/>
      <c r="GYF27" s="111"/>
      <c r="GYG27" s="149"/>
      <c r="GYH27" s="111"/>
      <c r="GYI27" s="111"/>
      <c r="GYJ27" s="142"/>
      <c r="GYK27" s="111"/>
      <c r="GYL27" s="111"/>
      <c r="GYM27" s="111"/>
      <c r="GYN27" s="111"/>
      <c r="GYO27" s="143"/>
      <c r="GYP27" s="111"/>
      <c r="GYQ27" s="111"/>
      <c r="GYR27" s="111"/>
      <c r="GYS27" s="111"/>
      <c r="GYT27" s="111"/>
      <c r="GYU27" s="149"/>
      <c r="GYV27" s="111"/>
      <c r="GYW27" s="111"/>
      <c r="GYX27" s="142"/>
      <c r="GYY27" s="111"/>
      <c r="GYZ27" s="111"/>
      <c r="GZA27" s="111"/>
      <c r="GZB27" s="111"/>
      <c r="GZC27" s="143"/>
      <c r="GZD27" s="111"/>
      <c r="GZE27" s="111"/>
      <c r="GZF27" s="111"/>
      <c r="GZG27" s="111"/>
      <c r="GZH27" s="111"/>
      <c r="GZI27" s="149"/>
      <c r="GZJ27" s="111"/>
      <c r="GZK27" s="111"/>
      <c r="GZL27" s="142"/>
      <c r="GZM27" s="111"/>
      <c r="GZN27" s="111"/>
      <c r="GZO27" s="111"/>
      <c r="GZP27" s="111"/>
      <c r="GZQ27" s="143"/>
      <c r="GZR27" s="111"/>
      <c r="GZS27" s="111"/>
      <c r="GZT27" s="111"/>
      <c r="GZU27" s="111"/>
      <c r="GZV27" s="111"/>
      <c r="GZW27" s="149"/>
      <c r="GZX27" s="111"/>
      <c r="GZY27" s="111"/>
      <c r="GZZ27" s="142"/>
      <c r="HAA27" s="111"/>
      <c r="HAB27" s="111"/>
      <c r="HAC27" s="111"/>
      <c r="HAD27" s="111"/>
      <c r="HAE27" s="143"/>
      <c r="HAF27" s="111"/>
      <c r="HAG27" s="111"/>
      <c r="HAH27" s="111"/>
      <c r="HAI27" s="111"/>
      <c r="HAJ27" s="111"/>
      <c r="HAK27" s="149"/>
      <c r="HAL27" s="111"/>
      <c r="HAM27" s="111"/>
      <c r="HAN27" s="142"/>
      <c r="HAO27" s="111"/>
      <c r="HAP27" s="111"/>
      <c r="HAQ27" s="111"/>
      <c r="HAR27" s="111"/>
      <c r="HAS27" s="143"/>
      <c r="HAT27" s="111"/>
      <c r="HAU27" s="111"/>
      <c r="HAV27" s="111"/>
      <c r="HAW27" s="111"/>
      <c r="HAX27" s="111"/>
      <c r="HAY27" s="149"/>
      <c r="HAZ27" s="111"/>
      <c r="HBA27" s="111"/>
      <c r="HBB27" s="142"/>
      <c r="HBC27" s="111"/>
      <c r="HBD27" s="111"/>
      <c r="HBE27" s="111"/>
      <c r="HBF27" s="111"/>
      <c r="HBG27" s="143"/>
      <c r="HBH27" s="111"/>
      <c r="HBI27" s="111"/>
      <c r="HBJ27" s="111"/>
      <c r="HBK27" s="111"/>
      <c r="HBL27" s="111"/>
      <c r="HBM27" s="149"/>
      <c r="HBN27" s="111"/>
      <c r="HBO27" s="111"/>
      <c r="HBP27" s="142"/>
      <c r="HBQ27" s="111"/>
      <c r="HBR27" s="111"/>
      <c r="HBS27" s="111"/>
      <c r="HBT27" s="111"/>
      <c r="HBU27" s="143"/>
      <c r="HBV27" s="111"/>
      <c r="HBW27" s="111"/>
      <c r="HBX27" s="111"/>
      <c r="HBY27" s="111"/>
      <c r="HBZ27" s="111"/>
      <c r="HCA27" s="149"/>
      <c r="HCB27" s="111"/>
      <c r="HCC27" s="111"/>
      <c r="HCD27" s="142"/>
      <c r="HCE27" s="111"/>
      <c r="HCF27" s="111"/>
      <c r="HCG27" s="111"/>
      <c r="HCH27" s="111"/>
      <c r="HCI27" s="143"/>
      <c r="HCJ27" s="111"/>
      <c r="HCK27" s="111"/>
      <c r="HCL27" s="111"/>
      <c r="HCM27" s="111"/>
      <c r="HCN27" s="111"/>
      <c r="HCO27" s="149"/>
      <c r="HCP27" s="111"/>
      <c r="HCQ27" s="111"/>
      <c r="HCR27" s="142"/>
      <c r="HCS27" s="111"/>
      <c r="HCT27" s="111"/>
      <c r="HCU27" s="111"/>
      <c r="HCV27" s="111"/>
      <c r="HCW27" s="143"/>
      <c r="HCX27" s="111"/>
      <c r="HCY27" s="111"/>
      <c r="HCZ27" s="111"/>
      <c r="HDA27" s="111"/>
      <c r="HDB27" s="111"/>
      <c r="HDC27" s="149"/>
      <c r="HDD27" s="111"/>
      <c r="HDE27" s="111"/>
      <c r="HDF27" s="142"/>
      <c r="HDG27" s="111"/>
      <c r="HDH27" s="111"/>
      <c r="HDI27" s="111"/>
      <c r="HDJ27" s="111"/>
      <c r="HDK27" s="143"/>
      <c r="HDL27" s="111"/>
      <c r="HDM27" s="111"/>
      <c r="HDN27" s="111"/>
      <c r="HDO27" s="111"/>
      <c r="HDP27" s="111"/>
      <c r="HDQ27" s="149"/>
      <c r="HDR27" s="111"/>
      <c r="HDS27" s="111"/>
      <c r="HDT27" s="142"/>
      <c r="HDU27" s="111"/>
      <c r="HDV27" s="111"/>
      <c r="HDW27" s="111"/>
      <c r="HDX27" s="111"/>
      <c r="HDY27" s="143"/>
      <c r="HDZ27" s="111"/>
      <c r="HEA27" s="111"/>
      <c r="HEB27" s="111"/>
      <c r="HEC27" s="111"/>
      <c r="HED27" s="111"/>
      <c r="HEE27" s="149"/>
      <c r="HEF27" s="111"/>
      <c r="HEG27" s="111"/>
      <c r="HEH27" s="142"/>
      <c r="HEI27" s="111"/>
      <c r="HEJ27" s="111"/>
      <c r="HEK27" s="111"/>
      <c r="HEL27" s="111"/>
      <c r="HEM27" s="143"/>
      <c r="HEN27" s="111"/>
      <c r="HEO27" s="111"/>
      <c r="HEP27" s="111"/>
      <c r="HEQ27" s="111"/>
      <c r="HER27" s="111"/>
      <c r="HES27" s="149"/>
      <c r="HET27" s="111"/>
      <c r="HEU27" s="111"/>
      <c r="HEV27" s="142"/>
      <c r="HEW27" s="111"/>
      <c r="HEX27" s="111"/>
      <c r="HEY27" s="111"/>
      <c r="HEZ27" s="111"/>
      <c r="HFA27" s="143"/>
      <c r="HFB27" s="111"/>
      <c r="HFC27" s="111"/>
      <c r="HFD27" s="111"/>
      <c r="HFE27" s="111"/>
      <c r="HFF27" s="111"/>
      <c r="HFG27" s="149"/>
      <c r="HFH27" s="111"/>
      <c r="HFI27" s="111"/>
      <c r="HFJ27" s="142"/>
      <c r="HFK27" s="111"/>
      <c r="HFL27" s="111"/>
      <c r="HFM27" s="111"/>
      <c r="HFN27" s="111"/>
      <c r="HFO27" s="143"/>
      <c r="HFP27" s="111"/>
      <c r="HFQ27" s="111"/>
      <c r="HFR27" s="111"/>
      <c r="HFS27" s="111"/>
      <c r="HFT27" s="111"/>
      <c r="HFU27" s="149"/>
      <c r="HFV27" s="111"/>
      <c r="HFW27" s="111"/>
      <c r="HFX27" s="142"/>
      <c r="HFY27" s="111"/>
      <c r="HFZ27" s="111"/>
      <c r="HGA27" s="111"/>
      <c r="HGB27" s="111"/>
      <c r="HGC27" s="143"/>
      <c r="HGD27" s="111"/>
      <c r="HGE27" s="111"/>
      <c r="HGF27" s="111"/>
      <c r="HGG27" s="111"/>
      <c r="HGH27" s="111"/>
      <c r="HGI27" s="149"/>
      <c r="HGJ27" s="111"/>
      <c r="HGK27" s="111"/>
      <c r="HGL27" s="142"/>
      <c r="HGM27" s="111"/>
      <c r="HGN27" s="111"/>
      <c r="HGO27" s="111"/>
      <c r="HGP27" s="111"/>
      <c r="HGQ27" s="143"/>
      <c r="HGR27" s="111"/>
      <c r="HGS27" s="111"/>
      <c r="HGT27" s="111"/>
      <c r="HGU27" s="111"/>
      <c r="HGV27" s="111"/>
      <c r="HGW27" s="149"/>
      <c r="HGX27" s="111"/>
      <c r="HGY27" s="111"/>
      <c r="HGZ27" s="142"/>
      <c r="HHA27" s="111"/>
      <c r="HHB27" s="111"/>
      <c r="HHC27" s="111"/>
      <c r="HHD27" s="111"/>
      <c r="HHE27" s="143"/>
      <c r="HHF27" s="111"/>
      <c r="HHG27" s="111"/>
      <c r="HHH27" s="111"/>
      <c r="HHI27" s="111"/>
      <c r="HHJ27" s="111"/>
      <c r="HHK27" s="149"/>
      <c r="HHL27" s="111"/>
      <c r="HHM27" s="111"/>
      <c r="HHN27" s="142"/>
      <c r="HHO27" s="111"/>
      <c r="HHP27" s="111"/>
      <c r="HHQ27" s="111"/>
      <c r="HHR27" s="111"/>
      <c r="HHS27" s="143"/>
      <c r="HHT27" s="111"/>
      <c r="HHU27" s="111"/>
      <c r="HHV27" s="111"/>
      <c r="HHW27" s="111"/>
      <c r="HHX27" s="111"/>
      <c r="HHY27" s="149"/>
      <c r="HHZ27" s="111"/>
      <c r="HIA27" s="111"/>
      <c r="HIB27" s="142"/>
      <c r="HIC27" s="111"/>
      <c r="HID27" s="111"/>
      <c r="HIE27" s="111"/>
      <c r="HIF27" s="111"/>
      <c r="HIG27" s="143"/>
      <c r="HIH27" s="111"/>
      <c r="HII27" s="111"/>
      <c r="HIJ27" s="111"/>
      <c r="HIK27" s="111"/>
      <c r="HIL27" s="111"/>
      <c r="HIM27" s="149"/>
      <c r="HIN27" s="111"/>
      <c r="HIO27" s="111"/>
      <c r="HIP27" s="142"/>
      <c r="HIQ27" s="111"/>
      <c r="HIR27" s="111"/>
      <c r="HIS27" s="111"/>
      <c r="HIT27" s="111"/>
      <c r="HIU27" s="143"/>
      <c r="HIV27" s="111"/>
      <c r="HIW27" s="111"/>
      <c r="HIX27" s="111"/>
      <c r="HIY27" s="111"/>
      <c r="HIZ27" s="111"/>
      <c r="HJA27" s="149"/>
      <c r="HJB27" s="111"/>
      <c r="HJC27" s="111"/>
      <c r="HJD27" s="142"/>
      <c r="HJE27" s="111"/>
      <c r="HJF27" s="111"/>
      <c r="HJG27" s="111"/>
      <c r="HJH27" s="111"/>
      <c r="HJI27" s="143"/>
      <c r="HJJ27" s="111"/>
      <c r="HJK27" s="111"/>
      <c r="HJL27" s="111"/>
      <c r="HJM27" s="111"/>
      <c r="HJN27" s="111"/>
      <c r="HJO27" s="149"/>
      <c r="HJP27" s="111"/>
      <c r="HJQ27" s="111"/>
      <c r="HJR27" s="142"/>
      <c r="HJS27" s="111"/>
      <c r="HJT27" s="111"/>
      <c r="HJU27" s="111"/>
      <c r="HJV27" s="111"/>
      <c r="HJW27" s="143"/>
      <c r="HJX27" s="111"/>
      <c r="HJY27" s="111"/>
      <c r="HJZ27" s="111"/>
      <c r="HKA27" s="111"/>
      <c r="HKB27" s="111"/>
      <c r="HKC27" s="149"/>
      <c r="HKD27" s="111"/>
      <c r="HKE27" s="111"/>
      <c r="HKF27" s="142"/>
      <c r="HKG27" s="111"/>
      <c r="HKH27" s="111"/>
      <c r="HKI27" s="111"/>
      <c r="HKJ27" s="111"/>
      <c r="HKK27" s="143"/>
      <c r="HKL27" s="111"/>
      <c r="HKM27" s="111"/>
      <c r="HKN27" s="111"/>
      <c r="HKO27" s="111"/>
      <c r="HKP27" s="111"/>
      <c r="HKQ27" s="149"/>
      <c r="HKR27" s="111"/>
      <c r="HKS27" s="111"/>
      <c r="HKT27" s="142"/>
      <c r="HKU27" s="111"/>
      <c r="HKV27" s="111"/>
      <c r="HKW27" s="111"/>
      <c r="HKX27" s="111"/>
      <c r="HKY27" s="143"/>
      <c r="HKZ27" s="111"/>
      <c r="HLA27" s="111"/>
      <c r="HLB27" s="111"/>
      <c r="HLC27" s="111"/>
      <c r="HLD27" s="111"/>
      <c r="HLE27" s="149"/>
      <c r="HLF27" s="111"/>
      <c r="HLG27" s="111"/>
      <c r="HLH27" s="142"/>
      <c r="HLI27" s="111"/>
      <c r="HLJ27" s="111"/>
      <c r="HLK27" s="111"/>
      <c r="HLL27" s="111"/>
      <c r="HLM27" s="143"/>
      <c r="HLN27" s="111"/>
      <c r="HLO27" s="111"/>
      <c r="HLP27" s="111"/>
      <c r="HLQ27" s="111"/>
      <c r="HLR27" s="111"/>
      <c r="HLS27" s="149"/>
      <c r="HLT27" s="111"/>
      <c r="HLU27" s="111"/>
      <c r="HLV27" s="142"/>
      <c r="HLW27" s="111"/>
      <c r="HLX27" s="111"/>
      <c r="HLY27" s="111"/>
      <c r="HLZ27" s="111"/>
      <c r="HMA27" s="143"/>
      <c r="HMB27" s="111"/>
      <c r="HMC27" s="111"/>
      <c r="HMD27" s="111"/>
      <c r="HME27" s="111"/>
      <c r="HMF27" s="111"/>
      <c r="HMG27" s="149"/>
      <c r="HMH27" s="111"/>
      <c r="HMI27" s="111"/>
      <c r="HMJ27" s="142"/>
      <c r="HMK27" s="111"/>
      <c r="HML27" s="111"/>
      <c r="HMM27" s="111"/>
      <c r="HMN27" s="111"/>
      <c r="HMO27" s="143"/>
      <c r="HMP27" s="111"/>
      <c r="HMQ27" s="111"/>
      <c r="HMR27" s="111"/>
      <c r="HMS27" s="111"/>
      <c r="HMT27" s="111"/>
      <c r="HMU27" s="149"/>
      <c r="HMV27" s="111"/>
      <c r="HMW27" s="111"/>
      <c r="HMX27" s="142"/>
      <c r="HMY27" s="111"/>
      <c r="HMZ27" s="111"/>
      <c r="HNA27" s="111"/>
      <c r="HNB27" s="111"/>
      <c r="HNC27" s="143"/>
      <c r="HND27" s="111"/>
      <c r="HNE27" s="111"/>
      <c r="HNF27" s="111"/>
      <c r="HNG27" s="111"/>
      <c r="HNH27" s="111"/>
      <c r="HNI27" s="149"/>
      <c r="HNJ27" s="111"/>
      <c r="HNK27" s="111"/>
      <c r="HNL27" s="142"/>
      <c r="HNM27" s="111"/>
      <c r="HNN27" s="111"/>
      <c r="HNO27" s="111"/>
      <c r="HNP27" s="111"/>
      <c r="HNQ27" s="143"/>
      <c r="HNR27" s="111"/>
      <c r="HNS27" s="111"/>
      <c r="HNT27" s="111"/>
      <c r="HNU27" s="111"/>
      <c r="HNV27" s="111"/>
      <c r="HNW27" s="149"/>
      <c r="HNX27" s="111"/>
      <c r="HNY27" s="111"/>
      <c r="HNZ27" s="142"/>
      <c r="HOA27" s="111"/>
      <c r="HOB27" s="111"/>
      <c r="HOC27" s="111"/>
      <c r="HOD27" s="111"/>
      <c r="HOE27" s="143"/>
      <c r="HOF27" s="111"/>
      <c r="HOG27" s="111"/>
      <c r="HOH27" s="111"/>
      <c r="HOI27" s="111"/>
      <c r="HOJ27" s="111"/>
      <c r="HOK27" s="149"/>
      <c r="HOL27" s="111"/>
      <c r="HOM27" s="111"/>
      <c r="HON27" s="142"/>
      <c r="HOO27" s="111"/>
      <c r="HOP27" s="111"/>
      <c r="HOQ27" s="111"/>
      <c r="HOR27" s="111"/>
      <c r="HOS27" s="143"/>
      <c r="HOT27" s="111"/>
      <c r="HOU27" s="111"/>
      <c r="HOV27" s="111"/>
      <c r="HOW27" s="111"/>
      <c r="HOX27" s="111"/>
      <c r="HOY27" s="149"/>
      <c r="HOZ27" s="111"/>
      <c r="HPA27" s="111"/>
      <c r="HPB27" s="142"/>
      <c r="HPC27" s="111"/>
      <c r="HPD27" s="111"/>
      <c r="HPE27" s="111"/>
      <c r="HPF27" s="111"/>
      <c r="HPG27" s="143"/>
      <c r="HPH27" s="111"/>
      <c r="HPI27" s="111"/>
      <c r="HPJ27" s="111"/>
      <c r="HPK27" s="111"/>
      <c r="HPL27" s="111"/>
      <c r="HPM27" s="149"/>
      <c r="HPN27" s="111"/>
      <c r="HPO27" s="111"/>
      <c r="HPP27" s="142"/>
      <c r="HPQ27" s="111"/>
      <c r="HPR27" s="111"/>
      <c r="HPS27" s="111"/>
      <c r="HPT27" s="111"/>
      <c r="HPU27" s="143"/>
      <c r="HPV27" s="111"/>
      <c r="HPW27" s="111"/>
      <c r="HPX27" s="111"/>
      <c r="HPY27" s="111"/>
      <c r="HPZ27" s="111"/>
      <c r="HQA27" s="149"/>
      <c r="HQB27" s="111"/>
      <c r="HQC27" s="111"/>
      <c r="HQD27" s="142"/>
      <c r="HQE27" s="111"/>
      <c r="HQF27" s="111"/>
      <c r="HQG27" s="111"/>
      <c r="HQH27" s="111"/>
      <c r="HQI27" s="143"/>
      <c r="HQJ27" s="111"/>
      <c r="HQK27" s="111"/>
      <c r="HQL27" s="111"/>
      <c r="HQM27" s="111"/>
      <c r="HQN27" s="111"/>
      <c r="HQO27" s="149"/>
      <c r="HQP27" s="111"/>
      <c r="HQQ27" s="111"/>
      <c r="HQR27" s="142"/>
      <c r="HQS27" s="111"/>
      <c r="HQT27" s="111"/>
      <c r="HQU27" s="111"/>
      <c r="HQV27" s="111"/>
      <c r="HQW27" s="143"/>
      <c r="HQX27" s="111"/>
      <c r="HQY27" s="111"/>
      <c r="HQZ27" s="111"/>
      <c r="HRA27" s="111"/>
      <c r="HRB27" s="111"/>
      <c r="HRC27" s="149"/>
      <c r="HRD27" s="111"/>
      <c r="HRE27" s="111"/>
      <c r="HRF27" s="142"/>
      <c r="HRG27" s="111"/>
      <c r="HRH27" s="111"/>
      <c r="HRI27" s="111"/>
      <c r="HRJ27" s="111"/>
      <c r="HRK27" s="143"/>
      <c r="HRL27" s="111"/>
      <c r="HRM27" s="111"/>
      <c r="HRN27" s="111"/>
      <c r="HRO27" s="111"/>
      <c r="HRP27" s="111"/>
      <c r="HRQ27" s="149"/>
      <c r="HRR27" s="111"/>
      <c r="HRS27" s="111"/>
      <c r="HRT27" s="142"/>
      <c r="HRU27" s="111"/>
      <c r="HRV27" s="111"/>
      <c r="HRW27" s="111"/>
      <c r="HRX27" s="111"/>
      <c r="HRY27" s="143"/>
      <c r="HRZ27" s="111"/>
      <c r="HSA27" s="111"/>
      <c r="HSB27" s="111"/>
      <c r="HSC27" s="111"/>
      <c r="HSD27" s="111"/>
      <c r="HSE27" s="149"/>
      <c r="HSF27" s="111"/>
      <c r="HSG27" s="111"/>
      <c r="HSH27" s="142"/>
      <c r="HSI27" s="111"/>
      <c r="HSJ27" s="111"/>
      <c r="HSK27" s="111"/>
      <c r="HSL27" s="111"/>
      <c r="HSM27" s="143"/>
      <c r="HSN27" s="111"/>
      <c r="HSO27" s="111"/>
      <c r="HSP27" s="111"/>
      <c r="HSQ27" s="111"/>
      <c r="HSR27" s="111"/>
      <c r="HSS27" s="149"/>
      <c r="HST27" s="111"/>
      <c r="HSU27" s="111"/>
      <c r="HSV27" s="142"/>
      <c r="HSW27" s="111"/>
      <c r="HSX27" s="111"/>
      <c r="HSY27" s="111"/>
      <c r="HSZ27" s="111"/>
      <c r="HTA27" s="143"/>
      <c r="HTB27" s="111"/>
      <c r="HTC27" s="111"/>
      <c r="HTD27" s="111"/>
      <c r="HTE27" s="111"/>
      <c r="HTF27" s="111"/>
      <c r="HTG27" s="149"/>
      <c r="HTH27" s="111"/>
      <c r="HTI27" s="111"/>
      <c r="HTJ27" s="142"/>
      <c r="HTK27" s="111"/>
      <c r="HTL27" s="111"/>
      <c r="HTM27" s="111"/>
      <c r="HTN27" s="111"/>
      <c r="HTO27" s="143"/>
      <c r="HTP27" s="111"/>
      <c r="HTQ27" s="111"/>
      <c r="HTR27" s="111"/>
      <c r="HTS27" s="111"/>
      <c r="HTT27" s="111"/>
      <c r="HTU27" s="149"/>
      <c r="HTV27" s="111"/>
      <c r="HTW27" s="111"/>
      <c r="HTX27" s="142"/>
      <c r="HTY27" s="111"/>
      <c r="HTZ27" s="111"/>
      <c r="HUA27" s="111"/>
      <c r="HUB27" s="111"/>
      <c r="HUC27" s="143"/>
      <c r="HUD27" s="111"/>
      <c r="HUE27" s="111"/>
      <c r="HUF27" s="111"/>
      <c r="HUG27" s="111"/>
      <c r="HUH27" s="111"/>
      <c r="HUI27" s="149"/>
      <c r="HUJ27" s="111"/>
      <c r="HUK27" s="111"/>
      <c r="HUL27" s="142"/>
      <c r="HUM27" s="111"/>
      <c r="HUN27" s="111"/>
      <c r="HUO27" s="111"/>
      <c r="HUP27" s="111"/>
      <c r="HUQ27" s="143"/>
      <c r="HUR27" s="111"/>
      <c r="HUS27" s="111"/>
      <c r="HUT27" s="111"/>
      <c r="HUU27" s="111"/>
      <c r="HUV27" s="111"/>
      <c r="HUW27" s="149"/>
      <c r="HUX27" s="111"/>
      <c r="HUY27" s="111"/>
      <c r="HUZ27" s="142"/>
      <c r="HVA27" s="111"/>
      <c r="HVB27" s="111"/>
      <c r="HVC27" s="111"/>
      <c r="HVD27" s="111"/>
      <c r="HVE27" s="143"/>
      <c r="HVF27" s="111"/>
      <c r="HVG27" s="111"/>
      <c r="HVH27" s="111"/>
      <c r="HVI27" s="111"/>
      <c r="HVJ27" s="111"/>
      <c r="HVK27" s="149"/>
      <c r="HVL27" s="111"/>
      <c r="HVM27" s="111"/>
      <c r="HVN27" s="142"/>
      <c r="HVO27" s="111"/>
      <c r="HVP27" s="111"/>
      <c r="HVQ27" s="111"/>
      <c r="HVR27" s="111"/>
      <c r="HVS27" s="143"/>
      <c r="HVT27" s="111"/>
      <c r="HVU27" s="111"/>
      <c r="HVV27" s="111"/>
      <c r="HVW27" s="111"/>
      <c r="HVX27" s="111"/>
      <c r="HVY27" s="149"/>
      <c r="HVZ27" s="111"/>
      <c r="HWA27" s="111"/>
      <c r="HWB27" s="142"/>
      <c r="HWC27" s="111"/>
      <c r="HWD27" s="111"/>
      <c r="HWE27" s="111"/>
      <c r="HWF27" s="111"/>
      <c r="HWG27" s="143"/>
      <c r="HWH27" s="111"/>
      <c r="HWI27" s="111"/>
      <c r="HWJ27" s="111"/>
      <c r="HWK27" s="111"/>
      <c r="HWL27" s="111"/>
      <c r="HWM27" s="149"/>
      <c r="HWN27" s="111"/>
      <c r="HWO27" s="111"/>
      <c r="HWP27" s="142"/>
      <c r="HWQ27" s="111"/>
      <c r="HWR27" s="111"/>
      <c r="HWS27" s="111"/>
      <c r="HWT27" s="111"/>
      <c r="HWU27" s="143"/>
      <c r="HWV27" s="111"/>
      <c r="HWW27" s="111"/>
      <c r="HWX27" s="111"/>
      <c r="HWY27" s="111"/>
      <c r="HWZ27" s="111"/>
      <c r="HXA27" s="149"/>
      <c r="HXB27" s="111"/>
      <c r="HXC27" s="111"/>
      <c r="HXD27" s="142"/>
      <c r="HXE27" s="111"/>
      <c r="HXF27" s="111"/>
      <c r="HXG27" s="111"/>
      <c r="HXH27" s="111"/>
      <c r="HXI27" s="143"/>
      <c r="HXJ27" s="111"/>
      <c r="HXK27" s="111"/>
      <c r="HXL27" s="111"/>
      <c r="HXM27" s="111"/>
      <c r="HXN27" s="111"/>
      <c r="HXO27" s="149"/>
      <c r="HXP27" s="111"/>
      <c r="HXQ27" s="111"/>
      <c r="HXR27" s="142"/>
      <c r="HXS27" s="111"/>
      <c r="HXT27" s="111"/>
      <c r="HXU27" s="111"/>
      <c r="HXV27" s="111"/>
      <c r="HXW27" s="143"/>
      <c r="HXX27" s="111"/>
      <c r="HXY27" s="111"/>
      <c r="HXZ27" s="111"/>
      <c r="HYA27" s="111"/>
      <c r="HYB27" s="111"/>
      <c r="HYC27" s="149"/>
      <c r="HYD27" s="111"/>
      <c r="HYE27" s="111"/>
      <c r="HYF27" s="142"/>
      <c r="HYG27" s="111"/>
      <c r="HYH27" s="111"/>
      <c r="HYI27" s="111"/>
      <c r="HYJ27" s="111"/>
      <c r="HYK27" s="143"/>
      <c r="HYL27" s="111"/>
      <c r="HYM27" s="111"/>
      <c r="HYN27" s="111"/>
      <c r="HYO27" s="111"/>
      <c r="HYP27" s="111"/>
      <c r="HYQ27" s="149"/>
      <c r="HYR27" s="111"/>
      <c r="HYS27" s="111"/>
      <c r="HYT27" s="142"/>
      <c r="HYU27" s="111"/>
      <c r="HYV27" s="111"/>
      <c r="HYW27" s="111"/>
      <c r="HYX27" s="111"/>
      <c r="HYY27" s="143"/>
      <c r="HYZ27" s="111"/>
      <c r="HZA27" s="111"/>
      <c r="HZB27" s="111"/>
      <c r="HZC27" s="111"/>
      <c r="HZD27" s="111"/>
      <c r="HZE27" s="149"/>
      <c r="HZF27" s="111"/>
      <c r="HZG27" s="111"/>
      <c r="HZH27" s="142"/>
      <c r="HZI27" s="111"/>
      <c r="HZJ27" s="111"/>
      <c r="HZK27" s="111"/>
      <c r="HZL27" s="111"/>
      <c r="HZM27" s="143"/>
      <c r="HZN27" s="111"/>
      <c r="HZO27" s="111"/>
      <c r="HZP27" s="111"/>
      <c r="HZQ27" s="111"/>
      <c r="HZR27" s="111"/>
      <c r="HZS27" s="149"/>
      <c r="HZT27" s="111"/>
      <c r="HZU27" s="111"/>
      <c r="HZV27" s="142"/>
      <c r="HZW27" s="111"/>
      <c r="HZX27" s="111"/>
      <c r="HZY27" s="111"/>
      <c r="HZZ27" s="111"/>
      <c r="IAA27" s="143"/>
      <c r="IAB27" s="111"/>
      <c r="IAC27" s="111"/>
      <c r="IAD27" s="111"/>
      <c r="IAE27" s="111"/>
      <c r="IAF27" s="111"/>
      <c r="IAG27" s="149"/>
      <c r="IAH27" s="111"/>
      <c r="IAI27" s="111"/>
      <c r="IAJ27" s="142"/>
      <c r="IAK27" s="111"/>
      <c r="IAL27" s="111"/>
      <c r="IAM27" s="111"/>
      <c r="IAN27" s="111"/>
      <c r="IAO27" s="143"/>
      <c r="IAP27" s="111"/>
      <c r="IAQ27" s="111"/>
      <c r="IAR27" s="111"/>
      <c r="IAS27" s="111"/>
      <c r="IAT27" s="111"/>
      <c r="IAU27" s="149"/>
      <c r="IAV27" s="111"/>
      <c r="IAW27" s="111"/>
      <c r="IAX27" s="142"/>
      <c r="IAY27" s="111"/>
      <c r="IAZ27" s="111"/>
      <c r="IBA27" s="111"/>
      <c r="IBB27" s="111"/>
      <c r="IBC27" s="143"/>
      <c r="IBD27" s="111"/>
      <c r="IBE27" s="111"/>
      <c r="IBF27" s="111"/>
      <c r="IBG27" s="111"/>
      <c r="IBH27" s="111"/>
      <c r="IBI27" s="149"/>
      <c r="IBJ27" s="111"/>
      <c r="IBK27" s="111"/>
      <c r="IBL27" s="142"/>
      <c r="IBM27" s="111"/>
      <c r="IBN27" s="111"/>
      <c r="IBO27" s="111"/>
      <c r="IBP27" s="111"/>
      <c r="IBQ27" s="143"/>
      <c r="IBR27" s="111"/>
      <c r="IBS27" s="111"/>
      <c r="IBT27" s="111"/>
      <c r="IBU27" s="111"/>
      <c r="IBV27" s="111"/>
      <c r="IBW27" s="149"/>
      <c r="IBX27" s="111"/>
      <c r="IBY27" s="111"/>
      <c r="IBZ27" s="142"/>
      <c r="ICA27" s="111"/>
      <c r="ICB27" s="111"/>
      <c r="ICC27" s="111"/>
      <c r="ICD27" s="111"/>
      <c r="ICE27" s="143"/>
      <c r="ICF27" s="111"/>
      <c r="ICG27" s="111"/>
      <c r="ICH27" s="111"/>
      <c r="ICI27" s="111"/>
      <c r="ICJ27" s="111"/>
      <c r="ICK27" s="149"/>
      <c r="ICL27" s="111"/>
      <c r="ICM27" s="111"/>
      <c r="ICN27" s="142"/>
      <c r="ICO27" s="111"/>
      <c r="ICP27" s="111"/>
      <c r="ICQ27" s="111"/>
      <c r="ICR27" s="111"/>
      <c r="ICS27" s="143"/>
      <c r="ICT27" s="111"/>
      <c r="ICU27" s="111"/>
      <c r="ICV27" s="111"/>
      <c r="ICW27" s="111"/>
      <c r="ICX27" s="111"/>
      <c r="ICY27" s="149"/>
      <c r="ICZ27" s="111"/>
      <c r="IDA27" s="111"/>
      <c r="IDB27" s="142"/>
      <c r="IDC27" s="111"/>
      <c r="IDD27" s="111"/>
      <c r="IDE27" s="111"/>
      <c r="IDF27" s="111"/>
      <c r="IDG27" s="143"/>
      <c r="IDH27" s="111"/>
      <c r="IDI27" s="111"/>
      <c r="IDJ27" s="111"/>
      <c r="IDK27" s="111"/>
      <c r="IDL27" s="111"/>
      <c r="IDM27" s="149"/>
      <c r="IDN27" s="111"/>
      <c r="IDO27" s="111"/>
      <c r="IDP27" s="142"/>
      <c r="IDQ27" s="111"/>
      <c r="IDR27" s="111"/>
      <c r="IDS27" s="111"/>
      <c r="IDT27" s="111"/>
      <c r="IDU27" s="143"/>
      <c r="IDV27" s="111"/>
      <c r="IDW27" s="111"/>
      <c r="IDX27" s="111"/>
      <c r="IDY27" s="111"/>
      <c r="IDZ27" s="111"/>
      <c r="IEA27" s="149"/>
      <c r="IEB27" s="111"/>
      <c r="IEC27" s="111"/>
      <c r="IED27" s="142"/>
      <c r="IEE27" s="111"/>
      <c r="IEF27" s="111"/>
      <c r="IEG27" s="111"/>
      <c r="IEH27" s="111"/>
      <c r="IEI27" s="143"/>
      <c r="IEJ27" s="111"/>
      <c r="IEK27" s="111"/>
      <c r="IEL27" s="111"/>
      <c r="IEM27" s="111"/>
      <c r="IEN27" s="111"/>
      <c r="IEO27" s="149"/>
      <c r="IEP27" s="111"/>
      <c r="IEQ27" s="111"/>
      <c r="IER27" s="142"/>
      <c r="IES27" s="111"/>
      <c r="IET27" s="111"/>
      <c r="IEU27" s="111"/>
      <c r="IEV27" s="111"/>
      <c r="IEW27" s="143"/>
      <c r="IEX27" s="111"/>
      <c r="IEY27" s="111"/>
      <c r="IEZ27" s="111"/>
      <c r="IFA27" s="111"/>
      <c r="IFB27" s="111"/>
      <c r="IFC27" s="149"/>
      <c r="IFD27" s="111"/>
      <c r="IFE27" s="111"/>
      <c r="IFF27" s="142"/>
      <c r="IFG27" s="111"/>
      <c r="IFH27" s="111"/>
      <c r="IFI27" s="111"/>
      <c r="IFJ27" s="111"/>
      <c r="IFK27" s="143"/>
      <c r="IFL27" s="111"/>
      <c r="IFM27" s="111"/>
      <c r="IFN27" s="111"/>
      <c r="IFO27" s="111"/>
      <c r="IFP27" s="111"/>
      <c r="IFQ27" s="149"/>
      <c r="IFR27" s="111"/>
      <c r="IFS27" s="111"/>
      <c r="IFT27" s="142"/>
      <c r="IFU27" s="111"/>
      <c r="IFV27" s="111"/>
      <c r="IFW27" s="111"/>
      <c r="IFX27" s="111"/>
      <c r="IFY27" s="143"/>
      <c r="IFZ27" s="111"/>
      <c r="IGA27" s="111"/>
      <c r="IGB27" s="111"/>
      <c r="IGC27" s="111"/>
      <c r="IGD27" s="111"/>
      <c r="IGE27" s="149"/>
      <c r="IGF27" s="111"/>
      <c r="IGG27" s="111"/>
      <c r="IGH27" s="142"/>
      <c r="IGI27" s="111"/>
      <c r="IGJ27" s="111"/>
      <c r="IGK27" s="111"/>
      <c r="IGL27" s="111"/>
      <c r="IGM27" s="143"/>
      <c r="IGN27" s="111"/>
      <c r="IGO27" s="111"/>
      <c r="IGP27" s="111"/>
      <c r="IGQ27" s="111"/>
      <c r="IGR27" s="111"/>
      <c r="IGS27" s="149"/>
      <c r="IGT27" s="111"/>
      <c r="IGU27" s="111"/>
      <c r="IGV27" s="142"/>
      <c r="IGW27" s="111"/>
      <c r="IGX27" s="111"/>
      <c r="IGY27" s="111"/>
      <c r="IGZ27" s="111"/>
      <c r="IHA27" s="143"/>
      <c r="IHB27" s="111"/>
      <c r="IHC27" s="111"/>
      <c r="IHD27" s="111"/>
      <c r="IHE27" s="111"/>
      <c r="IHF27" s="111"/>
      <c r="IHG27" s="149"/>
      <c r="IHH27" s="111"/>
      <c r="IHI27" s="111"/>
      <c r="IHJ27" s="142"/>
      <c r="IHK27" s="111"/>
      <c r="IHL27" s="111"/>
      <c r="IHM27" s="111"/>
      <c r="IHN27" s="111"/>
      <c r="IHO27" s="143"/>
      <c r="IHP27" s="111"/>
      <c r="IHQ27" s="111"/>
      <c r="IHR27" s="111"/>
      <c r="IHS27" s="111"/>
      <c r="IHT27" s="111"/>
      <c r="IHU27" s="149"/>
      <c r="IHV27" s="111"/>
      <c r="IHW27" s="111"/>
      <c r="IHX27" s="142"/>
      <c r="IHY27" s="111"/>
      <c r="IHZ27" s="111"/>
      <c r="IIA27" s="111"/>
      <c r="IIB27" s="111"/>
      <c r="IIC27" s="143"/>
      <c r="IID27" s="111"/>
      <c r="IIE27" s="111"/>
      <c r="IIF27" s="111"/>
      <c r="IIG27" s="111"/>
      <c r="IIH27" s="111"/>
      <c r="III27" s="149"/>
      <c r="IIJ27" s="111"/>
      <c r="IIK27" s="111"/>
      <c r="IIL27" s="142"/>
      <c r="IIM27" s="111"/>
      <c r="IIN27" s="111"/>
      <c r="IIO27" s="111"/>
      <c r="IIP27" s="111"/>
      <c r="IIQ27" s="143"/>
      <c r="IIR27" s="111"/>
      <c r="IIS27" s="111"/>
      <c r="IIT27" s="111"/>
      <c r="IIU27" s="111"/>
      <c r="IIV27" s="111"/>
      <c r="IIW27" s="149"/>
      <c r="IIX27" s="111"/>
      <c r="IIY27" s="111"/>
      <c r="IIZ27" s="142"/>
      <c r="IJA27" s="111"/>
      <c r="IJB27" s="111"/>
      <c r="IJC27" s="111"/>
      <c r="IJD27" s="111"/>
      <c r="IJE27" s="143"/>
      <c r="IJF27" s="111"/>
      <c r="IJG27" s="111"/>
      <c r="IJH27" s="111"/>
      <c r="IJI27" s="111"/>
      <c r="IJJ27" s="111"/>
      <c r="IJK27" s="149"/>
      <c r="IJL27" s="111"/>
      <c r="IJM27" s="111"/>
      <c r="IJN27" s="142"/>
      <c r="IJO27" s="111"/>
      <c r="IJP27" s="111"/>
      <c r="IJQ27" s="111"/>
      <c r="IJR27" s="111"/>
      <c r="IJS27" s="143"/>
      <c r="IJT27" s="111"/>
      <c r="IJU27" s="111"/>
      <c r="IJV27" s="111"/>
      <c r="IJW27" s="111"/>
      <c r="IJX27" s="111"/>
      <c r="IJY27" s="149"/>
      <c r="IJZ27" s="111"/>
      <c r="IKA27" s="111"/>
      <c r="IKB27" s="142"/>
      <c r="IKC27" s="111"/>
      <c r="IKD27" s="111"/>
      <c r="IKE27" s="111"/>
      <c r="IKF27" s="111"/>
      <c r="IKG27" s="143"/>
      <c r="IKH27" s="111"/>
      <c r="IKI27" s="111"/>
      <c r="IKJ27" s="111"/>
      <c r="IKK27" s="111"/>
      <c r="IKL27" s="111"/>
      <c r="IKM27" s="149"/>
      <c r="IKN27" s="111"/>
      <c r="IKO27" s="111"/>
      <c r="IKP27" s="142"/>
      <c r="IKQ27" s="111"/>
      <c r="IKR27" s="111"/>
      <c r="IKS27" s="111"/>
      <c r="IKT27" s="111"/>
      <c r="IKU27" s="143"/>
      <c r="IKV27" s="111"/>
      <c r="IKW27" s="111"/>
      <c r="IKX27" s="111"/>
      <c r="IKY27" s="111"/>
      <c r="IKZ27" s="111"/>
      <c r="ILA27" s="149"/>
      <c r="ILB27" s="111"/>
      <c r="ILC27" s="111"/>
      <c r="ILD27" s="142"/>
      <c r="ILE27" s="111"/>
      <c r="ILF27" s="111"/>
      <c r="ILG27" s="111"/>
      <c r="ILH27" s="111"/>
      <c r="ILI27" s="143"/>
      <c r="ILJ27" s="111"/>
      <c r="ILK27" s="111"/>
      <c r="ILL27" s="111"/>
      <c r="ILM27" s="111"/>
      <c r="ILN27" s="111"/>
      <c r="ILO27" s="149"/>
      <c r="ILP27" s="111"/>
      <c r="ILQ27" s="111"/>
      <c r="ILR27" s="142"/>
      <c r="ILS27" s="111"/>
      <c r="ILT27" s="111"/>
      <c r="ILU27" s="111"/>
      <c r="ILV27" s="111"/>
      <c r="ILW27" s="143"/>
      <c r="ILX27" s="111"/>
      <c r="ILY27" s="111"/>
      <c r="ILZ27" s="111"/>
      <c r="IMA27" s="111"/>
      <c r="IMB27" s="111"/>
      <c r="IMC27" s="149"/>
      <c r="IMD27" s="111"/>
      <c r="IME27" s="111"/>
      <c r="IMF27" s="142"/>
      <c r="IMG27" s="111"/>
      <c r="IMH27" s="111"/>
      <c r="IMI27" s="111"/>
      <c r="IMJ27" s="111"/>
      <c r="IMK27" s="143"/>
      <c r="IML27" s="111"/>
      <c r="IMM27" s="111"/>
      <c r="IMN27" s="111"/>
      <c r="IMO27" s="111"/>
      <c r="IMP27" s="111"/>
      <c r="IMQ27" s="149"/>
      <c r="IMR27" s="111"/>
      <c r="IMS27" s="111"/>
      <c r="IMT27" s="142"/>
      <c r="IMU27" s="111"/>
      <c r="IMV27" s="111"/>
      <c r="IMW27" s="111"/>
      <c r="IMX27" s="111"/>
      <c r="IMY27" s="143"/>
      <c r="IMZ27" s="111"/>
      <c r="INA27" s="111"/>
      <c r="INB27" s="111"/>
      <c r="INC27" s="111"/>
      <c r="IND27" s="111"/>
      <c r="INE27" s="149"/>
      <c r="INF27" s="111"/>
      <c r="ING27" s="111"/>
      <c r="INH27" s="142"/>
      <c r="INI27" s="111"/>
      <c r="INJ27" s="111"/>
      <c r="INK27" s="111"/>
      <c r="INL27" s="111"/>
      <c r="INM27" s="143"/>
      <c r="INN27" s="111"/>
      <c r="INO27" s="111"/>
      <c r="INP27" s="111"/>
      <c r="INQ27" s="111"/>
      <c r="INR27" s="111"/>
      <c r="INS27" s="149"/>
      <c r="INT27" s="111"/>
      <c r="INU27" s="111"/>
      <c r="INV27" s="142"/>
      <c r="INW27" s="111"/>
      <c r="INX27" s="111"/>
      <c r="INY27" s="111"/>
      <c r="INZ27" s="111"/>
      <c r="IOA27" s="143"/>
      <c r="IOB27" s="111"/>
      <c r="IOC27" s="111"/>
      <c r="IOD27" s="111"/>
      <c r="IOE27" s="111"/>
      <c r="IOF27" s="111"/>
      <c r="IOG27" s="149"/>
      <c r="IOH27" s="111"/>
      <c r="IOI27" s="111"/>
      <c r="IOJ27" s="142"/>
      <c r="IOK27" s="111"/>
      <c r="IOL27" s="111"/>
      <c r="IOM27" s="111"/>
      <c r="ION27" s="111"/>
      <c r="IOO27" s="143"/>
      <c r="IOP27" s="111"/>
      <c r="IOQ27" s="111"/>
      <c r="IOR27" s="111"/>
      <c r="IOS27" s="111"/>
      <c r="IOT27" s="111"/>
      <c r="IOU27" s="149"/>
      <c r="IOV27" s="111"/>
      <c r="IOW27" s="111"/>
      <c r="IOX27" s="142"/>
      <c r="IOY27" s="111"/>
      <c r="IOZ27" s="111"/>
      <c r="IPA27" s="111"/>
      <c r="IPB27" s="111"/>
      <c r="IPC27" s="143"/>
      <c r="IPD27" s="111"/>
      <c r="IPE27" s="111"/>
      <c r="IPF27" s="111"/>
      <c r="IPG27" s="111"/>
      <c r="IPH27" s="111"/>
      <c r="IPI27" s="149"/>
      <c r="IPJ27" s="111"/>
      <c r="IPK27" s="111"/>
      <c r="IPL27" s="142"/>
      <c r="IPM27" s="111"/>
      <c r="IPN27" s="111"/>
      <c r="IPO27" s="111"/>
      <c r="IPP27" s="111"/>
      <c r="IPQ27" s="143"/>
      <c r="IPR27" s="111"/>
      <c r="IPS27" s="111"/>
      <c r="IPT27" s="111"/>
      <c r="IPU27" s="111"/>
      <c r="IPV27" s="111"/>
      <c r="IPW27" s="149"/>
      <c r="IPX27" s="111"/>
      <c r="IPY27" s="111"/>
      <c r="IPZ27" s="142"/>
      <c r="IQA27" s="111"/>
      <c r="IQB27" s="111"/>
      <c r="IQC27" s="111"/>
      <c r="IQD27" s="111"/>
      <c r="IQE27" s="143"/>
      <c r="IQF27" s="111"/>
      <c r="IQG27" s="111"/>
      <c r="IQH27" s="111"/>
      <c r="IQI27" s="111"/>
      <c r="IQJ27" s="111"/>
      <c r="IQK27" s="149"/>
      <c r="IQL27" s="111"/>
      <c r="IQM27" s="111"/>
      <c r="IQN27" s="142"/>
      <c r="IQO27" s="111"/>
      <c r="IQP27" s="111"/>
      <c r="IQQ27" s="111"/>
      <c r="IQR27" s="111"/>
      <c r="IQS27" s="143"/>
      <c r="IQT27" s="111"/>
      <c r="IQU27" s="111"/>
      <c r="IQV27" s="111"/>
      <c r="IQW27" s="111"/>
      <c r="IQX27" s="111"/>
      <c r="IQY27" s="149"/>
      <c r="IQZ27" s="111"/>
      <c r="IRA27" s="111"/>
      <c r="IRB27" s="142"/>
      <c r="IRC27" s="111"/>
      <c r="IRD27" s="111"/>
      <c r="IRE27" s="111"/>
      <c r="IRF27" s="111"/>
      <c r="IRG27" s="143"/>
      <c r="IRH27" s="111"/>
      <c r="IRI27" s="111"/>
      <c r="IRJ27" s="111"/>
      <c r="IRK27" s="111"/>
      <c r="IRL27" s="111"/>
      <c r="IRM27" s="149"/>
      <c r="IRN27" s="111"/>
      <c r="IRO27" s="111"/>
      <c r="IRP27" s="142"/>
      <c r="IRQ27" s="111"/>
      <c r="IRR27" s="111"/>
      <c r="IRS27" s="111"/>
      <c r="IRT27" s="111"/>
      <c r="IRU27" s="143"/>
      <c r="IRV27" s="111"/>
      <c r="IRW27" s="111"/>
      <c r="IRX27" s="111"/>
      <c r="IRY27" s="111"/>
      <c r="IRZ27" s="111"/>
      <c r="ISA27" s="149"/>
      <c r="ISB27" s="111"/>
      <c r="ISC27" s="111"/>
      <c r="ISD27" s="142"/>
      <c r="ISE27" s="111"/>
      <c r="ISF27" s="111"/>
      <c r="ISG27" s="111"/>
      <c r="ISH27" s="111"/>
      <c r="ISI27" s="143"/>
      <c r="ISJ27" s="111"/>
      <c r="ISK27" s="111"/>
      <c r="ISL27" s="111"/>
      <c r="ISM27" s="111"/>
      <c r="ISN27" s="111"/>
      <c r="ISO27" s="149"/>
      <c r="ISP27" s="111"/>
      <c r="ISQ27" s="111"/>
      <c r="ISR27" s="142"/>
      <c r="ISS27" s="111"/>
      <c r="IST27" s="111"/>
      <c r="ISU27" s="111"/>
      <c r="ISV27" s="111"/>
      <c r="ISW27" s="143"/>
      <c r="ISX27" s="111"/>
      <c r="ISY27" s="111"/>
      <c r="ISZ27" s="111"/>
      <c r="ITA27" s="111"/>
      <c r="ITB27" s="111"/>
      <c r="ITC27" s="149"/>
      <c r="ITD27" s="111"/>
      <c r="ITE27" s="111"/>
      <c r="ITF27" s="142"/>
      <c r="ITG27" s="111"/>
      <c r="ITH27" s="111"/>
      <c r="ITI27" s="111"/>
      <c r="ITJ27" s="111"/>
      <c r="ITK27" s="143"/>
      <c r="ITL27" s="111"/>
      <c r="ITM27" s="111"/>
      <c r="ITN27" s="111"/>
      <c r="ITO27" s="111"/>
      <c r="ITP27" s="111"/>
      <c r="ITQ27" s="149"/>
      <c r="ITR27" s="111"/>
      <c r="ITS27" s="111"/>
      <c r="ITT27" s="142"/>
      <c r="ITU27" s="111"/>
      <c r="ITV27" s="111"/>
      <c r="ITW27" s="111"/>
      <c r="ITX27" s="111"/>
      <c r="ITY27" s="143"/>
      <c r="ITZ27" s="111"/>
      <c r="IUA27" s="111"/>
      <c r="IUB27" s="111"/>
      <c r="IUC27" s="111"/>
      <c r="IUD27" s="111"/>
      <c r="IUE27" s="149"/>
      <c r="IUF27" s="111"/>
      <c r="IUG27" s="111"/>
      <c r="IUH27" s="142"/>
      <c r="IUI27" s="111"/>
      <c r="IUJ27" s="111"/>
      <c r="IUK27" s="111"/>
      <c r="IUL27" s="111"/>
      <c r="IUM27" s="143"/>
      <c r="IUN27" s="111"/>
      <c r="IUO27" s="111"/>
      <c r="IUP27" s="111"/>
      <c r="IUQ27" s="111"/>
      <c r="IUR27" s="111"/>
      <c r="IUS27" s="149"/>
      <c r="IUT27" s="111"/>
      <c r="IUU27" s="111"/>
      <c r="IUV27" s="142"/>
      <c r="IUW27" s="111"/>
      <c r="IUX27" s="111"/>
      <c r="IUY27" s="111"/>
      <c r="IUZ27" s="111"/>
      <c r="IVA27" s="143"/>
      <c r="IVB27" s="111"/>
      <c r="IVC27" s="111"/>
      <c r="IVD27" s="111"/>
      <c r="IVE27" s="111"/>
      <c r="IVF27" s="111"/>
      <c r="IVG27" s="149"/>
      <c r="IVH27" s="111"/>
      <c r="IVI27" s="111"/>
      <c r="IVJ27" s="142"/>
      <c r="IVK27" s="111"/>
      <c r="IVL27" s="111"/>
      <c r="IVM27" s="111"/>
      <c r="IVN27" s="111"/>
      <c r="IVO27" s="143"/>
      <c r="IVP27" s="111"/>
      <c r="IVQ27" s="111"/>
      <c r="IVR27" s="111"/>
      <c r="IVS27" s="111"/>
      <c r="IVT27" s="111"/>
      <c r="IVU27" s="149"/>
      <c r="IVV27" s="111"/>
      <c r="IVW27" s="111"/>
      <c r="IVX27" s="142"/>
      <c r="IVY27" s="111"/>
      <c r="IVZ27" s="111"/>
      <c r="IWA27" s="111"/>
      <c r="IWB27" s="111"/>
      <c r="IWC27" s="143"/>
      <c r="IWD27" s="111"/>
      <c r="IWE27" s="111"/>
      <c r="IWF27" s="111"/>
      <c r="IWG27" s="111"/>
      <c r="IWH27" s="111"/>
      <c r="IWI27" s="149"/>
      <c r="IWJ27" s="111"/>
      <c r="IWK27" s="111"/>
      <c r="IWL27" s="142"/>
      <c r="IWM27" s="111"/>
      <c r="IWN27" s="111"/>
      <c r="IWO27" s="111"/>
      <c r="IWP27" s="111"/>
      <c r="IWQ27" s="143"/>
      <c r="IWR27" s="111"/>
      <c r="IWS27" s="111"/>
      <c r="IWT27" s="111"/>
      <c r="IWU27" s="111"/>
      <c r="IWV27" s="111"/>
      <c r="IWW27" s="149"/>
      <c r="IWX27" s="111"/>
      <c r="IWY27" s="111"/>
      <c r="IWZ27" s="142"/>
      <c r="IXA27" s="111"/>
      <c r="IXB27" s="111"/>
      <c r="IXC27" s="111"/>
      <c r="IXD27" s="111"/>
      <c r="IXE27" s="143"/>
      <c r="IXF27" s="111"/>
      <c r="IXG27" s="111"/>
      <c r="IXH27" s="111"/>
      <c r="IXI27" s="111"/>
      <c r="IXJ27" s="111"/>
      <c r="IXK27" s="149"/>
      <c r="IXL27" s="111"/>
      <c r="IXM27" s="111"/>
      <c r="IXN27" s="142"/>
      <c r="IXO27" s="111"/>
      <c r="IXP27" s="111"/>
      <c r="IXQ27" s="111"/>
      <c r="IXR27" s="111"/>
      <c r="IXS27" s="143"/>
      <c r="IXT27" s="111"/>
      <c r="IXU27" s="111"/>
      <c r="IXV27" s="111"/>
      <c r="IXW27" s="111"/>
      <c r="IXX27" s="111"/>
      <c r="IXY27" s="149"/>
      <c r="IXZ27" s="111"/>
      <c r="IYA27" s="111"/>
      <c r="IYB27" s="142"/>
      <c r="IYC27" s="111"/>
      <c r="IYD27" s="111"/>
      <c r="IYE27" s="111"/>
      <c r="IYF27" s="111"/>
      <c r="IYG27" s="143"/>
      <c r="IYH27" s="111"/>
      <c r="IYI27" s="111"/>
      <c r="IYJ27" s="111"/>
      <c r="IYK27" s="111"/>
      <c r="IYL27" s="111"/>
      <c r="IYM27" s="149"/>
      <c r="IYN27" s="111"/>
      <c r="IYO27" s="111"/>
      <c r="IYP27" s="142"/>
      <c r="IYQ27" s="111"/>
      <c r="IYR27" s="111"/>
      <c r="IYS27" s="111"/>
      <c r="IYT27" s="111"/>
      <c r="IYU27" s="143"/>
      <c r="IYV27" s="111"/>
      <c r="IYW27" s="111"/>
      <c r="IYX27" s="111"/>
      <c r="IYY27" s="111"/>
      <c r="IYZ27" s="111"/>
      <c r="IZA27" s="149"/>
      <c r="IZB27" s="111"/>
      <c r="IZC27" s="111"/>
      <c r="IZD27" s="142"/>
      <c r="IZE27" s="111"/>
      <c r="IZF27" s="111"/>
      <c r="IZG27" s="111"/>
      <c r="IZH27" s="111"/>
      <c r="IZI27" s="143"/>
      <c r="IZJ27" s="111"/>
      <c r="IZK27" s="111"/>
      <c r="IZL27" s="111"/>
      <c r="IZM27" s="111"/>
      <c r="IZN27" s="111"/>
      <c r="IZO27" s="149"/>
      <c r="IZP27" s="111"/>
      <c r="IZQ27" s="111"/>
      <c r="IZR27" s="142"/>
      <c r="IZS27" s="111"/>
      <c r="IZT27" s="111"/>
      <c r="IZU27" s="111"/>
      <c r="IZV27" s="111"/>
      <c r="IZW27" s="143"/>
      <c r="IZX27" s="111"/>
      <c r="IZY27" s="111"/>
      <c r="IZZ27" s="111"/>
      <c r="JAA27" s="111"/>
      <c r="JAB27" s="111"/>
      <c r="JAC27" s="149"/>
      <c r="JAD27" s="111"/>
      <c r="JAE27" s="111"/>
      <c r="JAF27" s="142"/>
      <c r="JAG27" s="111"/>
      <c r="JAH27" s="111"/>
      <c r="JAI27" s="111"/>
      <c r="JAJ27" s="111"/>
      <c r="JAK27" s="143"/>
      <c r="JAL27" s="111"/>
      <c r="JAM27" s="111"/>
      <c r="JAN27" s="111"/>
      <c r="JAO27" s="111"/>
      <c r="JAP27" s="111"/>
      <c r="JAQ27" s="149"/>
      <c r="JAR27" s="111"/>
      <c r="JAS27" s="111"/>
      <c r="JAT27" s="142"/>
      <c r="JAU27" s="111"/>
      <c r="JAV27" s="111"/>
      <c r="JAW27" s="111"/>
      <c r="JAX27" s="111"/>
      <c r="JAY27" s="143"/>
      <c r="JAZ27" s="111"/>
      <c r="JBA27" s="111"/>
      <c r="JBB27" s="111"/>
      <c r="JBC27" s="111"/>
      <c r="JBD27" s="111"/>
      <c r="JBE27" s="149"/>
      <c r="JBF27" s="111"/>
      <c r="JBG27" s="111"/>
      <c r="JBH27" s="142"/>
      <c r="JBI27" s="111"/>
      <c r="JBJ27" s="111"/>
      <c r="JBK27" s="111"/>
      <c r="JBL27" s="111"/>
      <c r="JBM27" s="143"/>
      <c r="JBN27" s="111"/>
      <c r="JBO27" s="111"/>
      <c r="JBP27" s="111"/>
      <c r="JBQ27" s="111"/>
      <c r="JBR27" s="111"/>
      <c r="JBS27" s="149"/>
      <c r="JBT27" s="111"/>
      <c r="JBU27" s="111"/>
      <c r="JBV27" s="142"/>
      <c r="JBW27" s="111"/>
      <c r="JBX27" s="111"/>
      <c r="JBY27" s="111"/>
      <c r="JBZ27" s="111"/>
      <c r="JCA27" s="143"/>
      <c r="JCB27" s="111"/>
      <c r="JCC27" s="111"/>
      <c r="JCD27" s="111"/>
      <c r="JCE27" s="111"/>
      <c r="JCF27" s="111"/>
      <c r="JCG27" s="149"/>
      <c r="JCH27" s="111"/>
      <c r="JCI27" s="111"/>
      <c r="JCJ27" s="142"/>
      <c r="JCK27" s="111"/>
      <c r="JCL27" s="111"/>
      <c r="JCM27" s="111"/>
      <c r="JCN27" s="111"/>
      <c r="JCO27" s="143"/>
      <c r="JCP27" s="111"/>
      <c r="JCQ27" s="111"/>
      <c r="JCR27" s="111"/>
      <c r="JCS27" s="111"/>
      <c r="JCT27" s="111"/>
      <c r="JCU27" s="149"/>
      <c r="JCV27" s="111"/>
      <c r="JCW27" s="111"/>
      <c r="JCX27" s="142"/>
      <c r="JCY27" s="111"/>
      <c r="JCZ27" s="111"/>
      <c r="JDA27" s="111"/>
      <c r="JDB27" s="111"/>
      <c r="JDC27" s="143"/>
      <c r="JDD27" s="111"/>
      <c r="JDE27" s="111"/>
      <c r="JDF27" s="111"/>
      <c r="JDG27" s="111"/>
      <c r="JDH27" s="111"/>
      <c r="JDI27" s="149"/>
      <c r="JDJ27" s="111"/>
      <c r="JDK27" s="111"/>
      <c r="JDL27" s="142"/>
      <c r="JDM27" s="111"/>
      <c r="JDN27" s="111"/>
      <c r="JDO27" s="111"/>
      <c r="JDP27" s="111"/>
      <c r="JDQ27" s="143"/>
      <c r="JDR27" s="111"/>
      <c r="JDS27" s="111"/>
      <c r="JDT27" s="111"/>
      <c r="JDU27" s="111"/>
      <c r="JDV27" s="111"/>
      <c r="JDW27" s="149"/>
      <c r="JDX27" s="111"/>
      <c r="JDY27" s="111"/>
      <c r="JDZ27" s="142"/>
      <c r="JEA27" s="111"/>
      <c r="JEB27" s="111"/>
      <c r="JEC27" s="111"/>
      <c r="JED27" s="111"/>
      <c r="JEE27" s="143"/>
      <c r="JEF27" s="111"/>
      <c r="JEG27" s="111"/>
      <c r="JEH27" s="111"/>
      <c r="JEI27" s="111"/>
      <c r="JEJ27" s="111"/>
      <c r="JEK27" s="149"/>
      <c r="JEL27" s="111"/>
      <c r="JEM27" s="111"/>
      <c r="JEN27" s="142"/>
      <c r="JEO27" s="111"/>
      <c r="JEP27" s="111"/>
      <c r="JEQ27" s="111"/>
      <c r="JER27" s="111"/>
      <c r="JES27" s="143"/>
      <c r="JET27" s="111"/>
      <c r="JEU27" s="111"/>
      <c r="JEV27" s="111"/>
      <c r="JEW27" s="111"/>
      <c r="JEX27" s="111"/>
      <c r="JEY27" s="149"/>
      <c r="JEZ27" s="111"/>
      <c r="JFA27" s="111"/>
      <c r="JFB27" s="142"/>
      <c r="JFC27" s="111"/>
      <c r="JFD27" s="111"/>
      <c r="JFE27" s="111"/>
      <c r="JFF27" s="111"/>
      <c r="JFG27" s="143"/>
      <c r="JFH27" s="111"/>
      <c r="JFI27" s="111"/>
      <c r="JFJ27" s="111"/>
      <c r="JFK27" s="111"/>
      <c r="JFL27" s="111"/>
      <c r="JFM27" s="149"/>
      <c r="JFN27" s="111"/>
      <c r="JFO27" s="111"/>
      <c r="JFP27" s="142"/>
      <c r="JFQ27" s="111"/>
      <c r="JFR27" s="111"/>
      <c r="JFS27" s="111"/>
      <c r="JFT27" s="111"/>
      <c r="JFU27" s="143"/>
      <c r="JFV27" s="111"/>
      <c r="JFW27" s="111"/>
      <c r="JFX27" s="111"/>
      <c r="JFY27" s="111"/>
      <c r="JFZ27" s="111"/>
      <c r="JGA27" s="149"/>
      <c r="JGB27" s="111"/>
      <c r="JGC27" s="111"/>
      <c r="JGD27" s="142"/>
      <c r="JGE27" s="111"/>
      <c r="JGF27" s="111"/>
      <c r="JGG27" s="111"/>
      <c r="JGH27" s="111"/>
      <c r="JGI27" s="143"/>
      <c r="JGJ27" s="111"/>
      <c r="JGK27" s="111"/>
      <c r="JGL27" s="111"/>
      <c r="JGM27" s="111"/>
      <c r="JGN27" s="111"/>
      <c r="JGO27" s="149"/>
      <c r="JGP27" s="111"/>
      <c r="JGQ27" s="111"/>
      <c r="JGR27" s="142"/>
      <c r="JGS27" s="111"/>
      <c r="JGT27" s="111"/>
      <c r="JGU27" s="111"/>
      <c r="JGV27" s="111"/>
      <c r="JGW27" s="143"/>
      <c r="JGX27" s="111"/>
      <c r="JGY27" s="111"/>
      <c r="JGZ27" s="111"/>
      <c r="JHA27" s="111"/>
      <c r="JHB27" s="111"/>
      <c r="JHC27" s="149"/>
      <c r="JHD27" s="111"/>
      <c r="JHE27" s="111"/>
      <c r="JHF27" s="142"/>
      <c r="JHG27" s="111"/>
      <c r="JHH27" s="111"/>
      <c r="JHI27" s="111"/>
      <c r="JHJ27" s="111"/>
      <c r="JHK27" s="143"/>
      <c r="JHL27" s="111"/>
      <c r="JHM27" s="111"/>
      <c r="JHN27" s="111"/>
      <c r="JHO27" s="111"/>
      <c r="JHP27" s="111"/>
      <c r="JHQ27" s="149"/>
      <c r="JHR27" s="111"/>
      <c r="JHS27" s="111"/>
      <c r="JHT27" s="142"/>
      <c r="JHU27" s="111"/>
      <c r="JHV27" s="111"/>
      <c r="JHW27" s="111"/>
      <c r="JHX27" s="111"/>
      <c r="JHY27" s="143"/>
      <c r="JHZ27" s="111"/>
      <c r="JIA27" s="111"/>
      <c r="JIB27" s="111"/>
      <c r="JIC27" s="111"/>
      <c r="JID27" s="111"/>
      <c r="JIE27" s="149"/>
      <c r="JIF27" s="111"/>
      <c r="JIG27" s="111"/>
      <c r="JIH27" s="142"/>
      <c r="JII27" s="111"/>
      <c r="JIJ27" s="111"/>
      <c r="JIK27" s="111"/>
      <c r="JIL27" s="111"/>
      <c r="JIM27" s="143"/>
      <c r="JIN27" s="111"/>
      <c r="JIO27" s="111"/>
      <c r="JIP27" s="111"/>
      <c r="JIQ27" s="111"/>
      <c r="JIR27" s="111"/>
      <c r="JIS27" s="149"/>
      <c r="JIT27" s="111"/>
      <c r="JIU27" s="111"/>
      <c r="JIV27" s="142"/>
      <c r="JIW27" s="111"/>
      <c r="JIX27" s="111"/>
      <c r="JIY27" s="111"/>
      <c r="JIZ27" s="111"/>
      <c r="JJA27" s="143"/>
      <c r="JJB27" s="111"/>
      <c r="JJC27" s="111"/>
      <c r="JJD27" s="111"/>
      <c r="JJE27" s="111"/>
      <c r="JJF27" s="111"/>
      <c r="JJG27" s="149"/>
      <c r="JJH27" s="111"/>
      <c r="JJI27" s="111"/>
      <c r="JJJ27" s="142"/>
      <c r="JJK27" s="111"/>
      <c r="JJL27" s="111"/>
      <c r="JJM27" s="111"/>
      <c r="JJN27" s="111"/>
      <c r="JJO27" s="143"/>
      <c r="JJP27" s="111"/>
      <c r="JJQ27" s="111"/>
      <c r="JJR27" s="111"/>
      <c r="JJS27" s="111"/>
      <c r="JJT27" s="111"/>
      <c r="JJU27" s="149"/>
      <c r="JJV27" s="111"/>
      <c r="JJW27" s="111"/>
      <c r="JJX27" s="142"/>
      <c r="JJY27" s="111"/>
      <c r="JJZ27" s="111"/>
      <c r="JKA27" s="111"/>
      <c r="JKB27" s="111"/>
      <c r="JKC27" s="143"/>
      <c r="JKD27" s="111"/>
      <c r="JKE27" s="111"/>
      <c r="JKF27" s="111"/>
      <c r="JKG27" s="111"/>
      <c r="JKH27" s="111"/>
      <c r="JKI27" s="149"/>
      <c r="JKJ27" s="111"/>
      <c r="JKK27" s="111"/>
      <c r="JKL27" s="142"/>
      <c r="JKM27" s="111"/>
      <c r="JKN27" s="111"/>
      <c r="JKO27" s="111"/>
      <c r="JKP27" s="111"/>
      <c r="JKQ27" s="143"/>
      <c r="JKR27" s="111"/>
      <c r="JKS27" s="111"/>
      <c r="JKT27" s="111"/>
      <c r="JKU27" s="111"/>
      <c r="JKV27" s="111"/>
      <c r="JKW27" s="149"/>
      <c r="JKX27" s="111"/>
      <c r="JKY27" s="111"/>
      <c r="JKZ27" s="142"/>
      <c r="JLA27" s="111"/>
      <c r="JLB27" s="111"/>
      <c r="JLC27" s="111"/>
      <c r="JLD27" s="111"/>
      <c r="JLE27" s="143"/>
      <c r="JLF27" s="111"/>
      <c r="JLG27" s="111"/>
      <c r="JLH27" s="111"/>
      <c r="JLI27" s="111"/>
      <c r="JLJ27" s="111"/>
      <c r="JLK27" s="149"/>
      <c r="JLL27" s="111"/>
      <c r="JLM27" s="111"/>
      <c r="JLN27" s="142"/>
      <c r="JLO27" s="111"/>
      <c r="JLP27" s="111"/>
      <c r="JLQ27" s="111"/>
      <c r="JLR27" s="111"/>
      <c r="JLS27" s="143"/>
      <c r="JLT27" s="111"/>
      <c r="JLU27" s="111"/>
      <c r="JLV27" s="111"/>
      <c r="JLW27" s="111"/>
      <c r="JLX27" s="111"/>
      <c r="JLY27" s="149"/>
      <c r="JLZ27" s="111"/>
      <c r="JMA27" s="111"/>
      <c r="JMB27" s="142"/>
      <c r="JMC27" s="111"/>
      <c r="JMD27" s="111"/>
      <c r="JME27" s="111"/>
      <c r="JMF27" s="111"/>
      <c r="JMG27" s="143"/>
      <c r="JMH27" s="111"/>
      <c r="JMI27" s="111"/>
      <c r="JMJ27" s="111"/>
      <c r="JMK27" s="111"/>
      <c r="JML27" s="111"/>
      <c r="JMM27" s="149"/>
      <c r="JMN27" s="111"/>
      <c r="JMO27" s="111"/>
      <c r="JMP27" s="142"/>
      <c r="JMQ27" s="111"/>
      <c r="JMR27" s="111"/>
      <c r="JMS27" s="111"/>
      <c r="JMT27" s="111"/>
      <c r="JMU27" s="143"/>
      <c r="JMV27" s="111"/>
      <c r="JMW27" s="111"/>
      <c r="JMX27" s="111"/>
      <c r="JMY27" s="111"/>
      <c r="JMZ27" s="111"/>
      <c r="JNA27" s="149"/>
      <c r="JNB27" s="111"/>
      <c r="JNC27" s="111"/>
      <c r="JND27" s="142"/>
      <c r="JNE27" s="111"/>
      <c r="JNF27" s="111"/>
      <c r="JNG27" s="111"/>
      <c r="JNH27" s="111"/>
      <c r="JNI27" s="143"/>
      <c r="JNJ27" s="111"/>
      <c r="JNK27" s="111"/>
      <c r="JNL27" s="111"/>
      <c r="JNM27" s="111"/>
      <c r="JNN27" s="111"/>
      <c r="JNO27" s="149"/>
      <c r="JNP27" s="111"/>
      <c r="JNQ27" s="111"/>
      <c r="JNR27" s="142"/>
      <c r="JNS27" s="111"/>
      <c r="JNT27" s="111"/>
      <c r="JNU27" s="111"/>
      <c r="JNV27" s="111"/>
      <c r="JNW27" s="143"/>
      <c r="JNX27" s="111"/>
      <c r="JNY27" s="111"/>
      <c r="JNZ27" s="111"/>
      <c r="JOA27" s="111"/>
      <c r="JOB27" s="111"/>
      <c r="JOC27" s="149"/>
      <c r="JOD27" s="111"/>
      <c r="JOE27" s="111"/>
      <c r="JOF27" s="142"/>
      <c r="JOG27" s="111"/>
      <c r="JOH27" s="111"/>
      <c r="JOI27" s="111"/>
      <c r="JOJ27" s="111"/>
      <c r="JOK27" s="143"/>
      <c r="JOL27" s="111"/>
      <c r="JOM27" s="111"/>
      <c r="JON27" s="111"/>
      <c r="JOO27" s="111"/>
      <c r="JOP27" s="111"/>
      <c r="JOQ27" s="149"/>
      <c r="JOR27" s="111"/>
      <c r="JOS27" s="111"/>
      <c r="JOT27" s="142"/>
      <c r="JOU27" s="111"/>
      <c r="JOV27" s="111"/>
      <c r="JOW27" s="111"/>
      <c r="JOX27" s="111"/>
      <c r="JOY27" s="143"/>
      <c r="JOZ27" s="111"/>
      <c r="JPA27" s="111"/>
      <c r="JPB27" s="111"/>
      <c r="JPC27" s="111"/>
      <c r="JPD27" s="111"/>
      <c r="JPE27" s="149"/>
      <c r="JPF27" s="111"/>
      <c r="JPG27" s="111"/>
      <c r="JPH27" s="142"/>
      <c r="JPI27" s="111"/>
      <c r="JPJ27" s="111"/>
      <c r="JPK27" s="111"/>
      <c r="JPL27" s="111"/>
      <c r="JPM27" s="143"/>
      <c r="JPN27" s="111"/>
      <c r="JPO27" s="111"/>
      <c r="JPP27" s="111"/>
      <c r="JPQ27" s="111"/>
      <c r="JPR27" s="111"/>
      <c r="JPS27" s="149"/>
      <c r="JPT27" s="111"/>
      <c r="JPU27" s="111"/>
      <c r="JPV27" s="142"/>
      <c r="JPW27" s="111"/>
      <c r="JPX27" s="111"/>
      <c r="JPY27" s="111"/>
      <c r="JPZ27" s="111"/>
      <c r="JQA27" s="143"/>
      <c r="JQB27" s="111"/>
      <c r="JQC27" s="111"/>
      <c r="JQD27" s="111"/>
      <c r="JQE27" s="111"/>
      <c r="JQF27" s="111"/>
      <c r="JQG27" s="149"/>
      <c r="JQH27" s="111"/>
      <c r="JQI27" s="111"/>
      <c r="JQJ27" s="142"/>
      <c r="JQK27" s="111"/>
      <c r="JQL27" s="111"/>
      <c r="JQM27" s="111"/>
      <c r="JQN27" s="111"/>
      <c r="JQO27" s="143"/>
      <c r="JQP27" s="111"/>
      <c r="JQQ27" s="111"/>
      <c r="JQR27" s="111"/>
      <c r="JQS27" s="111"/>
      <c r="JQT27" s="111"/>
      <c r="JQU27" s="149"/>
      <c r="JQV27" s="111"/>
      <c r="JQW27" s="111"/>
      <c r="JQX27" s="142"/>
      <c r="JQY27" s="111"/>
      <c r="JQZ27" s="111"/>
      <c r="JRA27" s="111"/>
      <c r="JRB27" s="111"/>
      <c r="JRC27" s="143"/>
      <c r="JRD27" s="111"/>
      <c r="JRE27" s="111"/>
      <c r="JRF27" s="111"/>
      <c r="JRG27" s="111"/>
      <c r="JRH27" s="111"/>
      <c r="JRI27" s="149"/>
      <c r="JRJ27" s="111"/>
      <c r="JRK27" s="111"/>
      <c r="JRL27" s="142"/>
      <c r="JRM27" s="111"/>
      <c r="JRN27" s="111"/>
      <c r="JRO27" s="111"/>
      <c r="JRP27" s="111"/>
      <c r="JRQ27" s="143"/>
      <c r="JRR27" s="111"/>
      <c r="JRS27" s="111"/>
      <c r="JRT27" s="111"/>
      <c r="JRU27" s="111"/>
      <c r="JRV27" s="111"/>
      <c r="JRW27" s="149"/>
      <c r="JRX27" s="111"/>
      <c r="JRY27" s="111"/>
      <c r="JRZ27" s="142"/>
      <c r="JSA27" s="111"/>
      <c r="JSB27" s="111"/>
      <c r="JSC27" s="111"/>
      <c r="JSD27" s="111"/>
      <c r="JSE27" s="143"/>
      <c r="JSF27" s="111"/>
      <c r="JSG27" s="111"/>
      <c r="JSH27" s="111"/>
      <c r="JSI27" s="111"/>
      <c r="JSJ27" s="111"/>
      <c r="JSK27" s="149"/>
      <c r="JSL27" s="111"/>
      <c r="JSM27" s="111"/>
      <c r="JSN27" s="142"/>
      <c r="JSO27" s="111"/>
      <c r="JSP27" s="111"/>
      <c r="JSQ27" s="111"/>
      <c r="JSR27" s="111"/>
      <c r="JSS27" s="143"/>
      <c r="JST27" s="111"/>
      <c r="JSU27" s="111"/>
      <c r="JSV27" s="111"/>
      <c r="JSW27" s="111"/>
      <c r="JSX27" s="111"/>
      <c r="JSY27" s="149"/>
      <c r="JSZ27" s="111"/>
      <c r="JTA27" s="111"/>
      <c r="JTB27" s="142"/>
      <c r="JTC27" s="111"/>
      <c r="JTD27" s="111"/>
      <c r="JTE27" s="111"/>
      <c r="JTF27" s="111"/>
      <c r="JTG27" s="143"/>
      <c r="JTH27" s="111"/>
      <c r="JTI27" s="111"/>
      <c r="JTJ27" s="111"/>
      <c r="JTK27" s="111"/>
      <c r="JTL27" s="111"/>
      <c r="JTM27" s="149"/>
      <c r="JTN27" s="111"/>
      <c r="JTO27" s="111"/>
      <c r="JTP27" s="142"/>
      <c r="JTQ27" s="111"/>
      <c r="JTR27" s="111"/>
      <c r="JTS27" s="111"/>
      <c r="JTT27" s="111"/>
      <c r="JTU27" s="143"/>
      <c r="JTV27" s="111"/>
      <c r="JTW27" s="111"/>
      <c r="JTX27" s="111"/>
      <c r="JTY27" s="111"/>
      <c r="JTZ27" s="111"/>
      <c r="JUA27" s="149"/>
      <c r="JUB27" s="111"/>
      <c r="JUC27" s="111"/>
      <c r="JUD27" s="142"/>
      <c r="JUE27" s="111"/>
      <c r="JUF27" s="111"/>
      <c r="JUG27" s="111"/>
      <c r="JUH27" s="111"/>
      <c r="JUI27" s="143"/>
      <c r="JUJ27" s="111"/>
      <c r="JUK27" s="111"/>
      <c r="JUL27" s="111"/>
      <c r="JUM27" s="111"/>
      <c r="JUN27" s="111"/>
      <c r="JUO27" s="149"/>
      <c r="JUP27" s="111"/>
      <c r="JUQ27" s="111"/>
      <c r="JUR27" s="142"/>
      <c r="JUS27" s="111"/>
      <c r="JUT27" s="111"/>
      <c r="JUU27" s="111"/>
      <c r="JUV27" s="111"/>
      <c r="JUW27" s="143"/>
      <c r="JUX27" s="111"/>
      <c r="JUY27" s="111"/>
      <c r="JUZ27" s="111"/>
      <c r="JVA27" s="111"/>
      <c r="JVB27" s="111"/>
      <c r="JVC27" s="149"/>
      <c r="JVD27" s="111"/>
      <c r="JVE27" s="111"/>
      <c r="JVF27" s="142"/>
      <c r="JVG27" s="111"/>
      <c r="JVH27" s="111"/>
      <c r="JVI27" s="111"/>
      <c r="JVJ27" s="111"/>
      <c r="JVK27" s="143"/>
      <c r="JVL27" s="111"/>
      <c r="JVM27" s="111"/>
      <c r="JVN27" s="111"/>
      <c r="JVO27" s="111"/>
      <c r="JVP27" s="111"/>
      <c r="JVQ27" s="149"/>
      <c r="JVR27" s="111"/>
      <c r="JVS27" s="111"/>
      <c r="JVT27" s="142"/>
      <c r="JVU27" s="111"/>
      <c r="JVV27" s="111"/>
      <c r="JVW27" s="111"/>
      <c r="JVX27" s="111"/>
      <c r="JVY27" s="143"/>
      <c r="JVZ27" s="111"/>
      <c r="JWA27" s="111"/>
      <c r="JWB27" s="111"/>
      <c r="JWC27" s="111"/>
      <c r="JWD27" s="111"/>
      <c r="JWE27" s="149"/>
      <c r="JWF27" s="111"/>
      <c r="JWG27" s="111"/>
      <c r="JWH27" s="142"/>
      <c r="JWI27" s="111"/>
      <c r="JWJ27" s="111"/>
      <c r="JWK27" s="111"/>
      <c r="JWL27" s="111"/>
      <c r="JWM27" s="143"/>
      <c r="JWN27" s="111"/>
      <c r="JWO27" s="111"/>
      <c r="JWP27" s="111"/>
      <c r="JWQ27" s="111"/>
      <c r="JWR27" s="111"/>
      <c r="JWS27" s="149"/>
      <c r="JWT27" s="111"/>
      <c r="JWU27" s="111"/>
      <c r="JWV27" s="142"/>
      <c r="JWW27" s="111"/>
      <c r="JWX27" s="111"/>
      <c r="JWY27" s="111"/>
      <c r="JWZ27" s="111"/>
      <c r="JXA27" s="143"/>
      <c r="JXB27" s="111"/>
      <c r="JXC27" s="111"/>
      <c r="JXD27" s="111"/>
      <c r="JXE27" s="111"/>
      <c r="JXF27" s="111"/>
      <c r="JXG27" s="149"/>
      <c r="JXH27" s="111"/>
      <c r="JXI27" s="111"/>
      <c r="JXJ27" s="142"/>
      <c r="JXK27" s="111"/>
      <c r="JXL27" s="111"/>
      <c r="JXM27" s="111"/>
      <c r="JXN27" s="111"/>
      <c r="JXO27" s="143"/>
      <c r="JXP27" s="111"/>
      <c r="JXQ27" s="111"/>
      <c r="JXR27" s="111"/>
      <c r="JXS27" s="111"/>
      <c r="JXT27" s="111"/>
      <c r="JXU27" s="149"/>
      <c r="JXV27" s="111"/>
      <c r="JXW27" s="111"/>
      <c r="JXX27" s="142"/>
      <c r="JXY27" s="111"/>
      <c r="JXZ27" s="111"/>
      <c r="JYA27" s="111"/>
      <c r="JYB27" s="111"/>
      <c r="JYC27" s="143"/>
      <c r="JYD27" s="111"/>
      <c r="JYE27" s="111"/>
      <c r="JYF27" s="111"/>
      <c r="JYG27" s="111"/>
      <c r="JYH27" s="111"/>
      <c r="JYI27" s="149"/>
      <c r="JYJ27" s="111"/>
      <c r="JYK27" s="111"/>
      <c r="JYL27" s="142"/>
      <c r="JYM27" s="111"/>
      <c r="JYN27" s="111"/>
      <c r="JYO27" s="111"/>
      <c r="JYP27" s="111"/>
      <c r="JYQ27" s="143"/>
      <c r="JYR27" s="111"/>
      <c r="JYS27" s="111"/>
      <c r="JYT27" s="111"/>
      <c r="JYU27" s="111"/>
      <c r="JYV27" s="111"/>
      <c r="JYW27" s="149"/>
      <c r="JYX27" s="111"/>
      <c r="JYY27" s="111"/>
      <c r="JYZ27" s="142"/>
      <c r="JZA27" s="111"/>
      <c r="JZB27" s="111"/>
      <c r="JZC27" s="111"/>
      <c r="JZD27" s="111"/>
      <c r="JZE27" s="143"/>
      <c r="JZF27" s="111"/>
      <c r="JZG27" s="111"/>
      <c r="JZH27" s="111"/>
      <c r="JZI27" s="111"/>
      <c r="JZJ27" s="111"/>
      <c r="JZK27" s="149"/>
      <c r="JZL27" s="111"/>
      <c r="JZM27" s="111"/>
      <c r="JZN27" s="142"/>
      <c r="JZO27" s="111"/>
      <c r="JZP27" s="111"/>
      <c r="JZQ27" s="111"/>
      <c r="JZR27" s="111"/>
      <c r="JZS27" s="143"/>
      <c r="JZT27" s="111"/>
      <c r="JZU27" s="111"/>
      <c r="JZV27" s="111"/>
      <c r="JZW27" s="111"/>
      <c r="JZX27" s="111"/>
      <c r="JZY27" s="149"/>
      <c r="JZZ27" s="111"/>
      <c r="KAA27" s="111"/>
      <c r="KAB27" s="142"/>
      <c r="KAC27" s="111"/>
      <c r="KAD27" s="111"/>
      <c r="KAE27" s="111"/>
      <c r="KAF27" s="111"/>
      <c r="KAG27" s="143"/>
      <c r="KAH27" s="111"/>
      <c r="KAI27" s="111"/>
      <c r="KAJ27" s="111"/>
      <c r="KAK27" s="111"/>
      <c r="KAL27" s="111"/>
      <c r="KAM27" s="149"/>
      <c r="KAN27" s="111"/>
      <c r="KAO27" s="111"/>
      <c r="KAP27" s="142"/>
      <c r="KAQ27" s="111"/>
      <c r="KAR27" s="111"/>
      <c r="KAS27" s="111"/>
      <c r="KAT27" s="111"/>
      <c r="KAU27" s="143"/>
      <c r="KAV27" s="111"/>
      <c r="KAW27" s="111"/>
      <c r="KAX27" s="111"/>
      <c r="KAY27" s="111"/>
      <c r="KAZ27" s="111"/>
      <c r="KBA27" s="149"/>
      <c r="KBB27" s="111"/>
      <c r="KBC27" s="111"/>
      <c r="KBD27" s="142"/>
      <c r="KBE27" s="111"/>
      <c r="KBF27" s="111"/>
      <c r="KBG27" s="111"/>
      <c r="KBH27" s="111"/>
      <c r="KBI27" s="143"/>
      <c r="KBJ27" s="111"/>
      <c r="KBK27" s="111"/>
      <c r="KBL27" s="111"/>
      <c r="KBM27" s="111"/>
      <c r="KBN27" s="111"/>
      <c r="KBO27" s="149"/>
      <c r="KBP27" s="111"/>
      <c r="KBQ27" s="111"/>
      <c r="KBR27" s="142"/>
      <c r="KBS27" s="111"/>
      <c r="KBT27" s="111"/>
      <c r="KBU27" s="111"/>
      <c r="KBV27" s="111"/>
      <c r="KBW27" s="143"/>
      <c r="KBX27" s="111"/>
      <c r="KBY27" s="111"/>
      <c r="KBZ27" s="111"/>
      <c r="KCA27" s="111"/>
      <c r="KCB27" s="111"/>
      <c r="KCC27" s="149"/>
      <c r="KCD27" s="111"/>
      <c r="KCE27" s="111"/>
      <c r="KCF27" s="142"/>
      <c r="KCG27" s="111"/>
      <c r="KCH27" s="111"/>
      <c r="KCI27" s="111"/>
      <c r="KCJ27" s="111"/>
      <c r="KCK27" s="143"/>
      <c r="KCL27" s="111"/>
      <c r="KCM27" s="111"/>
      <c r="KCN27" s="111"/>
      <c r="KCO27" s="111"/>
      <c r="KCP27" s="111"/>
      <c r="KCQ27" s="149"/>
      <c r="KCR27" s="111"/>
      <c r="KCS27" s="111"/>
      <c r="KCT27" s="142"/>
      <c r="KCU27" s="111"/>
      <c r="KCV27" s="111"/>
      <c r="KCW27" s="111"/>
      <c r="KCX27" s="111"/>
      <c r="KCY27" s="143"/>
      <c r="KCZ27" s="111"/>
      <c r="KDA27" s="111"/>
      <c r="KDB27" s="111"/>
      <c r="KDC27" s="111"/>
      <c r="KDD27" s="111"/>
      <c r="KDE27" s="149"/>
      <c r="KDF27" s="111"/>
      <c r="KDG27" s="111"/>
      <c r="KDH27" s="142"/>
      <c r="KDI27" s="111"/>
      <c r="KDJ27" s="111"/>
      <c r="KDK27" s="111"/>
      <c r="KDL27" s="111"/>
      <c r="KDM27" s="143"/>
      <c r="KDN27" s="111"/>
      <c r="KDO27" s="111"/>
      <c r="KDP27" s="111"/>
      <c r="KDQ27" s="111"/>
      <c r="KDR27" s="111"/>
      <c r="KDS27" s="149"/>
      <c r="KDT27" s="111"/>
      <c r="KDU27" s="111"/>
      <c r="KDV27" s="142"/>
      <c r="KDW27" s="111"/>
      <c r="KDX27" s="111"/>
      <c r="KDY27" s="111"/>
      <c r="KDZ27" s="111"/>
      <c r="KEA27" s="143"/>
      <c r="KEB27" s="111"/>
      <c r="KEC27" s="111"/>
      <c r="KED27" s="111"/>
      <c r="KEE27" s="111"/>
      <c r="KEF27" s="111"/>
      <c r="KEG27" s="149"/>
      <c r="KEH27" s="111"/>
      <c r="KEI27" s="111"/>
      <c r="KEJ27" s="142"/>
      <c r="KEK27" s="111"/>
      <c r="KEL27" s="111"/>
      <c r="KEM27" s="111"/>
      <c r="KEN27" s="111"/>
      <c r="KEO27" s="143"/>
      <c r="KEP27" s="111"/>
      <c r="KEQ27" s="111"/>
      <c r="KER27" s="111"/>
      <c r="KES27" s="111"/>
      <c r="KET27" s="111"/>
      <c r="KEU27" s="149"/>
      <c r="KEV27" s="111"/>
      <c r="KEW27" s="111"/>
      <c r="KEX27" s="142"/>
      <c r="KEY27" s="111"/>
      <c r="KEZ27" s="111"/>
      <c r="KFA27" s="111"/>
      <c r="KFB27" s="111"/>
      <c r="KFC27" s="143"/>
      <c r="KFD27" s="111"/>
      <c r="KFE27" s="111"/>
      <c r="KFF27" s="111"/>
      <c r="KFG27" s="111"/>
      <c r="KFH27" s="111"/>
      <c r="KFI27" s="149"/>
      <c r="KFJ27" s="111"/>
      <c r="KFK27" s="111"/>
      <c r="KFL27" s="142"/>
      <c r="KFM27" s="111"/>
      <c r="KFN27" s="111"/>
      <c r="KFO27" s="111"/>
      <c r="KFP27" s="111"/>
      <c r="KFQ27" s="143"/>
      <c r="KFR27" s="111"/>
      <c r="KFS27" s="111"/>
      <c r="KFT27" s="111"/>
      <c r="KFU27" s="111"/>
      <c r="KFV27" s="111"/>
      <c r="KFW27" s="149"/>
      <c r="KFX27" s="111"/>
      <c r="KFY27" s="111"/>
      <c r="KFZ27" s="142"/>
      <c r="KGA27" s="111"/>
      <c r="KGB27" s="111"/>
      <c r="KGC27" s="111"/>
      <c r="KGD27" s="111"/>
      <c r="KGE27" s="143"/>
      <c r="KGF27" s="111"/>
      <c r="KGG27" s="111"/>
      <c r="KGH27" s="111"/>
      <c r="KGI27" s="111"/>
      <c r="KGJ27" s="111"/>
      <c r="KGK27" s="149"/>
      <c r="KGL27" s="111"/>
      <c r="KGM27" s="111"/>
      <c r="KGN27" s="142"/>
      <c r="KGO27" s="111"/>
      <c r="KGP27" s="111"/>
      <c r="KGQ27" s="111"/>
      <c r="KGR27" s="111"/>
      <c r="KGS27" s="143"/>
      <c r="KGT27" s="111"/>
      <c r="KGU27" s="111"/>
      <c r="KGV27" s="111"/>
      <c r="KGW27" s="111"/>
      <c r="KGX27" s="111"/>
      <c r="KGY27" s="149"/>
      <c r="KGZ27" s="111"/>
      <c r="KHA27" s="111"/>
      <c r="KHB27" s="142"/>
      <c r="KHC27" s="111"/>
      <c r="KHD27" s="111"/>
      <c r="KHE27" s="111"/>
      <c r="KHF27" s="111"/>
      <c r="KHG27" s="143"/>
      <c r="KHH27" s="111"/>
      <c r="KHI27" s="111"/>
      <c r="KHJ27" s="111"/>
      <c r="KHK27" s="111"/>
      <c r="KHL27" s="111"/>
      <c r="KHM27" s="149"/>
      <c r="KHN27" s="111"/>
      <c r="KHO27" s="111"/>
      <c r="KHP27" s="142"/>
      <c r="KHQ27" s="111"/>
      <c r="KHR27" s="111"/>
      <c r="KHS27" s="111"/>
      <c r="KHT27" s="111"/>
      <c r="KHU27" s="143"/>
      <c r="KHV27" s="111"/>
      <c r="KHW27" s="111"/>
      <c r="KHX27" s="111"/>
      <c r="KHY27" s="111"/>
      <c r="KHZ27" s="111"/>
      <c r="KIA27" s="149"/>
      <c r="KIB27" s="111"/>
      <c r="KIC27" s="111"/>
      <c r="KID27" s="142"/>
      <c r="KIE27" s="111"/>
      <c r="KIF27" s="111"/>
      <c r="KIG27" s="111"/>
      <c r="KIH27" s="111"/>
      <c r="KII27" s="143"/>
      <c r="KIJ27" s="111"/>
      <c r="KIK27" s="111"/>
      <c r="KIL27" s="111"/>
      <c r="KIM27" s="111"/>
      <c r="KIN27" s="111"/>
      <c r="KIO27" s="149"/>
      <c r="KIP27" s="111"/>
      <c r="KIQ27" s="111"/>
      <c r="KIR27" s="142"/>
      <c r="KIS27" s="111"/>
      <c r="KIT27" s="111"/>
      <c r="KIU27" s="111"/>
      <c r="KIV27" s="111"/>
      <c r="KIW27" s="143"/>
      <c r="KIX27" s="111"/>
      <c r="KIY27" s="111"/>
      <c r="KIZ27" s="111"/>
      <c r="KJA27" s="111"/>
      <c r="KJB27" s="111"/>
      <c r="KJC27" s="149"/>
      <c r="KJD27" s="111"/>
      <c r="KJE27" s="111"/>
      <c r="KJF27" s="142"/>
      <c r="KJG27" s="111"/>
      <c r="KJH27" s="111"/>
      <c r="KJI27" s="111"/>
      <c r="KJJ27" s="111"/>
      <c r="KJK27" s="143"/>
      <c r="KJL27" s="111"/>
      <c r="KJM27" s="111"/>
      <c r="KJN27" s="111"/>
      <c r="KJO27" s="111"/>
      <c r="KJP27" s="111"/>
      <c r="KJQ27" s="149"/>
      <c r="KJR27" s="111"/>
      <c r="KJS27" s="111"/>
      <c r="KJT27" s="142"/>
      <c r="KJU27" s="111"/>
      <c r="KJV27" s="111"/>
      <c r="KJW27" s="111"/>
      <c r="KJX27" s="111"/>
      <c r="KJY27" s="143"/>
      <c r="KJZ27" s="111"/>
      <c r="KKA27" s="111"/>
      <c r="KKB27" s="111"/>
      <c r="KKC27" s="111"/>
      <c r="KKD27" s="111"/>
      <c r="KKE27" s="149"/>
      <c r="KKF27" s="111"/>
      <c r="KKG27" s="111"/>
      <c r="KKH27" s="142"/>
      <c r="KKI27" s="111"/>
      <c r="KKJ27" s="111"/>
      <c r="KKK27" s="111"/>
      <c r="KKL27" s="111"/>
      <c r="KKM27" s="143"/>
      <c r="KKN27" s="111"/>
      <c r="KKO27" s="111"/>
      <c r="KKP27" s="111"/>
      <c r="KKQ27" s="111"/>
      <c r="KKR27" s="111"/>
      <c r="KKS27" s="149"/>
      <c r="KKT27" s="111"/>
      <c r="KKU27" s="111"/>
      <c r="KKV27" s="142"/>
      <c r="KKW27" s="111"/>
      <c r="KKX27" s="111"/>
      <c r="KKY27" s="111"/>
      <c r="KKZ27" s="111"/>
      <c r="KLA27" s="143"/>
      <c r="KLB27" s="111"/>
      <c r="KLC27" s="111"/>
      <c r="KLD27" s="111"/>
      <c r="KLE27" s="111"/>
      <c r="KLF27" s="111"/>
      <c r="KLG27" s="149"/>
      <c r="KLH27" s="111"/>
      <c r="KLI27" s="111"/>
      <c r="KLJ27" s="142"/>
      <c r="KLK27" s="111"/>
      <c r="KLL27" s="111"/>
      <c r="KLM27" s="111"/>
      <c r="KLN27" s="111"/>
      <c r="KLO27" s="143"/>
      <c r="KLP27" s="111"/>
      <c r="KLQ27" s="111"/>
      <c r="KLR27" s="111"/>
      <c r="KLS27" s="111"/>
      <c r="KLT27" s="111"/>
      <c r="KLU27" s="149"/>
      <c r="KLV27" s="111"/>
      <c r="KLW27" s="111"/>
      <c r="KLX27" s="142"/>
      <c r="KLY27" s="111"/>
      <c r="KLZ27" s="111"/>
      <c r="KMA27" s="111"/>
      <c r="KMB27" s="111"/>
      <c r="KMC27" s="143"/>
      <c r="KMD27" s="111"/>
      <c r="KME27" s="111"/>
      <c r="KMF27" s="111"/>
      <c r="KMG27" s="111"/>
      <c r="KMH27" s="111"/>
      <c r="KMI27" s="149"/>
      <c r="KMJ27" s="111"/>
      <c r="KMK27" s="111"/>
      <c r="KML27" s="142"/>
      <c r="KMM27" s="111"/>
      <c r="KMN27" s="111"/>
      <c r="KMO27" s="111"/>
      <c r="KMP27" s="111"/>
      <c r="KMQ27" s="143"/>
      <c r="KMR27" s="111"/>
      <c r="KMS27" s="111"/>
      <c r="KMT27" s="111"/>
      <c r="KMU27" s="111"/>
      <c r="KMV27" s="111"/>
      <c r="KMW27" s="149"/>
      <c r="KMX27" s="111"/>
      <c r="KMY27" s="111"/>
      <c r="KMZ27" s="142"/>
      <c r="KNA27" s="111"/>
      <c r="KNB27" s="111"/>
      <c r="KNC27" s="111"/>
      <c r="KND27" s="111"/>
      <c r="KNE27" s="143"/>
      <c r="KNF27" s="111"/>
      <c r="KNG27" s="111"/>
      <c r="KNH27" s="111"/>
      <c r="KNI27" s="111"/>
      <c r="KNJ27" s="111"/>
      <c r="KNK27" s="149"/>
      <c r="KNL27" s="111"/>
      <c r="KNM27" s="111"/>
      <c r="KNN27" s="142"/>
      <c r="KNO27" s="111"/>
      <c r="KNP27" s="111"/>
      <c r="KNQ27" s="111"/>
      <c r="KNR27" s="111"/>
      <c r="KNS27" s="143"/>
      <c r="KNT27" s="111"/>
      <c r="KNU27" s="111"/>
      <c r="KNV27" s="111"/>
      <c r="KNW27" s="111"/>
      <c r="KNX27" s="111"/>
      <c r="KNY27" s="149"/>
      <c r="KNZ27" s="111"/>
      <c r="KOA27" s="111"/>
      <c r="KOB27" s="142"/>
      <c r="KOC27" s="111"/>
      <c r="KOD27" s="111"/>
      <c r="KOE27" s="111"/>
      <c r="KOF27" s="111"/>
      <c r="KOG27" s="143"/>
      <c r="KOH27" s="111"/>
      <c r="KOI27" s="111"/>
      <c r="KOJ27" s="111"/>
      <c r="KOK27" s="111"/>
      <c r="KOL27" s="111"/>
      <c r="KOM27" s="149"/>
      <c r="KON27" s="111"/>
      <c r="KOO27" s="111"/>
      <c r="KOP27" s="142"/>
      <c r="KOQ27" s="111"/>
      <c r="KOR27" s="111"/>
      <c r="KOS27" s="111"/>
      <c r="KOT27" s="111"/>
      <c r="KOU27" s="143"/>
      <c r="KOV27" s="111"/>
      <c r="KOW27" s="111"/>
      <c r="KOX27" s="111"/>
      <c r="KOY27" s="111"/>
      <c r="KOZ27" s="111"/>
      <c r="KPA27" s="149"/>
      <c r="KPB27" s="111"/>
      <c r="KPC27" s="111"/>
      <c r="KPD27" s="142"/>
      <c r="KPE27" s="111"/>
      <c r="KPF27" s="111"/>
      <c r="KPG27" s="111"/>
      <c r="KPH27" s="111"/>
      <c r="KPI27" s="143"/>
      <c r="KPJ27" s="111"/>
      <c r="KPK27" s="111"/>
      <c r="KPL27" s="111"/>
      <c r="KPM27" s="111"/>
      <c r="KPN27" s="111"/>
      <c r="KPO27" s="149"/>
      <c r="KPP27" s="111"/>
      <c r="KPQ27" s="111"/>
      <c r="KPR27" s="142"/>
      <c r="KPS27" s="111"/>
      <c r="KPT27" s="111"/>
      <c r="KPU27" s="111"/>
      <c r="KPV27" s="111"/>
      <c r="KPW27" s="143"/>
      <c r="KPX27" s="111"/>
      <c r="KPY27" s="111"/>
      <c r="KPZ27" s="111"/>
      <c r="KQA27" s="111"/>
      <c r="KQB27" s="111"/>
      <c r="KQC27" s="149"/>
      <c r="KQD27" s="111"/>
      <c r="KQE27" s="111"/>
      <c r="KQF27" s="142"/>
      <c r="KQG27" s="111"/>
      <c r="KQH27" s="111"/>
      <c r="KQI27" s="111"/>
      <c r="KQJ27" s="111"/>
      <c r="KQK27" s="143"/>
      <c r="KQL27" s="111"/>
      <c r="KQM27" s="111"/>
      <c r="KQN27" s="111"/>
      <c r="KQO27" s="111"/>
      <c r="KQP27" s="111"/>
      <c r="KQQ27" s="149"/>
      <c r="KQR27" s="111"/>
      <c r="KQS27" s="111"/>
      <c r="KQT27" s="142"/>
      <c r="KQU27" s="111"/>
      <c r="KQV27" s="111"/>
      <c r="KQW27" s="111"/>
      <c r="KQX27" s="111"/>
      <c r="KQY27" s="143"/>
      <c r="KQZ27" s="111"/>
      <c r="KRA27" s="111"/>
      <c r="KRB27" s="111"/>
      <c r="KRC27" s="111"/>
      <c r="KRD27" s="111"/>
      <c r="KRE27" s="149"/>
      <c r="KRF27" s="111"/>
      <c r="KRG27" s="111"/>
      <c r="KRH27" s="142"/>
      <c r="KRI27" s="111"/>
      <c r="KRJ27" s="111"/>
      <c r="KRK27" s="111"/>
      <c r="KRL27" s="111"/>
      <c r="KRM27" s="143"/>
      <c r="KRN27" s="111"/>
      <c r="KRO27" s="111"/>
      <c r="KRP27" s="111"/>
      <c r="KRQ27" s="111"/>
      <c r="KRR27" s="111"/>
      <c r="KRS27" s="149"/>
      <c r="KRT27" s="111"/>
      <c r="KRU27" s="111"/>
      <c r="KRV27" s="142"/>
      <c r="KRW27" s="111"/>
      <c r="KRX27" s="111"/>
      <c r="KRY27" s="111"/>
      <c r="KRZ27" s="111"/>
      <c r="KSA27" s="143"/>
      <c r="KSB27" s="111"/>
      <c r="KSC27" s="111"/>
      <c r="KSD27" s="111"/>
      <c r="KSE27" s="111"/>
      <c r="KSF27" s="111"/>
      <c r="KSG27" s="149"/>
      <c r="KSH27" s="111"/>
      <c r="KSI27" s="111"/>
      <c r="KSJ27" s="142"/>
      <c r="KSK27" s="111"/>
      <c r="KSL27" s="111"/>
      <c r="KSM27" s="111"/>
      <c r="KSN27" s="111"/>
      <c r="KSO27" s="143"/>
      <c r="KSP27" s="111"/>
      <c r="KSQ27" s="111"/>
      <c r="KSR27" s="111"/>
      <c r="KSS27" s="111"/>
      <c r="KST27" s="111"/>
      <c r="KSU27" s="149"/>
      <c r="KSV27" s="111"/>
      <c r="KSW27" s="111"/>
      <c r="KSX27" s="142"/>
      <c r="KSY27" s="111"/>
      <c r="KSZ27" s="111"/>
      <c r="KTA27" s="111"/>
      <c r="KTB27" s="111"/>
      <c r="KTC27" s="143"/>
      <c r="KTD27" s="111"/>
      <c r="KTE27" s="111"/>
      <c r="KTF27" s="111"/>
      <c r="KTG27" s="111"/>
      <c r="KTH27" s="111"/>
      <c r="KTI27" s="149"/>
      <c r="KTJ27" s="111"/>
      <c r="KTK27" s="111"/>
      <c r="KTL27" s="142"/>
      <c r="KTM27" s="111"/>
      <c r="KTN27" s="111"/>
      <c r="KTO27" s="111"/>
      <c r="KTP27" s="111"/>
      <c r="KTQ27" s="143"/>
      <c r="KTR27" s="111"/>
      <c r="KTS27" s="111"/>
      <c r="KTT27" s="111"/>
      <c r="KTU27" s="111"/>
      <c r="KTV27" s="111"/>
      <c r="KTW27" s="149"/>
      <c r="KTX27" s="111"/>
      <c r="KTY27" s="111"/>
      <c r="KTZ27" s="142"/>
      <c r="KUA27" s="111"/>
      <c r="KUB27" s="111"/>
      <c r="KUC27" s="111"/>
      <c r="KUD27" s="111"/>
      <c r="KUE27" s="143"/>
      <c r="KUF27" s="111"/>
      <c r="KUG27" s="111"/>
      <c r="KUH27" s="111"/>
      <c r="KUI27" s="111"/>
      <c r="KUJ27" s="111"/>
      <c r="KUK27" s="149"/>
      <c r="KUL27" s="111"/>
      <c r="KUM27" s="111"/>
      <c r="KUN27" s="142"/>
      <c r="KUO27" s="111"/>
      <c r="KUP27" s="111"/>
      <c r="KUQ27" s="111"/>
      <c r="KUR27" s="111"/>
      <c r="KUS27" s="143"/>
      <c r="KUT27" s="111"/>
      <c r="KUU27" s="111"/>
      <c r="KUV27" s="111"/>
      <c r="KUW27" s="111"/>
      <c r="KUX27" s="111"/>
      <c r="KUY27" s="149"/>
      <c r="KUZ27" s="111"/>
      <c r="KVA27" s="111"/>
      <c r="KVB27" s="142"/>
      <c r="KVC27" s="111"/>
      <c r="KVD27" s="111"/>
      <c r="KVE27" s="111"/>
      <c r="KVF27" s="111"/>
      <c r="KVG27" s="143"/>
      <c r="KVH27" s="111"/>
      <c r="KVI27" s="111"/>
      <c r="KVJ27" s="111"/>
      <c r="KVK27" s="111"/>
      <c r="KVL27" s="111"/>
      <c r="KVM27" s="149"/>
      <c r="KVN27" s="111"/>
      <c r="KVO27" s="111"/>
      <c r="KVP27" s="142"/>
      <c r="KVQ27" s="111"/>
      <c r="KVR27" s="111"/>
      <c r="KVS27" s="111"/>
      <c r="KVT27" s="111"/>
      <c r="KVU27" s="143"/>
      <c r="KVV27" s="111"/>
      <c r="KVW27" s="111"/>
      <c r="KVX27" s="111"/>
      <c r="KVY27" s="111"/>
      <c r="KVZ27" s="111"/>
      <c r="KWA27" s="149"/>
      <c r="KWB27" s="111"/>
      <c r="KWC27" s="111"/>
      <c r="KWD27" s="142"/>
      <c r="KWE27" s="111"/>
      <c r="KWF27" s="111"/>
      <c r="KWG27" s="111"/>
      <c r="KWH27" s="111"/>
      <c r="KWI27" s="143"/>
      <c r="KWJ27" s="111"/>
      <c r="KWK27" s="111"/>
      <c r="KWL27" s="111"/>
      <c r="KWM27" s="111"/>
      <c r="KWN27" s="111"/>
      <c r="KWO27" s="149"/>
      <c r="KWP27" s="111"/>
      <c r="KWQ27" s="111"/>
      <c r="KWR27" s="142"/>
      <c r="KWS27" s="111"/>
      <c r="KWT27" s="111"/>
      <c r="KWU27" s="111"/>
      <c r="KWV27" s="111"/>
      <c r="KWW27" s="143"/>
      <c r="KWX27" s="111"/>
      <c r="KWY27" s="111"/>
      <c r="KWZ27" s="111"/>
      <c r="KXA27" s="111"/>
      <c r="KXB27" s="111"/>
      <c r="KXC27" s="149"/>
      <c r="KXD27" s="111"/>
      <c r="KXE27" s="111"/>
      <c r="KXF27" s="142"/>
      <c r="KXG27" s="111"/>
      <c r="KXH27" s="111"/>
      <c r="KXI27" s="111"/>
      <c r="KXJ27" s="111"/>
      <c r="KXK27" s="143"/>
      <c r="KXL27" s="111"/>
      <c r="KXM27" s="111"/>
      <c r="KXN27" s="111"/>
      <c r="KXO27" s="111"/>
      <c r="KXP27" s="111"/>
      <c r="KXQ27" s="149"/>
      <c r="KXR27" s="111"/>
      <c r="KXS27" s="111"/>
      <c r="KXT27" s="142"/>
      <c r="KXU27" s="111"/>
      <c r="KXV27" s="111"/>
      <c r="KXW27" s="111"/>
      <c r="KXX27" s="111"/>
      <c r="KXY27" s="143"/>
      <c r="KXZ27" s="111"/>
      <c r="KYA27" s="111"/>
      <c r="KYB27" s="111"/>
      <c r="KYC27" s="111"/>
      <c r="KYD27" s="111"/>
      <c r="KYE27" s="149"/>
      <c r="KYF27" s="111"/>
      <c r="KYG27" s="111"/>
      <c r="KYH27" s="142"/>
      <c r="KYI27" s="111"/>
      <c r="KYJ27" s="111"/>
      <c r="KYK27" s="111"/>
      <c r="KYL27" s="111"/>
      <c r="KYM27" s="143"/>
      <c r="KYN27" s="111"/>
      <c r="KYO27" s="111"/>
      <c r="KYP27" s="111"/>
      <c r="KYQ27" s="111"/>
      <c r="KYR27" s="111"/>
      <c r="KYS27" s="149"/>
      <c r="KYT27" s="111"/>
      <c r="KYU27" s="111"/>
      <c r="KYV27" s="142"/>
      <c r="KYW27" s="111"/>
      <c r="KYX27" s="111"/>
      <c r="KYY27" s="111"/>
      <c r="KYZ27" s="111"/>
      <c r="KZA27" s="143"/>
      <c r="KZB27" s="111"/>
      <c r="KZC27" s="111"/>
      <c r="KZD27" s="111"/>
      <c r="KZE27" s="111"/>
      <c r="KZF27" s="111"/>
      <c r="KZG27" s="149"/>
      <c r="KZH27" s="111"/>
      <c r="KZI27" s="111"/>
      <c r="KZJ27" s="142"/>
      <c r="KZK27" s="111"/>
      <c r="KZL27" s="111"/>
      <c r="KZM27" s="111"/>
      <c r="KZN27" s="111"/>
      <c r="KZO27" s="143"/>
      <c r="KZP27" s="111"/>
      <c r="KZQ27" s="111"/>
      <c r="KZR27" s="111"/>
      <c r="KZS27" s="111"/>
      <c r="KZT27" s="111"/>
      <c r="KZU27" s="149"/>
      <c r="KZV27" s="111"/>
      <c r="KZW27" s="111"/>
      <c r="KZX27" s="142"/>
      <c r="KZY27" s="111"/>
      <c r="KZZ27" s="111"/>
      <c r="LAA27" s="111"/>
      <c r="LAB27" s="111"/>
      <c r="LAC27" s="143"/>
      <c r="LAD27" s="111"/>
      <c r="LAE27" s="111"/>
      <c r="LAF27" s="111"/>
      <c r="LAG27" s="111"/>
      <c r="LAH27" s="111"/>
      <c r="LAI27" s="149"/>
      <c r="LAJ27" s="111"/>
      <c r="LAK27" s="111"/>
      <c r="LAL27" s="142"/>
      <c r="LAM27" s="111"/>
      <c r="LAN27" s="111"/>
      <c r="LAO27" s="111"/>
      <c r="LAP27" s="111"/>
      <c r="LAQ27" s="143"/>
      <c r="LAR27" s="111"/>
      <c r="LAS27" s="111"/>
      <c r="LAT27" s="111"/>
      <c r="LAU27" s="111"/>
      <c r="LAV27" s="111"/>
      <c r="LAW27" s="149"/>
      <c r="LAX27" s="111"/>
      <c r="LAY27" s="111"/>
      <c r="LAZ27" s="142"/>
      <c r="LBA27" s="111"/>
      <c r="LBB27" s="111"/>
      <c r="LBC27" s="111"/>
      <c r="LBD27" s="111"/>
      <c r="LBE27" s="143"/>
      <c r="LBF27" s="111"/>
      <c r="LBG27" s="111"/>
      <c r="LBH27" s="111"/>
      <c r="LBI27" s="111"/>
      <c r="LBJ27" s="111"/>
      <c r="LBK27" s="149"/>
      <c r="LBL27" s="111"/>
      <c r="LBM27" s="111"/>
      <c r="LBN27" s="142"/>
      <c r="LBO27" s="111"/>
      <c r="LBP27" s="111"/>
      <c r="LBQ27" s="111"/>
      <c r="LBR27" s="111"/>
      <c r="LBS27" s="143"/>
      <c r="LBT27" s="111"/>
      <c r="LBU27" s="111"/>
      <c r="LBV27" s="111"/>
      <c r="LBW27" s="111"/>
      <c r="LBX27" s="111"/>
      <c r="LBY27" s="149"/>
      <c r="LBZ27" s="111"/>
      <c r="LCA27" s="111"/>
      <c r="LCB27" s="142"/>
      <c r="LCC27" s="111"/>
      <c r="LCD27" s="111"/>
      <c r="LCE27" s="111"/>
      <c r="LCF27" s="111"/>
      <c r="LCG27" s="143"/>
      <c r="LCH27" s="111"/>
      <c r="LCI27" s="111"/>
      <c r="LCJ27" s="111"/>
      <c r="LCK27" s="111"/>
      <c r="LCL27" s="111"/>
      <c r="LCM27" s="149"/>
      <c r="LCN27" s="111"/>
      <c r="LCO27" s="111"/>
      <c r="LCP27" s="142"/>
      <c r="LCQ27" s="111"/>
      <c r="LCR27" s="111"/>
      <c r="LCS27" s="111"/>
      <c r="LCT27" s="111"/>
      <c r="LCU27" s="143"/>
      <c r="LCV27" s="111"/>
      <c r="LCW27" s="111"/>
      <c r="LCX27" s="111"/>
      <c r="LCY27" s="111"/>
      <c r="LCZ27" s="111"/>
      <c r="LDA27" s="149"/>
      <c r="LDB27" s="111"/>
      <c r="LDC27" s="111"/>
      <c r="LDD27" s="142"/>
      <c r="LDE27" s="111"/>
      <c r="LDF27" s="111"/>
      <c r="LDG27" s="111"/>
      <c r="LDH27" s="111"/>
      <c r="LDI27" s="143"/>
      <c r="LDJ27" s="111"/>
      <c r="LDK27" s="111"/>
      <c r="LDL27" s="111"/>
      <c r="LDM27" s="111"/>
      <c r="LDN27" s="111"/>
      <c r="LDO27" s="149"/>
      <c r="LDP27" s="111"/>
      <c r="LDQ27" s="111"/>
      <c r="LDR27" s="142"/>
      <c r="LDS27" s="111"/>
      <c r="LDT27" s="111"/>
      <c r="LDU27" s="111"/>
      <c r="LDV27" s="111"/>
      <c r="LDW27" s="143"/>
      <c r="LDX27" s="111"/>
      <c r="LDY27" s="111"/>
      <c r="LDZ27" s="111"/>
      <c r="LEA27" s="111"/>
      <c r="LEB27" s="111"/>
      <c r="LEC27" s="149"/>
      <c r="LED27" s="111"/>
      <c r="LEE27" s="111"/>
      <c r="LEF27" s="142"/>
      <c r="LEG27" s="111"/>
      <c r="LEH27" s="111"/>
      <c r="LEI27" s="111"/>
      <c r="LEJ27" s="111"/>
      <c r="LEK27" s="143"/>
      <c r="LEL27" s="111"/>
      <c r="LEM27" s="111"/>
      <c r="LEN27" s="111"/>
      <c r="LEO27" s="111"/>
      <c r="LEP27" s="111"/>
      <c r="LEQ27" s="149"/>
      <c r="LER27" s="111"/>
      <c r="LES27" s="111"/>
      <c r="LET27" s="142"/>
      <c r="LEU27" s="111"/>
      <c r="LEV27" s="111"/>
      <c r="LEW27" s="111"/>
      <c r="LEX27" s="111"/>
      <c r="LEY27" s="143"/>
      <c r="LEZ27" s="111"/>
      <c r="LFA27" s="111"/>
      <c r="LFB27" s="111"/>
      <c r="LFC27" s="111"/>
      <c r="LFD27" s="111"/>
      <c r="LFE27" s="149"/>
      <c r="LFF27" s="111"/>
      <c r="LFG27" s="111"/>
      <c r="LFH27" s="142"/>
      <c r="LFI27" s="111"/>
      <c r="LFJ27" s="111"/>
      <c r="LFK27" s="111"/>
      <c r="LFL27" s="111"/>
      <c r="LFM27" s="143"/>
      <c r="LFN27" s="111"/>
      <c r="LFO27" s="111"/>
      <c r="LFP27" s="111"/>
      <c r="LFQ27" s="111"/>
      <c r="LFR27" s="111"/>
      <c r="LFS27" s="149"/>
      <c r="LFT27" s="111"/>
      <c r="LFU27" s="111"/>
      <c r="LFV27" s="142"/>
      <c r="LFW27" s="111"/>
      <c r="LFX27" s="111"/>
      <c r="LFY27" s="111"/>
      <c r="LFZ27" s="111"/>
      <c r="LGA27" s="143"/>
      <c r="LGB27" s="111"/>
      <c r="LGC27" s="111"/>
      <c r="LGD27" s="111"/>
      <c r="LGE27" s="111"/>
      <c r="LGF27" s="111"/>
      <c r="LGG27" s="149"/>
      <c r="LGH27" s="111"/>
      <c r="LGI27" s="111"/>
      <c r="LGJ27" s="142"/>
      <c r="LGK27" s="111"/>
      <c r="LGL27" s="111"/>
      <c r="LGM27" s="111"/>
      <c r="LGN27" s="111"/>
      <c r="LGO27" s="143"/>
      <c r="LGP27" s="111"/>
      <c r="LGQ27" s="111"/>
      <c r="LGR27" s="111"/>
      <c r="LGS27" s="111"/>
      <c r="LGT27" s="111"/>
      <c r="LGU27" s="149"/>
      <c r="LGV27" s="111"/>
      <c r="LGW27" s="111"/>
      <c r="LGX27" s="142"/>
      <c r="LGY27" s="111"/>
      <c r="LGZ27" s="111"/>
      <c r="LHA27" s="111"/>
      <c r="LHB27" s="111"/>
      <c r="LHC27" s="143"/>
      <c r="LHD27" s="111"/>
      <c r="LHE27" s="111"/>
      <c r="LHF27" s="111"/>
      <c r="LHG27" s="111"/>
      <c r="LHH27" s="111"/>
      <c r="LHI27" s="149"/>
      <c r="LHJ27" s="111"/>
      <c r="LHK27" s="111"/>
      <c r="LHL27" s="142"/>
      <c r="LHM27" s="111"/>
      <c r="LHN27" s="111"/>
      <c r="LHO27" s="111"/>
      <c r="LHP27" s="111"/>
      <c r="LHQ27" s="143"/>
      <c r="LHR27" s="111"/>
      <c r="LHS27" s="111"/>
      <c r="LHT27" s="111"/>
      <c r="LHU27" s="111"/>
      <c r="LHV27" s="111"/>
      <c r="LHW27" s="149"/>
      <c r="LHX27" s="111"/>
      <c r="LHY27" s="111"/>
      <c r="LHZ27" s="142"/>
      <c r="LIA27" s="111"/>
      <c r="LIB27" s="111"/>
      <c r="LIC27" s="111"/>
      <c r="LID27" s="111"/>
      <c r="LIE27" s="143"/>
      <c r="LIF27" s="111"/>
      <c r="LIG27" s="111"/>
      <c r="LIH27" s="111"/>
      <c r="LII27" s="111"/>
      <c r="LIJ27" s="111"/>
      <c r="LIK27" s="149"/>
      <c r="LIL27" s="111"/>
      <c r="LIM27" s="111"/>
      <c r="LIN27" s="142"/>
      <c r="LIO27" s="111"/>
      <c r="LIP27" s="111"/>
      <c r="LIQ27" s="111"/>
      <c r="LIR27" s="111"/>
      <c r="LIS27" s="143"/>
      <c r="LIT27" s="111"/>
      <c r="LIU27" s="111"/>
      <c r="LIV27" s="111"/>
      <c r="LIW27" s="111"/>
      <c r="LIX27" s="111"/>
      <c r="LIY27" s="149"/>
      <c r="LIZ27" s="111"/>
      <c r="LJA27" s="111"/>
      <c r="LJB27" s="142"/>
      <c r="LJC27" s="111"/>
      <c r="LJD27" s="111"/>
      <c r="LJE27" s="111"/>
      <c r="LJF27" s="111"/>
      <c r="LJG27" s="143"/>
      <c r="LJH27" s="111"/>
      <c r="LJI27" s="111"/>
      <c r="LJJ27" s="111"/>
      <c r="LJK27" s="111"/>
      <c r="LJL27" s="111"/>
      <c r="LJM27" s="149"/>
      <c r="LJN27" s="111"/>
      <c r="LJO27" s="111"/>
      <c r="LJP27" s="142"/>
      <c r="LJQ27" s="111"/>
      <c r="LJR27" s="111"/>
      <c r="LJS27" s="111"/>
      <c r="LJT27" s="111"/>
      <c r="LJU27" s="143"/>
      <c r="LJV27" s="111"/>
      <c r="LJW27" s="111"/>
      <c r="LJX27" s="111"/>
      <c r="LJY27" s="111"/>
      <c r="LJZ27" s="111"/>
      <c r="LKA27" s="149"/>
      <c r="LKB27" s="111"/>
      <c r="LKC27" s="111"/>
      <c r="LKD27" s="142"/>
      <c r="LKE27" s="111"/>
      <c r="LKF27" s="111"/>
      <c r="LKG27" s="111"/>
      <c r="LKH27" s="111"/>
      <c r="LKI27" s="143"/>
      <c r="LKJ27" s="111"/>
      <c r="LKK27" s="111"/>
      <c r="LKL27" s="111"/>
      <c r="LKM27" s="111"/>
      <c r="LKN27" s="111"/>
      <c r="LKO27" s="149"/>
      <c r="LKP27" s="111"/>
      <c r="LKQ27" s="111"/>
      <c r="LKR27" s="142"/>
      <c r="LKS27" s="111"/>
      <c r="LKT27" s="111"/>
      <c r="LKU27" s="111"/>
      <c r="LKV27" s="111"/>
      <c r="LKW27" s="143"/>
      <c r="LKX27" s="111"/>
      <c r="LKY27" s="111"/>
      <c r="LKZ27" s="111"/>
      <c r="LLA27" s="111"/>
      <c r="LLB27" s="111"/>
      <c r="LLC27" s="149"/>
      <c r="LLD27" s="111"/>
      <c r="LLE27" s="111"/>
      <c r="LLF27" s="142"/>
      <c r="LLG27" s="111"/>
      <c r="LLH27" s="111"/>
      <c r="LLI27" s="111"/>
      <c r="LLJ27" s="111"/>
      <c r="LLK27" s="143"/>
      <c r="LLL27" s="111"/>
      <c r="LLM27" s="111"/>
      <c r="LLN27" s="111"/>
      <c r="LLO27" s="111"/>
      <c r="LLP27" s="111"/>
      <c r="LLQ27" s="149"/>
      <c r="LLR27" s="111"/>
      <c r="LLS27" s="111"/>
      <c r="LLT27" s="142"/>
      <c r="LLU27" s="111"/>
      <c r="LLV27" s="111"/>
      <c r="LLW27" s="111"/>
      <c r="LLX27" s="111"/>
      <c r="LLY27" s="143"/>
      <c r="LLZ27" s="111"/>
      <c r="LMA27" s="111"/>
      <c r="LMB27" s="111"/>
      <c r="LMC27" s="111"/>
      <c r="LMD27" s="111"/>
      <c r="LME27" s="149"/>
      <c r="LMF27" s="111"/>
      <c r="LMG27" s="111"/>
      <c r="LMH27" s="142"/>
      <c r="LMI27" s="111"/>
      <c r="LMJ27" s="111"/>
      <c r="LMK27" s="111"/>
      <c r="LML27" s="111"/>
      <c r="LMM27" s="143"/>
      <c r="LMN27" s="111"/>
      <c r="LMO27" s="111"/>
      <c r="LMP27" s="111"/>
      <c r="LMQ27" s="111"/>
      <c r="LMR27" s="111"/>
      <c r="LMS27" s="149"/>
      <c r="LMT27" s="111"/>
      <c r="LMU27" s="111"/>
      <c r="LMV27" s="142"/>
      <c r="LMW27" s="111"/>
      <c r="LMX27" s="111"/>
      <c r="LMY27" s="111"/>
      <c r="LMZ27" s="111"/>
      <c r="LNA27" s="143"/>
      <c r="LNB27" s="111"/>
      <c r="LNC27" s="111"/>
      <c r="LND27" s="111"/>
      <c r="LNE27" s="111"/>
      <c r="LNF27" s="111"/>
      <c r="LNG27" s="149"/>
      <c r="LNH27" s="111"/>
      <c r="LNI27" s="111"/>
      <c r="LNJ27" s="142"/>
      <c r="LNK27" s="111"/>
      <c r="LNL27" s="111"/>
      <c r="LNM27" s="111"/>
      <c r="LNN27" s="111"/>
      <c r="LNO27" s="143"/>
      <c r="LNP27" s="111"/>
      <c r="LNQ27" s="111"/>
      <c r="LNR27" s="111"/>
      <c r="LNS27" s="111"/>
      <c r="LNT27" s="111"/>
      <c r="LNU27" s="149"/>
      <c r="LNV27" s="111"/>
      <c r="LNW27" s="111"/>
      <c r="LNX27" s="142"/>
      <c r="LNY27" s="111"/>
      <c r="LNZ27" s="111"/>
      <c r="LOA27" s="111"/>
      <c r="LOB27" s="111"/>
      <c r="LOC27" s="143"/>
      <c r="LOD27" s="111"/>
      <c r="LOE27" s="111"/>
      <c r="LOF27" s="111"/>
      <c r="LOG27" s="111"/>
      <c r="LOH27" s="111"/>
      <c r="LOI27" s="149"/>
      <c r="LOJ27" s="111"/>
      <c r="LOK27" s="111"/>
      <c r="LOL27" s="142"/>
      <c r="LOM27" s="111"/>
      <c r="LON27" s="111"/>
      <c r="LOO27" s="111"/>
      <c r="LOP27" s="111"/>
      <c r="LOQ27" s="143"/>
      <c r="LOR27" s="111"/>
      <c r="LOS27" s="111"/>
      <c r="LOT27" s="111"/>
      <c r="LOU27" s="111"/>
      <c r="LOV27" s="111"/>
      <c r="LOW27" s="149"/>
      <c r="LOX27" s="111"/>
      <c r="LOY27" s="111"/>
      <c r="LOZ27" s="142"/>
      <c r="LPA27" s="111"/>
      <c r="LPB27" s="111"/>
      <c r="LPC27" s="111"/>
      <c r="LPD27" s="111"/>
      <c r="LPE27" s="143"/>
      <c r="LPF27" s="111"/>
      <c r="LPG27" s="111"/>
      <c r="LPH27" s="111"/>
      <c r="LPI27" s="111"/>
      <c r="LPJ27" s="111"/>
      <c r="LPK27" s="149"/>
      <c r="LPL27" s="111"/>
      <c r="LPM27" s="111"/>
      <c r="LPN27" s="142"/>
      <c r="LPO27" s="111"/>
      <c r="LPP27" s="111"/>
      <c r="LPQ27" s="111"/>
      <c r="LPR27" s="111"/>
      <c r="LPS27" s="143"/>
      <c r="LPT27" s="111"/>
      <c r="LPU27" s="111"/>
      <c r="LPV27" s="111"/>
      <c r="LPW27" s="111"/>
      <c r="LPX27" s="111"/>
      <c r="LPY27" s="149"/>
      <c r="LPZ27" s="111"/>
      <c r="LQA27" s="111"/>
      <c r="LQB27" s="142"/>
      <c r="LQC27" s="111"/>
      <c r="LQD27" s="111"/>
      <c r="LQE27" s="111"/>
      <c r="LQF27" s="111"/>
      <c r="LQG27" s="143"/>
      <c r="LQH27" s="111"/>
      <c r="LQI27" s="111"/>
      <c r="LQJ27" s="111"/>
      <c r="LQK27" s="111"/>
      <c r="LQL27" s="111"/>
      <c r="LQM27" s="149"/>
      <c r="LQN27" s="111"/>
      <c r="LQO27" s="111"/>
      <c r="LQP27" s="142"/>
      <c r="LQQ27" s="111"/>
      <c r="LQR27" s="111"/>
      <c r="LQS27" s="111"/>
      <c r="LQT27" s="111"/>
      <c r="LQU27" s="143"/>
      <c r="LQV27" s="111"/>
      <c r="LQW27" s="111"/>
      <c r="LQX27" s="111"/>
      <c r="LQY27" s="111"/>
      <c r="LQZ27" s="111"/>
      <c r="LRA27" s="149"/>
      <c r="LRB27" s="111"/>
      <c r="LRC27" s="111"/>
      <c r="LRD27" s="142"/>
      <c r="LRE27" s="111"/>
      <c r="LRF27" s="111"/>
      <c r="LRG27" s="111"/>
      <c r="LRH27" s="111"/>
      <c r="LRI27" s="143"/>
      <c r="LRJ27" s="111"/>
      <c r="LRK27" s="111"/>
      <c r="LRL27" s="111"/>
      <c r="LRM27" s="111"/>
      <c r="LRN27" s="111"/>
      <c r="LRO27" s="149"/>
      <c r="LRP27" s="111"/>
      <c r="LRQ27" s="111"/>
      <c r="LRR27" s="142"/>
      <c r="LRS27" s="111"/>
      <c r="LRT27" s="111"/>
      <c r="LRU27" s="111"/>
      <c r="LRV27" s="111"/>
      <c r="LRW27" s="143"/>
      <c r="LRX27" s="111"/>
      <c r="LRY27" s="111"/>
      <c r="LRZ27" s="111"/>
      <c r="LSA27" s="111"/>
      <c r="LSB27" s="111"/>
      <c r="LSC27" s="149"/>
      <c r="LSD27" s="111"/>
      <c r="LSE27" s="111"/>
      <c r="LSF27" s="142"/>
      <c r="LSG27" s="111"/>
      <c r="LSH27" s="111"/>
      <c r="LSI27" s="111"/>
      <c r="LSJ27" s="111"/>
      <c r="LSK27" s="143"/>
      <c r="LSL27" s="111"/>
      <c r="LSM27" s="111"/>
      <c r="LSN27" s="111"/>
      <c r="LSO27" s="111"/>
      <c r="LSP27" s="111"/>
      <c r="LSQ27" s="149"/>
      <c r="LSR27" s="111"/>
      <c r="LSS27" s="111"/>
      <c r="LST27" s="142"/>
      <c r="LSU27" s="111"/>
      <c r="LSV27" s="111"/>
      <c r="LSW27" s="111"/>
      <c r="LSX27" s="111"/>
      <c r="LSY27" s="143"/>
      <c r="LSZ27" s="111"/>
      <c r="LTA27" s="111"/>
      <c r="LTB27" s="111"/>
      <c r="LTC27" s="111"/>
      <c r="LTD27" s="111"/>
      <c r="LTE27" s="149"/>
      <c r="LTF27" s="111"/>
      <c r="LTG27" s="111"/>
      <c r="LTH27" s="142"/>
      <c r="LTI27" s="111"/>
      <c r="LTJ27" s="111"/>
      <c r="LTK27" s="111"/>
      <c r="LTL27" s="111"/>
      <c r="LTM27" s="143"/>
      <c r="LTN27" s="111"/>
      <c r="LTO27" s="111"/>
      <c r="LTP27" s="111"/>
      <c r="LTQ27" s="111"/>
      <c r="LTR27" s="111"/>
      <c r="LTS27" s="149"/>
      <c r="LTT27" s="111"/>
      <c r="LTU27" s="111"/>
      <c r="LTV27" s="142"/>
      <c r="LTW27" s="111"/>
      <c r="LTX27" s="111"/>
      <c r="LTY27" s="111"/>
      <c r="LTZ27" s="111"/>
      <c r="LUA27" s="143"/>
      <c r="LUB27" s="111"/>
      <c r="LUC27" s="111"/>
      <c r="LUD27" s="111"/>
      <c r="LUE27" s="111"/>
      <c r="LUF27" s="111"/>
      <c r="LUG27" s="149"/>
      <c r="LUH27" s="111"/>
      <c r="LUI27" s="111"/>
      <c r="LUJ27" s="142"/>
      <c r="LUK27" s="111"/>
      <c r="LUL27" s="111"/>
      <c r="LUM27" s="111"/>
      <c r="LUN27" s="111"/>
      <c r="LUO27" s="143"/>
      <c r="LUP27" s="111"/>
      <c r="LUQ27" s="111"/>
      <c r="LUR27" s="111"/>
      <c r="LUS27" s="111"/>
      <c r="LUT27" s="111"/>
      <c r="LUU27" s="149"/>
      <c r="LUV27" s="111"/>
      <c r="LUW27" s="111"/>
      <c r="LUX27" s="142"/>
      <c r="LUY27" s="111"/>
      <c r="LUZ27" s="111"/>
      <c r="LVA27" s="111"/>
      <c r="LVB27" s="111"/>
      <c r="LVC27" s="143"/>
      <c r="LVD27" s="111"/>
      <c r="LVE27" s="111"/>
      <c r="LVF27" s="111"/>
      <c r="LVG27" s="111"/>
      <c r="LVH27" s="111"/>
      <c r="LVI27" s="149"/>
      <c r="LVJ27" s="111"/>
      <c r="LVK27" s="111"/>
      <c r="LVL27" s="142"/>
      <c r="LVM27" s="111"/>
      <c r="LVN27" s="111"/>
      <c r="LVO27" s="111"/>
      <c r="LVP27" s="111"/>
      <c r="LVQ27" s="143"/>
      <c r="LVR27" s="111"/>
      <c r="LVS27" s="111"/>
      <c r="LVT27" s="111"/>
      <c r="LVU27" s="111"/>
      <c r="LVV27" s="111"/>
      <c r="LVW27" s="149"/>
      <c r="LVX27" s="111"/>
      <c r="LVY27" s="111"/>
      <c r="LVZ27" s="142"/>
      <c r="LWA27" s="111"/>
      <c r="LWB27" s="111"/>
      <c r="LWC27" s="111"/>
      <c r="LWD27" s="111"/>
      <c r="LWE27" s="143"/>
      <c r="LWF27" s="111"/>
      <c r="LWG27" s="111"/>
      <c r="LWH27" s="111"/>
      <c r="LWI27" s="111"/>
      <c r="LWJ27" s="111"/>
      <c r="LWK27" s="149"/>
      <c r="LWL27" s="111"/>
      <c r="LWM27" s="111"/>
      <c r="LWN27" s="142"/>
      <c r="LWO27" s="111"/>
      <c r="LWP27" s="111"/>
      <c r="LWQ27" s="111"/>
      <c r="LWR27" s="111"/>
      <c r="LWS27" s="143"/>
      <c r="LWT27" s="111"/>
      <c r="LWU27" s="111"/>
      <c r="LWV27" s="111"/>
      <c r="LWW27" s="111"/>
      <c r="LWX27" s="111"/>
      <c r="LWY27" s="149"/>
      <c r="LWZ27" s="111"/>
      <c r="LXA27" s="111"/>
      <c r="LXB27" s="142"/>
      <c r="LXC27" s="111"/>
      <c r="LXD27" s="111"/>
      <c r="LXE27" s="111"/>
      <c r="LXF27" s="111"/>
      <c r="LXG27" s="143"/>
      <c r="LXH27" s="111"/>
      <c r="LXI27" s="111"/>
      <c r="LXJ27" s="111"/>
      <c r="LXK27" s="111"/>
      <c r="LXL27" s="111"/>
      <c r="LXM27" s="149"/>
      <c r="LXN27" s="111"/>
      <c r="LXO27" s="111"/>
      <c r="LXP27" s="142"/>
      <c r="LXQ27" s="111"/>
      <c r="LXR27" s="111"/>
      <c r="LXS27" s="111"/>
      <c r="LXT27" s="111"/>
      <c r="LXU27" s="143"/>
      <c r="LXV27" s="111"/>
      <c r="LXW27" s="111"/>
      <c r="LXX27" s="111"/>
      <c r="LXY27" s="111"/>
      <c r="LXZ27" s="111"/>
      <c r="LYA27" s="149"/>
      <c r="LYB27" s="111"/>
      <c r="LYC27" s="111"/>
      <c r="LYD27" s="142"/>
      <c r="LYE27" s="111"/>
      <c r="LYF27" s="111"/>
      <c r="LYG27" s="111"/>
      <c r="LYH27" s="111"/>
      <c r="LYI27" s="143"/>
      <c r="LYJ27" s="111"/>
      <c r="LYK27" s="111"/>
      <c r="LYL27" s="111"/>
      <c r="LYM27" s="111"/>
      <c r="LYN27" s="111"/>
      <c r="LYO27" s="149"/>
      <c r="LYP27" s="111"/>
      <c r="LYQ27" s="111"/>
      <c r="LYR27" s="142"/>
      <c r="LYS27" s="111"/>
      <c r="LYT27" s="111"/>
      <c r="LYU27" s="111"/>
      <c r="LYV27" s="111"/>
      <c r="LYW27" s="143"/>
      <c r="LYX27" s="111"/>
      <c r="LYY27" s="111"/>
      <c r="LYZ27" s="111"/>
      <c r="LZA27" s="111"/>
      <c r="LZB27" s="111"/>
      <c r="LZC27" s="149"/>
      <c r="LZD27" s="111"/>
      <c r="LZE27" s="111"/>
      <c r="LZF27" s="142"/>
      <c r="LZG27" s="111"/>
      <c r="LZH27" s="111"/>
      <c r="LZI27" s="111"/>
      <c r="LZJ27" s="111"/>
      <c r="LZK27" s="143"/>
      <c r="LZL27" s="111"/>
      <c r="LZM27" s="111"/>
      <c r="LZN27" s="111"/>
      <c r="LZO27" s="111"/>
      <c r="LZP27" s="111"/>
      <c r="LZQ27" s="149"/>
      <c r="LZR27" s="111"/>
      <c r="LZS27" s="111"/>
      <c r="LZT27" s="142"/>
      <c r="LZU27" s="111"/>
      <c r="LZV27" s="111"/>
      <c r="LZW27" s="111"/>
      <c r="LZX27" s="111"/>
      <c r="LZY27" s="143"/>
      <c r="LZZ27" s="111"/>
      <c r="MAA27" s="111"/>
      <c r="MAB27" s="111"/>
      <c r="MAC27" s="111"/>
      <c r="MAD27" s="111"/>
      <c r="MAE27" s="149"/>
      <c r="MAF27" s="111"/>
      <c r="MAG27" s="111"/>
      <c r="MAH27" s="142"/>
      <c r="MAI27" s="111"/>
      <c r="MAJ27" s="111"/>
      <c r="MAK27" s="111"/>
      <c r="MAL27" s="111"/>
      <c r="MAM27" s="143"/>
      <c r="MAN27" s="111"/>
      <c r="MAO27" s="111"/>
      <c r="MAP27" s="111"/>
      <c r="MAQ27" s="111"/>
      <c r="MAR27" s="111"/>
      <c r="MAS27" s="149"/>
      <c r="MAT27" s="111"/>
      <c r="MAU27" s="111"/>
      <c r="MAV27" s="142"/>
      <c r="MAW27" s="111"/>
      <c r="MAX27" s="111"/>
      <c r="MAY27" s="111"/>
      <c r="MAZ27" s="111"/>
      <c r="MBA27" s="143"/>
      <c r="MBB27" s="111"/>
      <c r="MBC27" s="111"/>
      <c r="MBD27" s="111"/>
      <c r="MBE27" s="111"/>
      <c r="MBF27" s="111"/>
      <c r="MBG27" s="149"/>
      <c r="MBH27" s="111"/>
      <c r="MBI27" s="111"/>
      <c r="MBJ27" s="142"/>
      <c r="MBK27" s="111"/>
      <c r="MBL27" s="111"/>
      <c r="MBM27" s="111"/>
      <c r="MBN27" s="111"/>
      <c r="MBO27" s="143"/>
      <c r="MBP27" s="111"/>
      <c r="MBQ27" s="111"/>
      <c r="MBR27" s="111"/>
      <c r="MBS27" s="111"/>
      <c r="MBT27" s="111"/>
      <c r="MBU27" s="149"/>
      <c r="MBV27" s="111"/>
      <c r="MBW27" s="111"/>
      <c r="MBX27" s="142"/>
      <c r="MBY27" s="111"/>
      <c r="MBZ27" s="111"/>
      <c r="MCA27" s="111"/>
      <c r="MCB27" s="111"/>
      <c r="MCC27" s="143"/>
      <c r="MCD27" s="111"/>
      <c r="MCE27" s="111"/>
      <c r="MCF27" s="111"/>
      <c r="MCG27" s="111"/>
      <c r="MCH27" s="111"/>
      <c r="MCI27" s="149"/>
      <c r="MCJ27" s="111"/>
      <c r="MCK27" s="111"/>
      <c r="MCL27" s="142"/>
      <c r="MCM27" s="111"/>
      <c r="MCN27" s="111"/>
      <c r="MCO27" s="111"/>
      <c r="MCP27" s="111"/>
      <c r="MCQ27" s="143"/>
      <c r="MCR27" s="111"/>
      <c r="MCS27" s="111"/>
      <c r="MCT27" s="111"/>
      <c r="MCU27" s="111"/>
      <c r="MCV27" s="111"/>
      <c r="MCW27" s="149"/>
      <c r="MCX27" s="111"/>
      <c r="MCY27" s="111"/>
      <c r="MCZ27" s="142"/>
      <c r="MDA27" s="111"/>
      <c r="MDB27" s="111"/>
      <c r="MDC27" s="111"/>
      <c r="MDD27" s="111"/>
      <c r="MDE27" s="143"/>
      <c r="MDF27" s="111"/>
      <c r="MDG27" s="111"/>
      <c r="MDH27" s="111"/>
      <c r="MDI27" s="111"/>
      <c r="MDJ27" s="111"/>
      <c r="MDK27" s="149"/>
      <c r="MDL27" s="111"/>
      <c r="MDM27" s="111"/>
      <c r="MDN27" s="142"/>
      <c r="MDO27" s="111"/>
      <c r="MDP27" s="111"/>
      <c r="MDQ27" s="111"/>
      <c r="MDR27" s="111"/>
      <c r="MDS27" s="143"/>
      <c r="MDT27" s="111"/>
      <c r="MDU27" s="111"/>
      <c r="MDV27" s="111"/>
      <c r="MDW27" s="111"/>
      <c r="MDX27" s="111"/>
      <c r="MDY27" s="149"/>
      <c r="MDZ27" s="111"/>
      <c r="MEA27" s="111"/>
      <c r="MEB27" s="142"/>
      <c r="MEC27" s="111"/>
      <c r="MED27" s="111"/>
      <c r="MEE27" s="111"/>
      <c r="MEF27" s="111"/>
      <c r="MEG27" s="143"/>
      <c r="MEH27" s="111"/>
      <c r="MEI27" s="111"/>
      <c r="MEJ27" s="111"/>
      <c r="MEK27" s="111"/>
      <c r="MEL27" s="111"/>
      <c r="MEM27" s="149"/>
      <c r="MEN27" s="111"/>
      <c r="MEO27" s="111"/>
      <c r="MEP27" s="142"/>
      <c r="MEQ27" s="111"/>
      <c r="MER27" s="111"/>
      <c r="MES27" s="111"/>
      <c r="MET27" s="111"/>
      <c r="MEU27" s="143"/>
      <c r="MEV27" s="111"/>
      <c r="MEW27" s="111"/>
      <c r="MEX27" s="111"/>
      <c r="MEY27" s="111"/>
      <c r="MEZ27" s="111"/>
      <c r="MFA27" s="149"/>
      <c r="MFB27" s="111"/>
      <c r="MFC27" s="111"/>
      <c r="MFD27" s="142"/>
      <c r="MFE27" s="111"/>
      <c r="MFF27" s="111"/>
      <c r="MFG27" s="111"/>
      <c r="MFH27" s="111"/>
      <c r="MFI27" s="143"/>
      <c r="MFJ27" s="111"/>
      <c r="MFK27" s="111"/>
      <c r="MFL27" s="111"/>
      <c r="MFM27" s="111"/>
      <c r="MFN27" s="111"/>
      <c r="MFO27" s="149"/>
      <c r="MFP27" s="111"/>
      <c r="MFQ27" s="111"/>
      <c r="MFR27" s="142"/>
      <c r="MFS27" s="111"/>
      <c r="MFT27" s="111"/>
      <c r="MFU27" s="111"/>
      <c r="MFV27" s="111"/>
      <c r="MFW27" s="143"/>
      <c r="MFX27" s="111"/>
      <c r="MFY27" s="111"/>
      <c r="MFZ27" s="111"/>
      <c r="MGA27" s="111"/>
      <c r="MGB27" s="111"/>
      <c r="MGC27" s="149"/>
      <c r="MGD27" s="111"/>
      <c r="MGE27" s="111"/>
      <c r="MGF27" s="142"/>
      <c r="MGG27" s="111"/>
      <c r="MGH27" s="111"/>
      <c r="MGI27" s="111"/>
      <c r="MGJ27" s="111"/>
      <c r="MGK27" s="143"/>
      <c r="MGL27" s="111"/>
      <c r="MGM27" s="111"/>
      <c r="MGN27" s="111"/>
      <c r="MGO27" s="111"/>
      <c r="MGP27" s="111"/>
      <c r="MGQ27" s="149"/>
      <c r="MGR27" s="111"/>
      <c r="MGS27" s="111"/>
      <c r="MGT27" s="142"/>
      <c r="MGU27" s="111"/>
      <c r="MGV27" s="111"/>
      <c r="MGW27" s="111"/>
      <c r="MGX27" s="111"/>
      <c r="MGY27" s="143"/>
      <c r="MGZ27" s="111"/>
      <c r="MHA27" s="111"/>
      <c r="MHB27" s="111"/>
      <c r="MHC27" s="111"/>
      <c r="MHD27" s="111"/>
      <c r="MHE27" s="149"/>
      <c r="MHF27" s="111"/>
      <c r="MHG27" s="111"/>
      <c r="MHH27" s="142"/>
      <c r="MHI27" s="111"/>
      <c r="MHJ27" s="111"/>
      <c r="MHK27" s="111"/>
      <c r="MHL27" s="111"/>
      <c r="MHM27" s="143"/>
      <c r="MHN27" s="111"/>
      <c r="MHO27" s="111"/>
      <c r="MHP27" s="111"/>
      <c r="MHQ27" s="111"/>
      <c r="MHR27" s="111"/>
      <c r="MHS27" s="149"/>
      <c r="MHT27" s="111"/>
      <c r="MHU27" s="111"/>
      <c r="MHV27" s="142"/>
      <c r="MHW27" s="111"/>
      <c r="MHX27" s="111"/>
      <c r="MHY27" s="111"/>
      <c r="MHZ27" s="111"/>
      <c r="MIA27" s="143"/>
      <c r="MIB27" s="111"/>
      <c r="MIC27" s="111"/>
      <c r="MID27" s="111"/>
      <c r="MIE27" s="111"/>
      <c r="MIF27" s="111"/>
      <c r="MIG27" s="149"/>
      <c r="MIH27" s="111"/>
      <c r="MII27" s="111"/>
      <c r="MIJ27" s="142"/>
      <c r="MIK27" s="111"/>
      <c r="MIL27" s="111"/>
      <c r="MIM27" s="111"/>
      <c r="MIN27" s="111"/>
      <c r="MIO27" s="143"/>
      <c r="MIP27" s="111"/>
      <c r="MIQ27" s="111"/>
      <c r="MIR27" s="111"/>
      <c r="MIS27" s="111"/>
      <c r="MIT27" s="111"/>
      <c r="MIU27" s="149"/>
      <c r="MIV27" s="111"/>
      <c r="MIW27" s="111"/>
      <c r="MIX27" s="142"/>
      <c r="MIY27" s="111"/>
      <c r="MIZ27" s="111"/>
      <c r="MJA27" s="111"/>
      <c r="MJB27" s="111"/>
      <c r="MJC27" s="143"/>
      <c r="MJD27" s="111"/>
      <c r="MJE27" s="111"/>
      <c r="MJF27" s="111"/>
      <c r="MJG27" s="111"/>
      <c r="MJH27" s="111"/>
      <c r="MJI27" s="149"/>
      <c r="MJJ27" s="111"/>
      <c r="MJK27" s="111"/>
      <c r="MJL27" s="142"/>
      <c r="MJM27" s="111"/>
      <c r="MJN27" s="111"/>
      <c r="MJO27" s="111"/>
      <c r="MJP27" s="111"/>
      <c r="MJQ27" s="143"/>
      <c r="MJR27" s="111"/>
      <c r="MJS27" s="111"/>
      <c r="MJT27" s="111"/>
      <c r="MJU27" s="111"/>
      <c r="MJV27" s="111"/>
      <c r="MJW27" s="149"/>
      <c r="MJX27" s="111"/>
      <c r="MJY27" s="111"/>
      <c r="MJZ27" s="142"/>
      <c r="MKA27" s="111"/>
      <c r="MKB27" s="111"/>
      <c r="MKC27" s="111"/>
      <c r="MKD27" s="111"/>
      <c r="MKE27" s="143"/>
      <c r="MKF27" s="111"/>
      <c r="MKG27" s="111"/>
      <c r="MKH27" s="111"/>
      <c r="MKI27" s="111"/>
      <c r="MKJ27" s="111"/>
      <c r="MKK27" s="149"/>
      <c r="MKL27" s="111"/>
      <c r="MKM27" s="111"/>
      <c r="MKN27" s="142"/>
      <c r="MKO27" s="111"/>
      <c r="MKP27" s="111"/>
      <c r="MKQ27" s="111"/>
      <c r="MKR27" s="111"/>
      <c r="MKS27" s="143"/>
      <c r="MKT27" s="111"/>
      <c r="MKU27" s="111"/>
      <c r="MKV27" s="111"/>
      <c r="MKW27" s="111"/>
      <c r="MKX27" s="111"/>
      <c r="MKY27" s="149"/>
      <c r="MKZ27" s="111"/>
      <c r="MLA27" s="111"/>
      <c r="MLB27" s="142"/>
      <c r="MLC27" s="111"/>
      <c r="MLD27" s="111"/>
      <c r="MLE27" s="111"/>
      <c r="MLF27" s="111"/>
      <c r="MLG27" s="143"/>
      <c r="MLH27" s="111"/>
      <c r="MLI27" s="111"/>
      <c r="MLJ27" s="111"/>
      <c r="MLK27" s="111"/>
      <c r="MLL27" s="111"/>
      <c r="MLM27" s="149"/>
      <c r="MLN27" s="111"/>
      <c r="MLO27" s="111"/>
      <c r="MLP27" s="142"/>
      <c r="MLQ27" s="111"/>
      <c r="MLR27" s="111"/>
      <c r="MLS27" s="111"/>
      <c r="MLT27" s="111"/>
      <c r="MLU27" s="143"/>
      <c r="MLV27" s="111"/>
      <c r="MLW27" s="111"/>
      <c r="MLX27" s="111"/>
      <c r="MLY27" s="111"/>
      <c r="MLZ27" s="111"/>
      <c r="MMA27" s="149"/>
      <c r="MMB27" s="111"/>
      <c r="MMC27" s="111"/>
      <c r="MMD27" s="142"/>
      <c r="MME27" s="111"/>
      <c r="MMF27" s="111"/>
      <c r="MMG27" s="111"/>
      <c r="MMH27" s="111"/>
      <c r="MMI27" s="143"/>
      <c r="MMJ27" s="111"/>
      <c r="MMK27" s="111"/>
      <c r="MML27" s="111"/>
      <c r="MMM27" s="111"/>
      <c r="MMN27" s="111"/>
      <c r="MMO27" s="149"/>
      <c r="MMP27" s="111"/>
      <c r="MMQ27" s="111"/>
      <c r="MMR27" s="142"/>
      <c r="MMS27" s="111"/>
      <c r="MMT27" s="111"/>
      <c r="MMU27" s="111"/>
      <c r="MMV27" s="111"/>
      <c r="MMW27" s="143"/>
      <c r="MMX27" s="111"/>
      <c r="MMY27" s="111"/>
      <c r="MMZ27" s="111"/>
      <c r="MNA27" s="111"/>
      <c r="MNB27" s="111"/>
      <c r="MNC27" s="149"/>
      <c r="MND27" s="111"/>
      <c r="MNE27" s="111"/>
      <c r="MNF27" s="142"/>
      <c r="MNG27" s="111"/>
      <c r="MNH27" s="111"/>
      <c r="MNI27" s="111"/>
      <c r="MNJ27" s="111"/>
      <c r="MNK27" s="143"/>
      <c r="MNL27" s="111"/>
      <c r="MNM27" s="111"/>
      <c r="MNN27" s="111"/>
      <c r="MNO27" s="111"/>
      <c r="MNP27" s="111"/>
      <c r="MNQ27" s="149"/>
      <c r="MNR27" s="111"/>
      <c r="MNS27" s="111"/>
      <c r="MNT27" s="142"/>
      <c r="MNU27" s="111"/>
      <c r="MNV27" s="111"/>
      <c r="MNW27" s="111"/>
      <c r="MNX27" s="111"/>
      <c r="MNY27" s="143"/>
      <c r="MNZ27" s="111"/>
      <c r="MOA27" s="111"/>
      <c r="MOB27" s="111"/>
      <c r="MOC27" s="111"/>
      <c r="MOD27" s="111"/>
      <c r="MOE27" s="149"/>
      <c r="MOF27" s="111"/>
      <c r="MOG27" s="111"/>
      <c r="MOH27" s="142"/>
      <c r="MOI27" s="111"/>
      <c r="MOJ27" s="111"/>
      <c r="MOK27" s="111"/>
      <c r="MOL27" s="111"/>
      <c r="MOM27" s="143"/>
      <c r="MON27" s="111"/>
      <c r="MOO27" s="111"/>
      <c r="MOP27" s="111"/>
      <c r="MOQ27" s="111"/>
      <c r="MOR27" s="111"/>
      <c r="MOS27" s="149"/>
      <c r="MOT27" s="111"/>
      <c r="MOU27" s="111"/>
      <c r="MOV27" s="142"/>
      <c r="MOW27" s="111"/>
      <c r="MOX27" s="111"/>
      <c r="MOY27" s="111"/>
      <c r="MOZ27" s="111"/>
      <c r="MPA27" s="143"/>
      <c r="MPB27" s="111"/>
      <c r="MPC27" s="111"/>
      <c r="MPD27" s="111"/>
      <c r="MPE27" s="111"/>
      <c r="MPF27" s="111"/>
      <c r="MPG27" s="149"/>
      <c r="MPH27" s="111"/>
      <c r="MPI27" s="111"/>
      <c r="MPJ27" s="142"/>
      <c r="MPK27" s="111"/>
      <c r="MPL27" s="111"/>
      <c r="MPM27" s="111"/>
      <c r="MPN27" s="111"/>
      <c r="MPO27" s="143"/>
      <c r="MPP27" s="111"/>
      <c r="MPQ27" s="111"/>
      <c r="MPR27" s="111"/>
      <c r="MPS27" s="111"/>
      <c r="MPT27" s="111"/>
      <c r="MPU27" s="149"/>
      <c r="MPV27" s="111"/>
      <c r="MPW27" s="111"/>
      <c r="MPX27" s="142"/>
      <c r="MPY27" s="111"/>
      <c r="MPZ27" s="111"/>
      <c r="MQA27" s="111"/>
      <c r="MQB27" s="111"/>
      <c r="MQC27" s="143"/>
      <c r="MQD27" s="111"/>
      <c r="MQE27" s="111"/>
      <c r="MQF27" s="111"/>
      <c r="MQG27" s="111"/>
      <c r="MQH27" s="111"/>
      <c r="MQI27" s="149"/>
      <c r="MQJ27" s="111"/>
      <c r="MQK27" s="111"/>
      <c r="MQL27" s="142"/>
      <c r="MQM27" s="111"/>
      <c r="MQN27" s="111"/>
      <c r="MQO27" s="111"/>
      <c r="MQP27" s="111"/>
      <c r="MQQ27" s="143"/>
      <c r="MQR27" s="111"/>
      <c r="MQS27" s="111"/>
      <c r="MQT27" s="111"/>
      <c r="MQU27" s="111"/>
      <c r="MQV27" s="111"/>
      <c r="MQW27" s="149"/>
      <c r="MQX27" s="111"/>
      <c r="MQY27" s="111"/>
      <c r="MQZ27" s="142"/>
      <c r="MRA27" s="111"/>
      <c r="MRB27" s="111"/>
      <c r="MRC27" s="111"/>
      <c r="MRD27" s="111"/>
      <c r="MRE27" s="143"/>
      <c r="MRF27" s="111"/>
      <c r="MRG27" s="111"/>
      <c r="MRH27" s="111"/>
      <c r="MRI27" s="111"/>
      <c r="MRJ27" s="111"/>
      <c r="MRK27" s="149"/>
      <c r="MRL27" s="111"/>
      <c r="MRM27" s="111"/>
      <c r="MRN27" s="142"/>
      <c r="MRO27" s="111"/>
      <c r="MRP27" s="111"/>
      <c r="MRQ27" s="111"/>
      <c r="MRR27" s="111"/>
      <c r="MRS27" s="143"/>
      <c r="MRT27" s="111"/>
      <c r="MRU27" s="111"/>
      <c r="MRV27" s="111"/>
      <c r="MRW27" s="111"/>
      <c r="MRX27" s="111"/>
      <c r="MRY27" s="149"/>
      <c r="MRZ27" s="111"/>
      <c r="MSA27" s="111"/>
      <c r="MSB27" s="142"/>
      <c r="MSC27" s="111"/>
      <c r="MSD27" s="111"/>
      <c r="MSE27" s="111"/>
      <c r="MSF27" s="111"/>
      <c r="MSG27" s="143"/>
      <c r="MSH27" s="111"/>
      <c r="MSI27" s="111"/>
      <c r="MSJ27" s="111"/>
      <c r="MSK27" s="111"/>
      <c r="MSL27" s="111"/>
      <c r="MSM27" s="149"/>
      <c r="MSN27" s="111"/>
      <c r="MSO27" s="111"/>
      <c r="MSP27" s="142"/>
      <c r="MSQ27" s="111"/>
      <c r="MSR27" s="111"/>
      <c r="MSS27" s="111"/>
      <c r="MST27" s="111"/>
      <c r="MSU27" s="143"/>
      <c r="MSV27" s="111"/>
      <c r="MSW27" s="111"/>
      <c r="MSX27" s="111"/>
      <c r="MSY27" s="111"/>
      <c r="MSZ27" s="111"/>
      <c r="MTA27" s="149"/>
      <c r="MTB27" s="111"/>
      <c r="MTC27" s="111"/>
      <c r="MTD27" s="142"/>
      <c r="MTE27" s="111"/>
      <c r="MTF27" s="111"/>
      <c r="MTG27" s="111"/>
      <c r="MTH27" s="111"/>
      <c r="MTI27" s="143"/>
      <c r="MTJ27" s="111"/>
      <c r="MTK27" s="111"/>
      <c r="MTL27" s="111"/>
      <c r="MTM27" s="111"/>
      <c r="MTN27" s="111"/>
      <c r="MTO27" s="149"/>
      <c r="MTP27" s="111"/>
      <c r="MTQ27" s="111"/>
      <c r="MTR27" s="142"/>
      <c r="MTS27" s="111"/>
      <c r="MTT27" s="111"/>
      <c r="MTU27" s="111"/>
      <c r="MTV27" s="111"/>
      <c r="MTW27" s="143"/>
      <c r="MTX27" s="111"/>
      <c r="MTY27" s="111"/>
      <c r="MTZ27" s="111"/>
      <c r="MUA27" s="111"/>
      <c r="MUB27" s="111"/>
      <c r="MUC27" s="149"/>
      <c r="MUD27" s="111"/>
      <c r="MUE27" s="111"/>
      <c r="MUF27" s="142"/>
      <c r="MUG27" s="111"/>
      <c r="MUH27" s="111"/>
      <c r="MUI27" s="111"/>
      <c r="MUJ27" s="111"/>
      <c r="MUK27" s="143"/>
      <c r="MUL27" s="111"/>
      <c r="MUM27" s="111"/>
      <c r="MUN27" s="111"/>
      <c r="MUO27" s="111"/>
      <c r="MUP27" s="111"/>
      <c r="MUQ27" s="149"/>
      <c r="MUR27" s="111"/>
      <c r="MUS27" s="111"/>
      <c r="MUT27" s="142"/>
      <c r="MUU27" s="111"/>
      <c r="MUV27" s="111"/>
      <c r="MUW27" s="111"/>
      <c r="MUX27" s="111"/>
      <c r="MUY27" s="143"/>
      <c r="MUZ27" s="111"/>
      <c r="MVA27" s="111"/>
      <c r="MVB27" s="111"/>
      <c r="MVC27" s="111"/>
      <c r="MVD27" s="111"/>
      <c r="MVE27" s="149"/>
      <c r="MVF27" s="111"/>
      <c r="MVG27" s="111"/>
      <c r="MVH27" s="142"/>
      <c r="MVI27" s="111"/>
      <c r="MVJ27" s="111"/>
      <c r="MVK27" s="111"/>
      <c r="MVL27" s="111"/>
      <c r="MVM27" s="143"/>
      <c r="MVN27" s="111"/>
      <c r="MVO27" s="111"/>
      <c r="MVP27" s="111"/>
      <c r="MVQ27" s="111"/>
      <c r="MVR27" s="111"/>
      <c r="MVS27" s="149"/>
      <c r="MVT27" s="111"/>
      <c r="MVU27" s="111"/>
      <c r="MVV27" s="142"/>
      <c r="MVW27" s="111"/>
      <c r="MVX27" s="111"/>
      <c r="MVY27" s="111"/>
      <c r="MVZ27" s="111"/>
      <c r="MWA27" s="143"/>
      <c r="MWB27" s="111"/>
      <c r="MWC27" s="111"/>
      <c r="MWD27" s="111"/>
      <c r="MWE27" s="111"/>
      <c r="MWF27" s="111"/>
      <c r="MWG27" s="149"/>
      <c r="MWH27" s="111"/>
      <c r="MWI27" s="111"/>
      <c r="MWJ27" s="142"/>
      <c r="MWK27" s="111"/>
      <c r="MWL27" s="111"/>
      <c r="MWM27" s="111"/>
      <c r="MWN27" s="111"/>
      <c r="MWO27" s="143"/>
      <c r="MWP27" s="111"/>
      <c r="MWQ27" s="111"/>
      <c r="MWR27" s="111"/>
      <c r="MWS27" s="111"/>
      <c r="MWT27" s="111"/>
      <c r="MWU27" s="149"/>
      <c r="MWV27" s="111"/>
      <c r="MWW27" s="111"/>
      <c r="MWX27" s="142"/>
      <c r="MWY27" s="111"/>
      <c r="MWZ27" s="111"/>
      <c r="MXA27" s="111"/>
      <c r="MXB27" s="111"/>
      <c r="MXC27" s="143"/>
      <c r="MXD27" s="111"/>
      <c r="MXE27" s="111"/>
      <c r="MXF27" s="111"/>
      <c r="MXG27" s="111"/>
      <c r="MXH27" s="111"/>
      <c r="MXI27" s="149"/>
      <c r="MXJ27" s="111"/>
      <c r="MXK27" s="111"/>
      <c r="MXL27" s="142"/>
      <c r="MXM27" s="111"/>
      <c r="MXN27" s="111"/>
      <c r="MXO27" s="111"/>
      <c r="MXP27" s="111"/>
      <c r="MXQ27" s="143"/>
      <c r="MXR27" s="111"/>
      <c r="MXS27" s="111"/>
      <c r="MXT27" s="111"/>
      <c r="MXU27" s="111"/>
      <c r="MXV27" s="111"/>
      <c r="MXW27" s="149"/>
      <c r="MXX27" s="111"/>
      <c r="MXY27" s="111"/>
      <c r="MXZ27" s="142"/>
      <c r="MYA27" s="111"/>
      <c r="MYB27" s="111"/>
      <c r="MYC27" s="111"/>
      <c r="MYD27" s="111"/>
      <c r="MYE27" s="143"/>
      <c r="MYF27" s="111"/>
      <c r="MYG27" s="111"/>
      <c r="MYH27" s="111"/>
      <c r="MYI27" s="111"/>
      <c r="MYJ27" s="111"/>
      <c r="MYK27" s="149"/>
      <c r="MYL27" s="111"/>
      <c r="MYM27" s="111"/>
      <c r="MYN27" s="142"/>
      <c r="MYO27" s="111"/>
      <c r="MYP27" s="111"/>
      <c r="MYQ27" s="111"/>
      <c r="MYR27" s="111"/>
      <c r="MYS27" s="143"/>
      <c r="MYT27" s="111"/>
      <c r="MYU27" s="111"/>
      <c r="MYV27" s="111"/>
      <c r="MYW27" s="111"/>
      <c r="MYX27" s="111"/>
      <c r="MYY27" s="149"/>
      <c r="MYZ27" s="111"/>
      <c r="MZA27" s="111"/>
      <c r="MZB27" s="142"/>
      <c r="MZC27" s="111"/>
      <c r="MZD27" s="111"/>
      <c r="MZE27" s="111"/>
      <c r="MZF27" s="111"/>
      <c r="MZG27" s="143"/>
      <c r="MZH27" s="111"/>
      <c r="MZI27" s="111"/>
      <c r="MZJ27" s="111"/>
      <c r="MZK27" s="111"/>
      <c r="MZL27" s="111"/>
      <c r="MZM27" s="149"/>
      <c r="MZN27" s="111"/>
      <c r="MZO27" s="111"/>
      <c r="MZP27" s="142"/>
      <c r="MZQ27" s="111"/>
      <c r="MZR27" s="111"/>
      <c r="MZS27" s="111"/>
      <c r="MZT27" s="111"/>
      <c r="MZU27" s="143"/>
      <c r="MZV27" s="111"/>
      <c r="MZW27" s="111"/>
      <c r="MZX27" s="111"/>
      <c r="MZY27" s="111"/>
      <c r="MZZ27" s="111"/>
      <c r="NAA27" s="149"/>
      <c r="NAB27" s="111"/>
      <c r="NAC27" s="111"/>
      <c r="NAD27" s="142"/>
      <c r="NAE27" s="111"/>
      <c r="NAF27" s="111"/>
      <c r="NAG27" s="111"/>
      <c r="NAH27" s="111"/>
      <c r="NAI27" s="143"/>
      <c r="NAJ27" s="111"/>
      <c r="NAK27" s="111"/>
      <c r="NAL27" s="111"/>
      <c r="NAM27" s="111"/>
      <c r="NAN27" s="111"/>
      <c r="NAO27" s="149"/>
      <c r="NAP27" s="111"/>
      <c r="NAQ27" s="111"/>
      <c r="NAR27" s="142"/>
      <c r="NAS27" s="111"/>
      <c r="NAT27" s="111"/>
      <c r="NAU27" s="111"/>
      <c r="NAV27" s="111"/>
      <c r="NAW27" s="143"/>
      <c r="NAX27" s="111"/>
      <c r="NAY27" s="111"/>
      <c r="NAZ27" s="111"/>
      <c r="NBA27" s="111"/>
      <c r="NBB27" s="111"/>
      <c r="NBC27" s="149"/>
      <c r="NBD27" s="111"/>
      <c r="NBE27" s="111"/>
      <c r="NBF27" s="142"/>
      <c r="NBG27" s="111"/>
      <c r="NBH27" s="111"/>
      <c r="NBI27" s="111"/>
      <c r="NBJ27" s="111"/>
      <c r="NBK27" s="143"/>
      <c r="NBL27" s="111"/>
      <c r="NBM27" s="111"/>
      <c r="NBN27" s="111"/>
      <c r="NBO27" s="111"/>
      <c r="NBP27" s="111"/>
      <c r="NBQ27" s="149"/>
      <c r="NBR27" s="111"/>
      <c r="NBS27" s="111"/>
      <c r="NBT27" s="142"/>
      <c r="NBU27" s="111"/>
      <c r="NBV27" s="111"/>
      <c r="NBW27" s="111"/>
      <c r="NBX27" s="111"/>
      <c r="NBY27" s="143"/>
      <c r="NBZ27" s="111"/>
      <c r="NCA27" s="111"/>
      <c r="NCB27" s="111"/>
      <c r="NCC27" s="111"/>
      <c r="NCD27" s="111"/>
      <c r="NCE27" s="149"/>
      <c r="NCF27" s="111"/>
      <c r="NCG27" s="111"/>
      <c r="NCH27" s="142"/>
      <c r="NCI27" s="111"/>
      <c r="NCJ27" s="111"/>
      <c r="NCK27" s="111"/>
      <c r="NCL27" s="111"/>
      <c r="NCM27" s="143"/>
      <c r="NCN27" s="111"/>
      <c r="NCO27" s="111"/>
      <c r="NCP27" s="111"/>
      <c r="NCQ27" s="111"/>
      <c r="NCR27" s="111"/>
      <c r="NCS27" s="149"/>
      <c r="NCT27" s="111"/>
      <c r="NCU27" s="111"/>
      <c r="NCV27" s="142"/>
      <c r="NCW27" s="111"/>
      <c r="NCX27" s="111"/>
      <c r="NCY27" s="111"/>
      <c r="NCZ27" s="111"/>
      <c r="NDA27" s="143"/>
      <c r="NDB27" s="111"/>
      <c r="NDC27" s="111"/>
      <c r="NDD27" s="111"/>
      <c r="NDE27" s="111"/>
      <c r="NDF27" s="111"/>
      <c r="NDG27" s="149"/>
      <c r="NDH27" s="111"/>
      <c r="NDI27" s="111"/>
      <c r="NDJ27" s="142"/>
      <c r="NDK27" s="111"/>
      <c r="NDL27" s="111"/>
      <c r="NDM27" s="111"/>
      <c r="NDN27" s="111"/>
      <c r="NDO27" s="143"/>
      <c r="NDP27" s="111"/>
      <c r="NDQ27" s="111"/>
      <c r="NDR27" s="111"/>
      <c r="NDS27" s="111"/>
      <c r="NDT27" s="111"/>
      <c r="NDU27" s="149"/>
      <c r="NDV27" s="111"/>
      <c r="NDW27" s="111"/>
      <c r="NDX27" s="142"/>
      <c r="NDY27" s="111"/>
      <c r="NDZ27" s="111"/>
      <c r="NEA27" s="111"/>
      <c r="NEB27" s="111"/>
      <c r="NEC27" s="143"/>
      <c r="NED27" s="111"/>
      <c r="NEE27" s="111"/>
      <c r="NEF27" s="111"/>
      <c r="NEG27" s="111"/>
      <c r="NEH27" s="111"/>
      <c r="NEI27" s="149"/>
      <c r="NEJ27" s="111"/>
      <c r="NEK27" s="111"/>
      <c r="NEL27" s="142"/>
      <c r="NEM27" s="111"/>
      <c r="NEN27" s="111"/>
      <c r="NEO27" s="111"/>
      <c r="NEP27" s="111"/>
      <c r="NEQ27" s="143"/>
      <c r="NER27" s="111"/>
      <c r="NES27" s="111"/>
      <c r="NET27" s="111"/>
      <c r="NEU27" s="111"/>
      <c r="NEV27" s="111"/>
      <c r="NEW27" s="149"/>
      <c r="NEX27" s="111"/>
      <c r="NEY27" s="111"/>
      <c r="NEZ27" s="142"/>
      <c r="NFA27" s="111"/>
      <c r="NFB27" s="111"/>
      <c r="NFC27" s="111"/>
      <c r="NFD27" s="111"/>
      <c r="NFE27" s="143"/>
      <c r="NFF27" s="111"/>
      <c r="NFG27" s="111"/>
      <c r="NFH27" s="111"/>
      <c r="NFI27" s="111"/>
      <c r="NFJ27" s="111"/>
      <c r="NFK27" s="149"/>
      <c r="NFL27" s="111"/>
      <c r="NFM27" s="111"/>
      <c r="NFN27" s="142"/>
      <c r="NFO27" s="111"/>
      <c r="NFP27" s="111"/>
      <c r="NFQ27" s="111"/>
      <c r="NFR27" s="111"/>
      <c r="NFS27" s="143"/>
      <c r="NFT27" s="111"/>
      <c r="NFU27" s="111"/>
      <c r="NFV27" s="111"/>
      <c r="NFW27" s="111"/>
      <c r="NFX27" s="111"/>
      <c r="NFY27" s="149"/>
      <c r="NFZ27" s="111"/>
      <c r="NGA27" s="111"/>
      <c r="NGB27" s="142"/>
      <c r="NGC27" s="111"/>
      <c r="NGD27" s="111"/>
      <c r="NGE27" s="111"/>
      <c r="NGF27" s="111"/>
      <c r="NGG27" s="143"/>
      <c r="NGH27" s="111"/>
      <c r="NGI27" s="111"/>
      <c r="NGJ27" s="111"/>
      <c r="NGK27" s="111"/>
      <c r="NGL27" s="111"/>
      <c r="NGM27" s="149"/>
      <c r="NGN27" s="111"/>
      <c r="NGO27" s="111"/>
      <c r="NGP27" s="142"/>
      <c r="NGQ27" s="111"/>
      <c r="NGR27" s="111"/>
      <c r="NGS27" s="111"/>
      <c r="NGT27" s="111"/>
      <c r="NGU27" s="143"/>
      <c r="NGV27" s="111"/>
      <c r="NGW27" s="111"/>
      <c r="NGX27" s="111"/>
      <c r="NGY27" s="111"/>
      <c r="NGZ27" s="111"/>
      <c r="NHA27" s="149"/>
      <c r="NHB27" s="111"/>
      <c r="NHC27" s="111"/>
      <c r="NHD27" s="142"/>
      <c r="NHE27" s="111"/>
      <c r="NHF27" s="111"/>
      <c r="NHG27" s="111"/>
      <c r="NHH27" s="111"/>
      <c r="NHI27" s="143"/>
      <c r="NHJ27" s="111"/>
      <c r="NHK27" s="111"/>
      <c r="NHL27" s="111"/>
      <c r="NHM27" s="111"/>
      <c r="NHN27" s="111"/>
      <c r="NHO27" s="149"/>
      <c r="NHP27" s="111"/>
      <c r="NHQ27" s="111"/>
      <c r="NHR27" s="142"/>
      <c r="NHS27" s="111"/>
      <c r="NHT27" s="111"/>
      <c r="NHU27" s="111"/>
      <c r="NHV27" s="111"/>
      <c r="NHW27" s="143"/>
      <c r="NHX27" s="111"/>
      <c r="NHY27" s="111"/>
      <c r="NHZ27" s="111"/>
      <c r="NIA27" s="111"/>
      <c r="NIB27" s="111"/>
      <c r="NIC27" s="149"/>
      <c r="NID27" s="111"/>
      <c r="NIE27" s="111"/>
      <c r="NIF27" s="142"/>
      <c r="NIG27" s="111"/>
      <c r="NIH27" s="111"/>
      <c r="NII27" s="111"/>
      <c r="NIJ27" s="111"/>
      <c r="NIK27" s="143"/>
      <c r="NIL27" s="111"/>
      <c r="NIM27" s="111"/>
      <c r="NIN27" s="111"/>
      <c r="NIO27" s="111"/>
      <c r="NIP27" s="111"/>
      <c r="NIQ27" s="149"/>
      <c r="NIR27" s="111"/>
      <c r="NIS27" s="111"/>
      <c r="NIT27" s="142"/>
      <c r="NIU27" s="111"/>
      <c r="NIV27" s="111"/>
      <c r="NIW27" s="111"/>
      <c r="NIX27" s="111"/>
      <c r="NIY27" s="143"/>
      <c r="NIZ27" s="111"/>
      <c r="NJA27" s="111"/>
      <c r="NJB27" s="111"/>
      <c r="NJC27" s="111"/>
      <c r="NJD27" s="111"/>
      <c r="NJE27" s="149"/>
      <c r="NJF27" s="111"/>
      <c r="NJG27" s="111"/>
      <c r="NJH27" s="142"/>
      <c r="NJI27" s="111"/>
      <c r="NJJ27" s="111"/>
      <c r="NJK27" s="111"/>
      <c r="NJL27" s="111"/>
      <c r="NJM27" s="143"/>
      <c r="NJN27" s="111"/>
      <c r="NJO27" s="111"/>
      <c r="NJP27" s="111"/>
      <c r="NJQ27" s="111"/>
      <c r="NJR27" s="111"/>
      <c r="NJS27" s="149"/>
      <c r="NJT27" s="111"/>
      <c r="NJU27" s="111"/>
      <c r="NJV27" s="142"/>
      <c r="NJW27" s="111"/>
      <c r="NJX27" s="111"/>
      <c r="NJY27" s="111"/>
      <c r="NJZ27" s="111"/>
      <c r="NKA27" s="143"/>
      <c r="NKB27" s="111"/>
      <c r="NKC27" s="111"/>
      <c r="NKD27" s="111"/>
      <c r="NKE27" s="111"/>
      <c r="NKF27" s="111"/>
      <c r="NKG27" s="149"/>
      <c r="NKH27" s="111"/>
      <c r="NKI27" s="111"/>
      <c r="NKJ27" s="142"/>
      <c r="NKK27" s="111"/>
      <c r="NKL27" s="111"/>
      <c r="NKM27" s="111"/>
      <c r="NKN27" s="111"/>
      <c r="NKO27" s="143"/>
      <c r="NKP27" s="111"/>
      <c r="NKQ27" s="111"/>
      <c r="NKR27" s="111"/>
      <c r="NKS27" s="111"/>
      <c r="NKT27" s="111"/>
      <c r="NKU27" s="149"/>
      <c r="NKV27" s="111"/>
      <c r="NKW27" s="111"/>
      <c r="NKX27" s="142"/>
      <c r="NKY27" s="111"/>
      <c r="NKZ27" s="111"/>
      <c r="NLA27" s="111"/>
      <c r="NLB27" s="111"/>
      <c r="NLC27" s="143"/>
      <c r="NLD27" s="111"/>
      <c r="NLE27" s="111"/>
      <c r="NLF27" s="111"/>
      <c r="NLG27" s="111"/>
      <c r="NLH27" s="111"/>
      <c r="NLI27" s="149"/>
      <c r="NLJ27" s="111"/>
      <c r="NLK27" s="111"/>
      <c r="NLL27" s="142"/>
      <c r="NLM27" s="111"/>
      <c r="NLN27" s="111"/>
      <c r="NLO27" s="111"/>
      <c r="NLP27" s="111"/>
      <c r="NLQ27" s="143"/>
      <c r="NLR27" s="111"/>
      <c r="NLS27" s="111"/>
      <c r="NLT27" s="111"/>
      <c r="NLU27" s="111"/>
      <c r="NLV27" s="111"/>
      <c r="NLW27" s="149"/>
      <c r="NLX27" s="111"/>
      <c r="NLY27" s="111"/>
      <c r="NLZ27" s="142"/>
      <c r="NMA27" s="111"/>
      <c r="NMB27" s="111"/>
      <c r="NMC27" s="111"/>
      <c r="NMD27" s="111"/>
      <c r="NME27" s="143"/>
      <c r="NMF27" s="111"/>
      <c r="NMG27" s="111"/>
      <c r="NMH27" s="111"/>
      <c r="NMI27" s="111"/>
      <c r="NMJ27" s="111"/>
      <c r="NMK27" s="149"/>
      <c r="NML27" s="111"/>
      <c r="NMM27" s="111"/>
      <c r="NMN27" s="142"/>
      <c r="NMO27" s="111"/>
      <c r="NMP27" s="111"/>
      <c r="NMQ27" s="111"/>
      <c r="NMR27" s="111"/>
      <c r="NMS27" s="143"/>
      <c r="NMT27" s="111"/>
      <c r="NMU27" s="111"/>
      <c r="NMV27" s="111"/>
      <c r="NMW27" s="111"/>
      <c r="NMX27" s="111"/>
      <c r="NMY27" s="149"/>
      <c r="NMZ27" s="111"/>
      <c r="NNA27" s="111"/>
      <c r="NNB27" s="142"/>
      <c r="NNC27" s="111"/>
      <c r="NND27" s="111"/>
      <c r="NNE27" s="111"/>
      <c r="NNF27" s="111"/>
      <c r="NNG27" s="143"/>
      <c r="NNH27" s="111"/>
      <c r="NNI27" s="111"/>
      <c r="NNJ27" s="111"/>
      <c r="NNK27" s="111"/>
      <c r="NNL27" s="111"/>
      <c r="NNM27" s="149"/>
      <c r="NNN27" s="111"/>
      <c r="NNO27" s="111"/>
      <c r="NNP27" s="142"/>
      <c r="NNQ27" s="111"/>
      <c r="NNR27" s="111"/>
      <c r="NNS27" s="111"/>
      <c r="NNT27" s="111"/>
      <c r="NNU27" s="143"/>
      <c r="NNV27" s="111"/>
      <c r="NNW27" s="111"/>
      <c r="NNX27" s="111"/>
      <c r="NNY27" s="111"/>
      <c r="NNZ27" s="111"/>
      <c r="NOA27" s="149"/>
      <c r="NOB27" s="111"/>
      <c r="NOC27" s="111"/>
      <c r="NOD27" s="142"/>
      <c r="NOE27" s="111"/>
      <c r="NOF27" s="111"/>
      <c r="NOG27" s="111"/>
      <c r="NOH27" s="111"/>
      <c r="NOI27" s="143"/>
      <c r="NOJ27" s="111"/>
      <c r="NOK27" s="111"/>
      <c r="NOL27" s="111"/>
      <c r="NOM27" s="111"/>
      <c r="NON27" s="111"/>
      <c r="NOO27" s="149"/>
      <c r="NOP27" s="111"/>
      <c r="NOQ27" s="111"/>
      <c r="NOR27" s="142"/>
      <c r="NOS27" s="111"/>
      <c r="NOT27" s="111"/>
      <c r="NOU27" s="111"/>
      <c r="NOV27" s="111"/>
      <c r="NOW27" s="143"/>
      <c r="NOX27" s="111"/>
      <c r="NOY27" s="111"/>
      <c r="NOZ27" s="111"/>
      <c r="NPA27" s="111"/>
      <c r="NPB27" s="111"/>
      <c r="NPC27" s="149"/>
      <c r="NPD27" s="111"/>
      <c r="NPE27" s="111"/>
      <c r="NPF27" s="142"/>
      <c r="NPG27" s="111"/>
      <c r="NPH27" s="111"/>
      <c r="NPI27" s="111"/>
      <c r="NPJ27" s="111"/>
      <c r="NPK27" s="143"/>
      <c r="NPL27" s="111"/>
      <c r="NPM27" s="111"/>
      <c r="NPN27" s="111"/>
      <c r="NPO27" s="111"/>
      <c r="NPP27" s="111"/>
      <c r="NPQ27" s="149"/>
      <c r="NPR27" s="111"/>
      <c r="NPS27" s="111"/>
      <c r="NPT27" s="142"/>
      <c r="NPU27" s="111"/>
      <c r="NPV27" s="111"/>
      <c r="NPW27" s="111"/>
      <c r="NPX27" s="111"/>
      <c r="NPY27" s="143"/>
      <c r="NPZ27" s="111"/>
      <c r="NQA27" s="111"/>
      <c r="NQB27" s="111"/>
      <c r="NQC27" s="111"/>
      <c r="NQD27" s="111"/>
      <c r="NQE27" s="149"/>
      <c r="NQF27" s="111"/>
      <c r="NQG27" s="111"/>
      <c r="NQH27" s="142"/>
      <c r="NQI27" s="111"/>
      <c r="NQJ27" s="111"/>
      <c r="NQK27" s="111"/>
      <c r="NQL27" s="111"/>
      <c r="NQM27" s="143"/>
      <c r="NQN27" s="111"/>
      <c r="NQO27" s="111"/>
      <c r="NQP27" s="111"/>
      <c r="NQQ27" s="111"/>
      <c r="NQR27" s="111"/>
      <c r="NQS27" s="149"/>
      <c r="NQT27" s="111"/>
      <c r="NQU27" s="111"/>
      <c r="NQV27" s="142"/>
      <c r="NQW27" s="111"/>
      <c r="NQX27" s="111"/>
      <c r="NQY27" s="111"/>
      <c r="NQZ27" s="111"/>
      <c r="NRA27" s="143"/>
      <c r="NRB27" s="111"/>
      <c r="NRC27" s="111"/>
      <c r="NRD27" s="111"/>
      <c r="NRE27" s="111"/>
      <c r="NRF27" s="111"/>
      <c r="NRG27" s="149"/>
      <c r="NRH27" s="111"/>
      <c r="NRI27" s="111"/>
      <c r="NRJ27" s="142"/>
      <c r="NRK27" s="111"/>
      <c r="NRL27" s="111"/>
      <c r="NRM27" s="111"/>
      <c r="NRN27" s="111"/>
      <c r="NRO27" s="143"/>
      <c r="NRP27" s="111"/>
      <c r="NRQ27" s="111"/>
      <c r="NRR27" s="111"/>
      <c r="NRS27" s="111"/>
      <c r="NRT27" s="111"/>
      <c r="NRU27" s="149"/>
      <c r="NRV27" s="111"/>
      <c r="NRW27" s="111"/>
      <c r="NRX27" s="142"/>
      <c r="NRY27" s="111"/>
      <c r="NRZ27" s="111"/>
      <c r="NSA27" s="111"/>
      <c r="NSB27" s="111"/>
      <c r="NSC27" s="143"/>
      <c r="NSD27" s="111"/>
      <c r="NSE27" s="111"/>
      <c r="NSF27" s="111"/>
      <c r="NSG27" s="111"/>
      <c r="NSH27" s="111"/>
      <c r="NSI27" s="149"/>
      <c r="NSJ27" s="111"/>
      <c r="NSK27" s="111"/>
      <c r="NSL27" s="142"/>
      <c r="NSM27" s="111"/>
      <c r="NSN27" s="111"/>
      <c r="NSO27" s="111"/>
      <c r="NSP27" s="111"/>
      <c r="NSQ27" s="143"/>
      <c r="NSR27" s="111"/>
      <c r="NSS27" s="111"/>
      <c r="NST27" s="111"/>
      <c r="NSU27" s="111"/>
      <c r="NSV27" s="111"/>
      <c r="NSW27" s="149"/>
      <c r="NSX27" s="111"/>
      <c r="NSY27" s="111"/>
      <c r="NSZ27" s="142"/>
      <c r="NTA27" s="111"/>
      <c r="NTB27" s="111"/>
      <c r="NTC27" s="111"/>
      <c r="NTD27" s="111"/>
      <c r="NTE27" s="143"/>
      <c r="NTF27" s="111"/>
      <c r="NTG27" s="111"/>
      <c r="NTH27" s="111"/>
      <c r="NTI27" s="111"/>
      <c r="NTJ27" s="111"/>
      <c r="NTK27" s="149"/>
      <c r="NTL27" s="111"/>
      <c r="NTM27" s="111"/>
      <c r="NTN27" s="142"/>
      <c r="NTO27" s="111"/>
      <c r="NTP27" s="111"/>
      <c r="NTQ27" s="111"/>
      <c r="NTR27" s="111"/>
      <c r="NTS27" s="143"/>
      <c r="NTT27" s="111"/>
      <c r="NTU27" s="111"/>
      <c r="NTV27" s="111"/>
      <c r="NTW27" s="111"/>
      <c r="NTX27" s="111"/>
      <c r="NTY27" s="149"/>
      <c r="NTZ27" s="111"/>
      <c r="NUA27" s="111"/>
      <c r="NUB27" s="142"/>
      <c r="NUC27" s="111"/>
      <c r="NUD27" s="111"/>
      <c r="NUE27" s="111"/>
      <c r="NUF27" s="111"/>
      <c r="NUG27" s="143"/>
      <c r="NUH27" s="111"/>
      <c r="NUI27" s="111"/>
      <c r="NUJ27" s="111"/>
      <c r="NUK27" s="111"/>
      <c r="NUL27" s="111"/>
      <c r="NUM27" s="149"/>
      <c r="NUN27" s="111"/>
      <c r="NUO27" s="111"/>
      <c r="NUP27" s="142"/>
      <c r="NUQ27" s="111"/>
      <c r="NUR27" s="111"/>
      <c r="NUS27" s="111"/>
      <c r="NUT27" s="111"/>
      <c r="NUU27" s="143"/>
      <c r="NUV27" s="111"/>
      <c r="NUW27" s="111"/>
      <c r="NUX27" s="111"/>
      <c r="NUY27" s="111"/>
      <c r="NUZ27" s="111"/>
      <c r="NVA27" s="149"/>
      <c r="NVB27" s="111"/>
      <c r="NVC27" s="111"/>
      <c r="NVD27" s="142"/>
      <c r="NVE27" s="111"/>
      <c r="NVF27" s="111"/>
      <c r="NVG27" s="111"/>
      <c r="NVH27" s="111"/>
      <c r="NVI27" s="143"/>
      <c r="NVJ27" s="111"/>
      <c r="NVK27" s="111"/>
      <c r="NVL27" s="111"/>
      <c r="NVM27" s="111"/>
      <c r="NVN27" s="111"/>
      <c r="NVO27" s="149"/>
      <c r="NVP27" s="111"/>
      <c r="NVQ27" s="111"/>
      <c r="NVR27" s="142"/>
      <c r="NVS27" s="111"/>
      <c r="NVT27" s="111"/>
      <c r="NVU27" s="111"/>
      <c r="NVV27" s="111"/>
      <c r="NVW27" s="143"/>
      <c r="NVX27" s="111"/>
      <c r="NVY27" s="111"/>
      <c r="NVZ27" s="111"/>
      <c r="NWA27" s="111"/>
      <c r="NWB27" s="111"/>
      <c r="NWC27" s="149"/>
      <c r="NWD27" s="111"/>
      <c r="NWE27" s="111"/>
      <c r="NWF27" s="142"/>
      <c r="NWG27" s="111"/>
      <c r="NWH27" s="111"/>
      <c r="NWI27" s="111"/>
      <c r="NWJ27" s="111"/>
      <c r="NWK27" s="143"/>
      <c r="NWL27" s="111"/>
      <c r="NWM27" s="111"/>
      <c r="NWN27" s="111"/>
      <c r="NWO27" s="111"/>
      <c r="NWP27" s="111"/>
      <c r="NWQ27" s="149"/>
      <c r="NWR27" s="111"/>
      <c r="NWS27" s="111"/>
      <c r="NWT27" s="142"/>
      <c r="NWU27" s="111"/>
      <c r="NWV27" s="111"/>
      <c r="NWW27" s="111"/>
      <c r="NWX27" s="111"/>
      <c r="NWY27" s="143"/>
      <c r="NWZ27" s="111"/>
      <c r="NXA27" s="111"/>
      <c r="NXB27" s="111"/>
      <c r="NXC27" s="111"/>
      <c r="NXD27" s="111"/>
      <c r="NXE27" s="149"/>
      <c r="NXF27" s="111"/>
      <c r="NXG27" s="111"/>
      <c r="NXH27" s="142"/>
      <c r="NXI27" s="111"/>
      <c r="NXJ27" s="111"/>
      <c r="NXK27" s="111"/>
      <c r="NXL27" s="111"/>
      <c r="NXM27" s="143"/>
      <c r="NXN27" s="111"/>
      <c r="NXO27" s="111"/>
      <c r="NXP27" s="111"/>
      <c r="NXQ27" s="111"/>
      <c r="NXR27" s="111"/>
      <c r="NXS27" s="149"/>
      <c r="NXT27" s="111"/>
      <c r="NXU27" s="111"/>
      <c r="NXV27" s="142"/>
      <c r="NXW27" s="111"/>
      <c r="NXX27" s="111"/>
      <c r="NXY27" s="111"/>
      <c r="NXZ27" s="111"/>
      <c r="NYA27" s="143"/>
      <c r="NYB27" s="111"/>
      <c r="NYC27" s="111"/>
      <c r="NYD27" s="111"/>
      <c r="NYE27" s="111"/>
      <c r="NYF27" s="111"/>
      <c r="NYG27" s="149"/>
      <c r="NYH27" s="111"/>
      <c r="NYI27" s="111"/>
      <c r="NYJ27" s="142"/>
      <c r="NYK27" s="111"/>
      <c r="NYL27" s="111"/>
      <c r="NYM27" s="111"/>
      <c r="NYN27" s="111"/>
      <c r="NYO27" s="143"/>
      <c r="NYP27" s="111"/>
      <c r="NYQ27" s="111"/>
      <c r="NYR27" s="111"/>
      <c r="NYS27" s="111"/>
      <c r="NYT27" s="111"/>
      <c r="NYU27" s="149"/>
      <c r="NYV27" s="111"/>
      <c r="NYW27" s="111"/>
      <c r="NYX27" s="142"/>
      <c r="NYY27" s="111"/>
      <c r="NYZ27" s="111"/>
      <c r="NZA27" s="111"/>
      <c r="NZB27" s="111"/>
      <c r="NZC27" s="143"/>
      <c r="NZD27" s="111"/>
      <c r="NZE27" s="111"/>
      <c r="NZF27" s="111"/>
      <c r="NZG27" s="111"/>
      <c r="NZH27" s="111"/>
      <c r="NZI27" s="149"/>
      <c r="NZJ27" s="111"/>
      <c r="NZK27" s="111"/>
      <c r="NZL27" s="142"/>
      <c r="NZM27" s="111"/>
      <c r="NZN27" s="111"/>
      <c r="NZO27" s="111"/>
      <c r="NZP27" s="111"/>
      <c r="NZQ27" s="143"/>
      <c r="NZR27" s="111"/>
      <c r="NZS27" s="111"/>
      <c r="NZT27" s="111"/>
      <c r="NZU27" s="111"/>
      <c r="NZV27" s="111"/>
      <c r="NZW27" s="149"/>
      <c r="NZX27" s="111"/>
      <c r="NZY27" s="111"/>
      <c r="NZZ27" s="142"/>
      <c r="OAA27" s="111"/>
      <c r="OAB27" s="111"/>
      <c r="OAC27" s="111"/>
      <c r="OAD27" s="111"/>
      <c r="OAE27" s="143"/>
      <c r="OAF27" s="111"/>
      <c r="OAG27" s="111"/>
      <c r="OAH27" s="111"/>
      <c r="OAI27" s="111"/>
      <c r="OAJ27" s="111"/>
      <c r="OAK27" s="149"/>
      <c r="OAL27" s="111"/>
      <c r="OAM27" s="111"/>
      <c r="OAN27" s="142"/>
      <c r="OAO27" s="111"/>
      <c r="OAP27" s="111"/>
      <c r="OAQ27" s="111"/>
      <c r="OAR27" s="111"/>
      <c r="OAS27" s="143"/>
      <c r="OAT27" s="111"/>
      <c r="OAU27" s="111"/>
      <c r="OAV27" s="111"/>
      <c r="OAW27" s="111"/>
      <c r="OAX27" s="111"/>
      <c r="OAY27" s="149"/>
      <c r="OAZ27" s="111"/>
      <c r="OBA27" s="111"/>
      <c r="OBB27" s="142"/>
      <c r="OBC27" s="111"/>
      <c r="OBD27" s="111"/>
      <c r="OBE27" s="111"/>
      <c r="OBF27" s="111"/>
      <c r="OBG27" s="143"/>
      <c r="OBH27" s="111"/>
      <c r="OBI27" s="111"/>
      <c r="OBJ27" s="111"/>
      <c r="OBK27" s="111"/>
      <c r="OBL27" s="111"/>
      <c r="OBM27" s="149"/>
      <c r="OBN27" s="111"/>
      <c r="OBO27" s="111"/>
      <c r="OBP27" s="142"/>
      <c r="OBQ27" s="111"/>
      <c r="OBR27" s="111"/>
      <c r="OBS27" s="111"/>
      <c r="OBT27" s="111"/>
      <c r="OBU27" s="143"/>
      <c r="OBV27" s="111"/>
      <c r="OBW27" s="111"/>
      <c r="OBX27" s="111"/>
      <c r="OBY27" s="111"/>
      <c r="OBZ27" s="111"/>
      <c r="OCA27" s="149"/>
      <c r="OCB27" s="111"/>
      <c r="OCC27" s="111"/>
      <c r="OCD27" s="142"/>
      <c r="OCE27" s="111"/>
      <c r="OCF27" s="111"/>
      <c r="OCG27" s="111"/>
      <c r="OCH27" s="111"/>
      <c r="OCI27" s="143"/>
      <c r="OCJ27" s="111"/>
      <c r="OCK27" s="111"/>
      <c r="OCL27" s="111"/>
      <c r="OCM27" s="111"/>
      <c r="OCN27" s="111"/>
      <c r="OCO27" s="149"/>
      <c r="OCP27" s="111"/>
      <c r="OCQ27" s="111"/>
      <c r="OCR27" s="142"/>
      <c r="OCS27" s="111"/>
      <c r="OCT27" s="111"/>
      <c r="OCU27" s="111"/>
      <c r="OCV27" s="111"/>
      <c r="OCW27" s="143"/>
      <c r="OCX27" s="111"/>
      <c r="OCY27" s="111"/>
      <c r="OCZ27" s="111"/>
      <c r="ODA27" s="111"/>
      <c r="ODB27" s="111"/>
      <c r="ODC27" s="149"/>
      <c r="ODD27" s="111"/>
      <c r="ODE27" s="111"/>
      <c r="ODF27" s="142"/>
      <c r="ODG27" s="111"/>
      <c r="ODH27" s="111"/>
      <c r="ODI27" s="111"/>
      <c r="ODJ27" s="111"/>
      <c r="ODK27" s="143"/>
      <c r="ODL27" s="111"/>
      <c r="ODM27" s="111"/>
      <c r="ODN27" s="111"/>
      <c r="ODO27" s="111"/>
      <c r="ODP27" s="111"/>
      <c r="ODQ27" s="149"/>
      <c r="ODR27" s="111"/>
      <c r="ODS27" s="111"/>
      <c r="ODT27" s="142"/>
      <c r="ODU27" s="111"/>
      <c r="ODV27" s="111"/>
      <c r="ODW27" s="111"/>
      <c r="ODX27" s="111"/>
      <c r="ODY27" s="143"/>
      <c r="ODZ27" s="111"/>
      <c r="OEA27" s="111"/>
      <c r="OEB27" s="111"/>
      <c r="OEC27" s="111"/>
      <c r="OED27" s="111"/>
      <c r="OEE27" s="149"/>
      <c r="OEF27" s="111"/>
      <c r="OEG27" s="111"/>
      <c r="OEH27" s="142"/>
      <c r="OEI27" s="111"/>
      <c r="OEJ27" s="111"/>
      <c r="OEK27" s="111"/>
      <c r="OEL27" s="111"/>
      <c r="OEM27" s="143"/>
      <c r="OEN27" s="111"/>
      <c r="OEO27" s="111"/>
      <c r="OEP27" s="111"/>
      <c r="OEQ27" s="111"/>
      <c r="OER27" s="111"/>
      <c r="OES27" s="149"/>
      <c r="OET27" s="111"/>
      <c r="OEU27" s="111"/>
      <c r="OEV27" s="142"/>
      <c r="OEW27" s="111"/>
      <c r="OEX27" s="111"/>
      <c r="OEY27" s="111"/>
      <c r="OEZ27" s="111"/>
      <c r="OFA27" s="143"/>
      <c r="OFB27" s="111"/>
      <c r="OFC27" s="111"/>
      <c r="OFD27" s="111"/>
      <c r="OFE27" s="111"/>
      <c r="OFF27" s="111"/>
      <c r="OFG27" s="149"/>
      <c r="OFH27" s="111"/>
      <c r="OFI27" s="111"/>
      <c r="OFJ27" s="142"/>
      <c r="OFK27" s="111"/>
      <c r="OFL27" s="111"/>
      <c r="OFM27" s="111"/>
      <c r="OFN27" s="111"/>
      <c r="OFO27" s="143"/>
      <c r="OFP27" s="111"/>
      <c r="OFQ27" s="111"/>
      <c r="OFR27" s="111"/>
      <c r="OFS27" s="111"/>
      <c r="OFT27" s="111"/>
      <c r="OFU27" s="149"/>
      <c r="OFV27" s="111"/>
      <c r="OFW27" s="111"/>
      <c r="OFX27" s="142"/>
      <c r="OFY27" s="111"/>
      <c r="OFZ27" s="111"/>
      <c r="OGA27" s="111"/>
      <c r="OGB27" s="111"/>
      <c r="OGC27" s="143"/>
      <c r="OGD27" s="111"/>
      <c r="OGE27" s="111"/>
      <c r="OGF27" s="111"/>
      <c r="OGG27" s="111"/>
      <c r="OGH27" s="111"/>
      <c r="OGI27" s="149"/>
      <c r="OGJ27" s="111"/>
      <c r="OGK27" s="111"/>
      <c r="OGL27" s="142"/>
      <c r="OGM27" s="111"/>
      <c r="OGN27" s="111"/>
      <c r="OGO27" s="111"/>
      <c r="OGP27" s="111"/>
      <c r="OGQ27" s="143"/>
      <c r="OGR27" s="111"/>
      <c r="OGS27" s="111"/>
      <c r="OGT27" s="111"/>
      <c r="OGU27" s="111"/>
      <c r="OGV27" s="111"/>
      <c r="OGW27" s="149"/>
      <c r="OGX27" s="111"/>
      <c r="OGY27" s="111"/>
      <c r="OGZ27" s="142"/>
      <c r="OHA27" s="111"/>
      <c r="OHB27" s="111"/>
      <c r="OHC27" s="111"/>
      <c r="OHD27" s="111"/>
      <c r="OHE27" s="143"/>
      <c r="OHF27" s="111"/>
      <c r="OHG27" s="111"/>
      <c r="OHH27" s="111"/>
      <c r="OHI27" s="111"/>
      <c r="OHJ27" s="111"/>
      <c r="OHK27" s="149"/>
      <c r="OHL27" s="111"/>
      <c r="OHM27" s="111"/>
      <c r="OHN27" s="142"/>
      <c r="OHO27" s="111"/>
      <c r="OHP27" s="111"/>
      <c r="OHQ27" s="111"/>
      <c r="OHR27" s="111"/>
      <c r="OHS27" s="143"/>
      <c r="OHT27" s="111"/>
      <c r="OHU27" s="111"/>
      <c r="OHV27" s="111"/>
      <c r="OHW27" s="111"/>
      <c r="OHX27" s="111"/>
      <c r="OHY27" s="149"/>
      <c r="OHZ27" s="111"/>
      <c r="OIA27" s="111"/>
      <c r="OIB27" s="142"/>
      <c r="OIC27" s="111"/>
      <c r="OID27" s="111"/>
      <c r="OIE27" s="111"/>
      <c r="OIF27" s="111"/>
      <c r="OIG27" s="143"/>
      <c r="OIH27" s="111"/>
      <c r="OII27" s="111"/>
      <c r="OIJ27" s="111"/>
      <c r="OIK27" s="111"/>
      <c r="OIL27" s="111"/>
      <c r="OIM27" s="149"/>
      <c r="OIN27" s="111"/>
      <c r="OIO27" s="111"/>
      <c r="OIP27" s="142"/>
      <c r="OIQ27" s="111"/>
      <c r="OIR27" s="111"/>
      <c r="OIS27" s="111"/>
      <c r="OIT27" s="111"/>
      <c r="OIU27" s="143"/>
      <c r="OIV27" s="111"/>
      <c r="OIW27" s="111"/>
      <c r="OIX27" s="111"/>
      <c r="OIY27" s="111"/>
      <c r="OIZ27" s="111"/>
      <c r="OJA27" s="149"/>
      <c r="OJB27" s="111"/>
      <c r="OJC27" s="111"/>
      <c r="OJD27" s="142"/>
      <c r="OJE27" s="111"/>
      <c r="OJF27" s="111"/>
      <c r="OJG27" s="111"/>
      <c r="OJH27" s="111"/>
      <c r="OJI27" s="143"/>
      <c r="OJJ27" s="111"/>
      <c r="OJK27" s="111"/>
      <c r="OJL27" s="111"/>
      <c r="OJM27" s="111"/>
      <c r="OJN27" s="111"/>
      <c r="OJO27" s="149"/>
      <c r="OJP27" s="111"/>
      <c r="OJQ27" s="111"/>
      <c r="OJR27" s="142"/>
      <c r="OJS27" s="111"/>
      <c r="OJT27" s="111"/>
      <c r="OJU27" s="111"/>
      <c r="OJV27" s="111"/>
      <c r="OJW27" s="143"/>
      <c r="OJX27" s="111"/>
      <c r="OJY27" s="111"/>
      <c r="OJZ27" s="111"/>
      <c r="OKA27" s="111"/>
      <c r="OKB27" s="111"/>
      <c r="OKC27" s="149"/>
      <c r="OKD27" s="111"/>
      <c r="OKE27" s="111"/>
      <c r="OKF27" s="142"/>
      <c r="OKG27" s="111"/>
      <c r="OKH27" s="111"/>
      <c r="OKI27" s="111"/>
      <c r="OKJ27" s="111"/>
      <c r="OKK27" s="143"/>
      <c r="OKL27" s="111"/>
      <c r="OKM27" s="111"/>
      <c r="OKN27" s="111"/>
      <c r="OKO27" s="111"/>
      <c r="OKP27" s="111"/>
      <c r="OKQ27" s="149"/>
      <c r="OKR27" s="111"/>
      <c r="OKS27" s="111"/>
      <c r="OKT27" s="142"/>
      <c r="OKU27" s="111"/>
      <c r="OKV27" s="111"/>
      <c r="OKW27" s="111"/>
      <c r="OKX27" s="111"/>
      <c r="OKY27" s="143"/>
      <c r="OKZ27" s="111"/>
      <c r="OLA27" s="111"/>
      <c r="OLB27" s="111"/>
      <c r="OLC27" s="111"/>
      <c r="OLD27" s="111"/>
      <c r="OLE27" s="149"/>
      <c r="OLF27" s="111"/>
      <c r="OLG27" s="111"/>
      <c r="OLH27" s="142"/>
      <c r="OLI27" s="111"/>
      <c r="OLJ27" s="111"/>
      <c r="OLK27" s="111"/>
      <c r="OLL27" s="111"/>
      <c r="OLM27" s="143"/>
      <c r="OLN27" s="111"/>
      <c r="OLO27" s="111"/>
      <c r="OLP27" s="111"/>
      <c r="OLQ27" s="111"/>
      <c r="OLR27" s="111"/>
      <c r="OLS27" s="149"/>
      <c r="OLT27" s="111"/>
      <c r="OLU27" s="111"/>
      <c r="OLV27" s="142"/>
      <c r="OLW27" s="111"/>
      <c r="OLX27" s="111"/>
      <c r="OLY27" s="111"/>
      <c r="OLZ27" s="111"/>
      <c r="OMA27" s="143"/>
      <c r="OMB27" s="111"/>
      <c r="OMC27" s="111"/>
      <c r="OMD27" s="111"/>
      <c r="OME27" s="111"/>
      <c r="OMF27" s="111"/>
      <c r="OMG27" s="149"/>
      <c r="OMH27" s="111"/>
      <c r="OMI27" s="111"/>
      <c r="OMJ27" s="142"/>
      <c r="OMK27" s="111"/>
      <c r="OML27" s="111"/>
      <c r="OMM27" s="111"/>
      <c r="OMN27" s="111"/>
      <c r="OMO27" s="143"/>
      <c r="OMP27" s="111"/>
      <c r="OMQ27" s="111"/>
      <c r="OMR27" s="111"/>
      <c r="OMS27" s="111"/>
      <c r="OMT27" s="111"/>
      <c r="OMU27" s="149"/>
      <c r="OMV27" s="111"/>
      <c r="OMW27" s="111"/>
      <c r="OMX27" s="142"/>
      <c r="OMY27" s="111"/>
      <c r="OMZ27" s="111"/>
      <c r="ONA27" s="111"/>
      <c r="ONB27" s="111"/>
      <c r="ONC27" s="143"/>
      <c r="OND27" s="111"/>
      <c r="ONE27" s="111"/>
      <c r="ONF27" s="111"/>
      <c r="ONG27" s="111"/>
      <c r="ONH27" s="111"/>
      <c r="ONI27" s="149"/>
      <c r="ONJ27" s="111"/>
      <c r="ONK27" s="111"/>
      <c r="ONL27" s="142"/>
      <c r="ONM27" s="111"/>
      <c r="ONN27" s="111"/>
      <c r="ONO27" s="111"/>
      <c r="ONP27" s="111"/>
      <c r="ONQ27" s="143"/>
      <c r="ONR27" s="111"/>
      <c r="ONS27" s="111"/>
      <c r="ONT27" s="111"/>
      <c r="ONU27" s="111"/>
      <c r="ONV27" s="111"/>
      <c r="ONW27" s="149"/>
      <c r="ONX27" s="111"/>
      <c r="ONY27" s="111"/>
      <c r="ONZ27" s="142"/>
      <c r="OOA27" s="111"/>
      <c r="OOB27" s="111"/>
      <c r="OOC27" s="111"/>
      <c r="OOD27" s="111"/>
      <c r="OOE27" s="143"/>
      <c r="OOF27" s="111"/>
      <c r="OOG27" s="111"/>
      <c r="OOH27" s="111"/>
      <c r="OOI27" s="111"/>
      <c r="OOJ27" s="111"/>
      <c r="OOK27" s="149"/>
      <c r="OOL27" s="111"/>
      <c r="OOM27" s="111"/>
      <c r="OON27" s="142"/>
      <c r="OOO27" s="111"/>
      <c r="OOP27" s="111"/>
      <c r="OOQ27" s="111"/>
      <c r="OOR27" s="111"/>
      <c r="OOS27" s="143"/>
      <c r="OOT27" s="111"/>
      <c r="OOU27" s="111"/>
      <c r="OOV27" s="111"/>
      <c r="OOW27" s="111"/>
      <c r="OOX27" s="111"/>
      <c r="OOY27" s="149"/>
      <c r="OOZ27" s="111"/>
      <c r="OPA27" s="111"/>
      <c r="OPB27" s="142"/>
      <c r="OPC27" s="111"/>
      <c r="OPD27" s="111"/>
      <c r="OPE27" s="111"/>
      <c r="OPF27" s="111"/>
      <c r="OPG27" s="143"/>
      <c r="OPH27" s="111"/>
      <c r="OPI27" s="111"/>
      <c r="OPJ27" s="111"/>
      <c r="OPK27" s="111"/>
      <c r="OPL27" s="111"/>
      <c r="OPM27" s="149"/>
      <c r="OPN27" s="111"/>
      <c r="OPO27" s="111"/>
      <c r="OPP27" s="142"/>
      <c r="OPQ27" s="111"/>
      <c r="OPR27" s="111"/>
      <c r="OPS27" s="111"/>
      <c r="OPT27" s="111"/>
      <c r="OPU27" s="143"/>
      <c r="OPV27" s="111"/>
      <c r="OPW27" s="111"/>
      <c r="OPX27" s="111"/>
      <c r="OPY27" s="111"/>
      <c r="OPZ27" s="111"/>
      <c r="OQA27" s="149"/>
      <c r="OQB27" s="111"/>
      <c r="OQC27" s="111"/>
      <c r="OQD27" s="142"/>
      <c r="OQE27" s="111"/>
      <c r="OQF27" s="111"/>
      <c r="OQG27" s="111"/>
      <c r="OQH27" s="111"/>
      <c r="OQI27" s="143"/>
      <c r="OQJ27" s="111"/>
      <c r="OQK27" s="111"/>
      <c r="OQL27" s="111"/>
      <c r="OQM27" s="111"/>
      <c r="OQN27" s="111"/>
      <c r="OQO27" s="149"/>
      <c r="OQP27" s="111"/>
      <c r="OQQ27" s="111"/>
      <c r="OQR27" s="142"/>
      <c r="OQS27" s="111"/>
      <c r="OQT27" s="111"/>
      <c r="OQU27" s="111"/>
      <c r="OQV27" s="111"/>
      <c r="OQW27" s="143"/>
      <c r="OQX27" s="111"/>
      <c r="OQY27" s="111"/>
      <c r="OQZ27" s="111"/>
      <c r="ORA27" s="111"/>
      <c r="ORB27" s="111"/>
      <c r="ORC27" s="149"/>
      <c r="ORD27" s="111"/>
      <c r="ORE27" s="111"/>
      <c r="ORF27" s="142"/>
      <c r="ORG27" s="111"/>
      <c r="ORH27" s="111"/>
      <c r="ORI27" s="111"/>
      <c r="ORJ27" s="111"/>
      <c r="ORK27" s="143"/>
      <c r="ORL27" s="111"/>
      <c r="ORM27" s="111"/>
      <c r="ORN27" s="111"/>
      <c r="ORO27" s="111"/>
      <c r="ORP27" s="111"/>
      <c r="ORQ27" s="149"/>
      <c r="ORR27" s="111"/>
      <c r="ORS27" s="111"/>
      <c r="ORT27" s="142"/>
      <c r="ORU27" s="111"/>
      <c r="ORV27" s="111"/>
      <c r="ORW27" s="111"/>
      <c r="ORX27" s="111"/>
      <c r="ORY27" s="143"/>
      <c r="ORZ27" s="111"/>
      <c r="OSA27" s="111"/>
      <c r="OSB27" s="111"/>
      <c r="OSC27" s="111"/>
      <c r="OSD27" s="111"/>
      <c r="OSE27" s="149"/>
      <c r="OSF27" s="111"/>
      <c r="OSG27" s="111"/>
      <c r="OSH27" s="142"/>
      <c r="OSI27" s="111"/>
      <c r="OSJ27" s="111"/>
      <c r="OSK27" s="111"/>
      <c r="OSL27" s="111"/>
      <c r="OSM27" s="143"/>
      <c r="OSN27" s="111"/>
      <c r="OSO27" s="111"/>
      <c r="OSP27" s="111"/>
      <c r="OSQ27" s="111"/>
      <c r="OSR27" s="111"/>
      <c r="OSS27" s="149"/>
      <c r="OST27" s="111"/>
      <c r="OSU27" s="111"/>
      <c r="OSV27" s="142"/>
      <c r="OSW27" s="111"/>
      <c r="OSX27" s="111"/>
      <c r="OSY27" s="111"/>
      <c r="OSZ27" s="111"/>
      <c r="OTA27" s="143"/>
      <c r="OTB27" s="111"/>
      <c r="OTC27" s="111"/>
      <c r="OTD27" s="111"/>
      <c r="OTE27" s="111"/>
      <c r="OTF27" s="111"/>
      <c r="OTG27" s="149"/>
      <c r="OTH27" s="111"/>
      <c r="OTI27" s="111"/>
      <c r="OTJ27" s="142"/>
      <c r="OTK27" s="111"/>
      <c r="OTL27" s="111"/>
      <c r="OTM27" s="111"/>
      <c r="OTN27" s="111"/>
      <c r="OTO27" s="143"/>
      <c r="OTP27" s="111"/>
      <c r="OTQ27" s="111"/>
      <c r="OTR27" s="111"/>
      <c r="OTS27" s="111"/>
      <c r="OTT27" s="111"/>
      <c r="OTU27" s="149"/>
      <c r="OTV27" s="111"/>
      <c r="OTW27" s="111"/>
      <c r="OTX27" s="142"/>
      <c r="OTY27" s="111"/>
      <c r="OTZ27" s="111"/>
      <c r="OUA27" s="111"/>
      <c r="OUB27" s="111"/>
      <c r="OUC27" s="143"/>
      <c r="OUD27" s="111"/>
      <c r="OUE27" s="111"/>
      <c r="OUF27" s="111"/>
      <c r="OUG27" s="111"/>
      <c r="OUH27" s="111"/>
      <c r="OUI27" s="149"/>
      <c r="OUJ27" s="111"/>
      <c r="OUK27" s="111"/>
      <c r="OUL27" s="142"/>
      <c r="OUM27" s="111"/>
      <c r="OUN27" s="111"/>
      <c r="OUO27" s="111"/>
      <c r="OUP27" s="111"/>
      <c r="OUQ27" s="143"/>
      <c r="OUR27" s="111"/>
      <c r="OUS27" s="111"/>
      <c r="OUT27" s="111"/>
      <c r="OUU27" s="111"/>
      <c r="OUV27" s="111"/>
      <c r="OUW27" s="149"/>
      <c r="OUX27" s="111"/>
      <c r="OUY27" s="111"/>
      <c r="OUZ27" s="142"/>
      <c r="OVA27" s="111"/>
      <c r="OVB27" s="111"/>
      <c r="OVC27" s="111"/>
      <c r="OVD27" s="111"/>
      <c r="OVE27" s="143"/>
      <c r="OVF27" s="111"/>
      <c r="OVG27" s="111"/>
      <c r="OVH27" s="111"/>
      <c r="OVI27" s="111"/>
      <c r="OVJ27" s="111"/>
      <c r="OVK27" s="149"/>
      <c r="OVL27" s="111"/>
      <c r="OVM27" s="111"/>
      <c r="OVN27" s="142"/>
      <c r="OVO27" s="111"/>
      <c r="OVP27" s="111"/>
      <c r="OVQ27" s="111"/>
      <c r="OVR27" s="111"/>
      <c r="OVS27" s="143"/>
      <c r="OVT27" s="111"/>
      <c r="OVU27" s="111"/>
      <c r="OVV27" s="111"/>
      <c r="OVW27" s="111"/>
      <c r="OVX27" s="111"/>
      <c r="OVY27" s="149"/>
      <c r="OVZ27" s="111"/>
      <c r="OWA27" s="111"/>
      <c r="OWB27" s="142"/>
      <c r="OWC27" s="111"/>
      <c r="OWD27" s="111"/>
      <c r="OWE27" s="111"/>
      <c r="OWF27" s="111"/>
      <c r="OWG27" s="143"/>
      <c r="OWH27" s="111"/>
      <c r="OWI27" s="111"/>
      <c r="OWJ27" s="111"/>
      <c r="OWK27" s="111"/>
      <c r="OWL27" s="111"/>
      <c r="OWM27" s="149"/>
      <c r="OWN27" s="111"/>
      <c r="OWO27" s="111"/>
      <c r="OWP27" s="142"/>
      <c r="OWQ27" s="111"/>
      <c r="OWR27" s="111"/>
      <c r="OWS27" s="111"/>
      <c r="OWT27" s="111"/>
      <c r="OWU27" s="143"/>
      <c r="OWV27" s="111"/>
      <c r="OWW27" s="111"/>
      <c r="OWX27" s="111"/>
      <c r="OWY27" s="111"/>
      <c r="OWZ27" s="111"/>
      <c r="OXA27" s="149"/>
      <c r="OXB27" s="111"/>
      <c r="OXC27" s="111"/>
      <c r="OXD27" s="142"/>
      <c r="OXE27" s="111"/>
      <c r="OXF27" s="111"/>
      <c r="OXG27" s="111"/>
      <c r="OXH27" s="111"/>
      <c r="OXI27" s="143"/>
      <c r="OXJ27" s="111"/>
      <c r="OXK27" s="111"/>
      <c r="OXL27" s="111"/>
      <c r="OXM27" s="111"/>
      <c r="OXN27" s="111"/>
      <c r="OXO27" s="149"/>
      <c r="OXP27" s="111"/>
      <c r="OXQ27" s="111"/>
      <c r="OXR27" s="142"/>
      <c r="OXS27" s="111"/>
      <c r="OXT27" s="111"/>
      <c r="OXU27" s="111"/>
      <c r="OXV27" s="111"/>
      <c r="OXW27" s="143"/>
      <c r="OXX27" s="111"/>
      <c r="OXY27" s="111"/>
      <c r="OXZ27" s="111"/>
      <c r="OYA27" s="111"/>
      <c r="OYB27" s="111"/>
      <c r="OYC27" s="149"/>
      <c r="OYD27" s="111"/>
      <c r="OYE27" s="111"/>
      <c r="OYF27" s="142"/>
      <c r="OYG27" s="111"/>
      <c r="OYH27" s="111"/>
      <c r="OYI27" s="111"/>
      <c r="OYJ27" s="111"/>
      <c r="OYK27" s="143"/>
      <c r="OYL27" s="111"/>
      <c r="OYM27" s="111"/>
      <c r="OYN27" s="111"/>
      <c r="OYO27" s="111"/>
      <c r="OYP27" s="111"/>
      <c r="OYQ27" s="149"/>
      <c r="OYR27" s="111"/>
      <c r="OYS27" s="111"/>
      <c r="OYT27" s="142"/>
      <c r="OYU27" s="111"/>
      <c r="OYV27" s="111"/>
      <c r="OYW27" s="111"/>
      <c r="OYX27" s="111"/>
      <c r="OYY27" s="143"/>
      <c r="OYZ27" s="111"/>
      <c r="OZA27" s="111"/>
      <c r="OZB27" s="111"/>
      <c r="OZC27" s="111"/>
      <c r="OZD27" s="111"/>
      <c r="OZE27" s="149"/>
      <c r="OZF27" s="111"/>
      <c r="OZG27" s="111"/>
      <c r="OZH27" s="142"/>
      <c r="OZI27" s="111"/>
      <c r="OZJ27" s="111"/>
      <c r="OZK27" s="111"/>
      <c r="OZL27" s="111"/>
      <c r="OZM27" s="143"/>
      <c r="OZN27" s="111"/>
      <c r="OZO27" s="111"/>
      <c r="OZP27" s="111"/>
      <c r="OZQ27" s="111"/>
      <c r="OZR27" s="111"/>
      <c r="OZS27" s="149"/>
      <c r="OZT27" s="111"/>
      <c r="OZU27" s="111"/>
      <c r="OZV27" s="142"/>
      <c r="OZW27" s="111"/>
      <c r="OZX27" s="111"/>
      <c r="OZY27" s="111"/>
      <c r="OZZ27" s="111"/>
      <c r="PAA27" s="143"/>
      <c r="PAB27" s="111"/>
      <c r="PAC27" s="111"/>
      <c r="PAD27" s="111"/>
      <c r="PAE27" s="111"/>
      <c r="PAF27" s="111"/>
      <c r="PAG27" s="149"/>
      <c r="PAH27" s="111"/>
      <c r="PAI27" s="111"/>
      <c r="PAJ27" s="142"/>
      <c r="PAK27" s="111"/>
      <c r="PAL27" s="111"/>
      <c r="PAM27" s="111"/>
      <c r="PAN27" s="111"/>
      <c r="PAO27" s="143"/>
      <c r="PAP27" s="111"/>
      <c r="PAQ27" s="111"/>
      <c r="PAR27" s="111"/>
      <c r="PAS27" s="111"/>
      <c r="PAT27" s="111"/>
      <c r="PAU27" s="149"/>
      <c r="PAV27" s="111"/>
      <c r="PAW27" s="111"/>
      <c r="PAX27" s="142"/>
      <c r="PAY27" s="111"/>
      <c r="PAZ27" s="111"/>
      <c r="PBA27" s="111"/>
      <c r="PBB27" s="111"/>
      <c r="PBC27" s="143"/>
      <c r="PBD27" s="111"/>
      <c r="PBE27" s="111"/>
      <c r="PBF27" s="111"/>
      <c r="PBG27" s="111"/>
      <c r="PBH27" s="111"/>
      <c r="PBI27" s="149"/>
      <c r="PBJ27" s="111"/>
      <c r="PBK27" s="111"/>
      <c r="PBL27" s="142"/>
      <c r="PBM27" s="111"/>
      <c r="PBN27" s="111"/>
      <c r="PBO27" s="111"/>
      <c r="PBP27" s="111"/>
      <c r="PBQ27" s="143"/>
      <c r="PBR27" s="111"/>
      <c r="PBS27" s="111"/>
      <c r="PBT27" s="111"/>
      <c r="PBU27" s="111"/>
      <c r="PBV27" s="111"/>
      <c r="PBW27" s="149"/>
      <c r="PBX27" s="111"/>
      <c r="PBY27" s="111"/>
      <c r="PBZ27" s="142"/>
      <c r="PCA27" s="111"/>
      <c r="PCB27" s="111"/>
      <c r="PCC27" s="111"/>
      <c r="PCD27" s="111"/>
      <c r="PCE27" s="143"/>
      <c r="PCF27" s="111"/>
      <c r="PCG27" s="111"/>
      <c r="PCH27" s="111"/>
      <c r="PCI27" s="111"/>
      <c r="PCJ27" s="111"/>
      <c r="PCK27" s="149"/>
      <c r="PCL27" s="111"/>
      <c r="PCM27" s="111"/>
      <c r="PCN27" s="142"/>
      <c r="PCO27" s="111"/>
      <c r="PCP27" s="111"/>
      <c r="PCQ27" s="111"/>
      <c r="PCR27" s="111"/>
      <c r="PCS27" s="143"/>
      <c r="PCT27" s="111"/>
      <c r="PCU27" s="111"/>
      <c r="PCV27" s="111"/>
      <c r="PCW27" s="111"/>
      <c r="PCX27" s="111"/>
      <c r="PCY27" s="149"/>
      <c r="PCZ27" s="111"/>
      <c r="PDA27" s="111"/>
      <c r="PDB27" s="142"/>
      <c r="PDC27" s="111"/>
      <c r="PDD27" s="111"/>
      <c r="PDE27" s="111"/>
      <c r="PDF27" s="111"/>
      <c r="PDG27" s="143"/>
      <c r="PDH27" s="111"/>
      <c r="PDI27" s="111"/>
      <c r="PDJ27" s="111"/>
      <c r="PDK27" s="111"/>
      <c r="PDL27" s="111"/>
      <c r="PDM27" s="149"/>
      <c r="PDN27" s="111"/>
      <c r="PDO27" s="111"/>
      <c r="PDP27" s="142"/>
      <c r="PDQ27" s="111"/>
      <c r="PDR27" s="111"/>
      <c r="PDS27" s="111"/>
      <c r="PDT27" s="111"/>
      <c r="PDU27" s="143"/>
      <c r="PDV27" s="111"/>
      <c r="PDW27" s="111"/>
      <c r="PDX27" s="111"/>
      <c r="PDY27" s="111"/>
      <c r="PDZ27" s="111"/>
      <c r="PEA27" s="149"/>
      <c r="PEB27" s="111"/>
      <c r="PEC27" s="111"/>
      <c r="PED27" s="142"/>
      <c r="PEE27" s="111"/>
      <c r="PEF27" s="111"/>
      <c r="PEG27" s="111"/>
      <c r="PEH27" s="111"/>
      <c r="PEI27" s="143"/>
      <c r="PEJ27" s="111"/>
      <c r="PEK27" s="111"/>
      <c r="PEL27" s="111"/>
      <c r="PEM27" s="111"/>
      <c r="PEN27" s="111"/>
      <c r="PEO27" s="149"/>
      <c r="PEP27" s="111"/>
      <c r="PEQ27" s="111"/>
      <c r="PER27" s="142"/>
      <c r="PES27" s="111"/>
      <c r="PET27" s="111"/>
      <c r="PEU27" s="111"/>
      <c r="PEV27" s="111"/>
      <c r="PEW27" s="143"/>
      <c r="PEX27" s="111"/>
      <c r="PEY27" s="111"/>
      <c r="PEZ27" s="111"/>
      <c r="PFA27" s="111"/>
      <c r="PFB27" s="111"/>
      <c r="PFC27" s="149"/>
      <c r="PFD27" s="111"/>
      <c r="PFE27" s="111"/>
      <c r="PFF27" s="142"/>
      <c r="PFG27" s="111"/>
      <c r="PFH27" s="111"/>
      <c r="PFI27" s="111"/>
      <c r="PFJ27" s="111"/>
      <c r="PFK27" s="143"/>
      <c r="PFL27" s="111"/>
      <c r="PFM27" s="111"/>
      <c r="PFN27" s="111"/>
      <c r="PFO27" s="111"/>
      <c r="PFP27" s="111"/>
      <c r="PFQ27" s="149"/>
      <c r="PFR27" s="111"/>
      <c r="PFS27" s="111"/>
      <c r="PFT27" s="142"/>
      <c r="PFU27" s="111"/>
      <c r="PFV27" s="111"/>
      <c r="PFW27" s="111"/>
      <c r="PFX27" s="111"/>
      <c r="PFY27" s="143"/>
      <c r="PFZ27" s="111"/>
      <c r="PGA27" s="111"/>
      <c r="PGB27" s="111"/>
      <c r="PGC27" s="111"/>
      <c r="PGD27" s="111"/>
      <c r="PGE27" s="149"/>
      <c r="PGF27" s="111"/>
      <c r="PGG27" s="111"/>
      <c r="PGH27" s="142"/>
      <c r="PGI27" s="111"/>
      <c r="PGJ27" s="111"/>
      <c r="PGK27" s="111"/>
      <c r="PGL27" s="111"/>
      <c r="PGM27" s="143"/>
      <c r="PGN27" s="111"/>
      <c r="PGO27" s="111"/>
      <c r="PGP27" s="111"/>
      <c r="PGQ27" s="111"/>
      <c r="PGR27" s="111"/>
      <c r="PGS27" s="149"/>
      <c r="PGT27" s="111"/>
      <c r="PGU27" s="111"/>
      <c r="PGV27" s="142"/>
      <c r="PGW27" s="111"/>
      <c r="PGX27" s="111"/>
      <c r="PGY27" s="111"/>
      <c r="PGZ27" s="111"/>
      <c r="PHA27" s="143"/>
      <c r="PHB27" s="111"/>
      <c r="PHC27" s="111"/>
      <c r="PHD27" s="111"/>
      <c r="PHE27" s="111"/>
      <c r="PHF27" s="111"/>
      <c r="PHG27" s="149"/>
      <c r="PHH27" s="111"/>
      <c r="PHI27" s="111"/>
      <c r="PHJ27" s="142"/>
      <c r="PHK27" s="111"/>
      <c r="PHL27" s="111"/>
      <c r="PHM27" s="111"/>
      <c r="PHN27" s="111"/>
      <c r="PHO27" s="143"/>
      <c r="PHP27" s="111"/>
      <c r="PHQ27" s="111"/>
      <c r="PHR27" s="111"/>
      <c r="PHS27" s="111"/>
      <c r="PHT27" s="111"/>
      <c r="PHU27" s="149"/>
      <c r="PHV27" s="111"/>
      <c r="PHW27" s="111"/>
      <c r="PHX27" s="142"/>
      <c r="PHY27" s="111"/>
      <c r="PHZ27" s="111"/>
      <c r="PIA27" s="111"/>
      <c r="PIB27" s="111"/>
      <c r="PIC27" s="143"/>
      <c r="PID27" s="111"/>
      <c r="PIE27" s="111"/>
      <c r="PIF27" s="111"/>
      <c r="PIG27" s="111"/>
      <c r="PIH27" s="111"/>
      <c r="PII27" s="149"/>
      <c r="PIJ27" s="111"/>
      <c r="PIK27" s="111"/>
      <c r="PIL27" s="142"/>
      <c r="PIM27" s="111"/>
      <c r="PIN27" s="111"/>
      <c r="PIO27" s="111"/>
      <c r="PIP27" s="111"/>
      <c r="PIQ27" s="143"/>
      <c r="PIR27" s="111"/>
      <c r="PIS27" s="111"/>
      <c r="PIT27" s="111"/>
      <c r="PIU27" s="111"/>
      <c r="PIV27" s="111"/>
      <c r="PIW27" s="149"/>
      <c r="PIX27" s="111"/>
      <c r="PIY27" s="111"/>
      <c r="PIZ27" s="142"/>
      <c r="PJA27" s="111"/>
      <c r="PJB27" s="111"/>
      <c r="PJC27" s="111"/>
      <c r="PJD27" s="111"/>
      <c r="PJE27" s="143"/>
      <c r="PJF27" s="111"/>
      <c r="PJG27" s="111"/>
      <c r="PJH27" s="111"/>
      <c r="PJI27" s="111"/>
      <c r="PJJ27" s="111"/>
      <c r="PJK27" s="149"/>
      <c r="PJL27" s="111"/>
      <c r="PJM27" s="111"/>
      <c r="PJN27" s="142"/>
      <c r="PJO27" s="111"/>
      <c r="PJP27" s="111"/>
      <c r="PJQ27" s="111"/>
      <c r="PJR27" s="111"/>
      <c r="PJS27" s="143"/>
      <c r="PJT27" s="111"/>
      <c r="PJU27" s="111"/>
      <c r="PJV27" s="111"/>
      <c r="PJW27" s="111"/>
      <c r="PJX27" s="111"/>
      <c r="PJY27" s="149"/>
      <c r="PJZ27" s="111"/>
      <c r="PKA27" s="111"/>
      <c r="PKB27" s="142"/>
      <c r="PKC27" s="111"/>
      <c r="PKD27" s="111"/>
      <c r="PKE27" s="111"/>
      <c r="PKF27" s="111"/>
      <c r="PKG27" s="143"/>
      <c r="PKH27" s="111"/>
      <c r="PKI27" s="111"/>
      <c r="PKJ27" s="111"/>
      <c r="PKK27" s="111"/>
      <c r="PKL27" s="111"/>
      <c r="PKM27" s="149"/>
      <c r="PKN27" s="111"/>
      <c r="PKO27" s="111"/>
      <c r="PKP27" s="142"/>
      <c r="PKQ27" s="111"/>
      <c r="PKR27" s="111"/>
      <c r="PKS27" s="111"/>
      <c r="PKT27" s="111"/>
      <c r="PKU27" s="143"/>
      <c r="PKV27" s="111"/>
      <c r="PKW27" s="111"/>
      <c r="PKX27" s="111"/>
      <c r="PKY27" s="111"/>
      <c r="PKZ27" s="111"/>
      <c r="PLA27" s="149"/>
      <c r="PLB27" s="111"/>
      <c r="PLC27" s="111"/>
      <c r="PLD27" s="142"/>
      <c r="PLE27" s="111"/>
      <c r="PLF27" s="111"/>
      <c r="PLG27" s="111"/>
      <c r="PLH27" s="111"/>
      <c r="PLI27" s="143"/>
      <c r="PLJ27" s="111"/>
      <c r="PLK27" s="111"/>
      <c r="PLL27" s="111"/>
      <c r="PLM27" s="111"/>
      <c r="PLN27" s="111"/>
      <c r="PLO27" s="149"/>
      <c r="PLP27" s="111"/>
      <c r="PLQ27" s="111"/>
      <c r="PLR27" s="142"/>
      <c r="PLS27" s="111"/>
      <c r="PLT27" s="111"/>
      <c r="PLU27" s="111"/>
      <c r="PLV27" s="111"/>
      <c r="PLW27" s="143"/>
      <c r="PLX27" s="111"/>
      <c r="PLY27" s="111"/>
      <c r="PLZ27" s="111"/>
      <c r="PMA27" s="111"/>
      <c r="PMB27" s="111"/>
      <c r="PMC27" s="149"/>
      <c r="PMD27" s="111"/>
      <c r="PME27" s="111"/>
      <c r="PMF27" s="142"/>
      <c r="PMG27" s="111"/>
      <c r="PMH27" s="111"/>
      <c r="PMI27" s="111"/>
      <c r="PMJ27" s="111"/>
      <c r="PMK27" s="143"/>
      <c r="PML27" s="111"/>
      <c r="PMM27" s="111"/>
      <c r="PMN27" s="111"/>
      <c r="PMO27" s="111"/>
      <c r="PMP27" s="111"/>
      <c r="PMQ27" s="149"/>
      <c r="PMR27" s="111"/>
      <c r="PMS27" s="111"/>
      <c r="PMT27" s="142"/>
      <c r="PMU27" s="111"/>
      <c r="PMV27" s="111"/>
      <c r="PMW27" s="111"/>
      <c r="PMX27" s="111"/>
      <c r="PMY27" s="143"/>
      <c r="PMZ27" s="111"/>
      <c r="PNA27" s="111"/>
      <c r="PNB27" s="111"/>
      <c r="PNC27" s="111"/>
      <c r="PND27" s="111"/>
      <c r="PNE27" s="149"/>
      <c r="PNF27" s="111"/>
      <c r="PNG27" s="111"/>
      <c r="PNH27" s="142"/>
      <c r="PNI27" s="111"/>
      <c r="PNJ27" s="111"/>
      <c r="PNK27" s="111"/>
      <c r="PNL27" s="111"/>
      <c r="PNM27" s="143"/>
      <c r="PNN27" s="111"/>
      <c r="PNO27" s="111"/>
      <c r="PNP27" s="111"/>
      <c r="PNQ27" s="111"/>
      <c r="PNR27" s="111"/>
      <c r="PNS27" s="149"/>
      <c r="PNT27" s="111"/>
      <c r="PNU27" s="111"/>
      <c r="PNV27" s="142"/>
      <c r="PNW27" s="111"/>
      <c r="PNX27" s="111"/>
      <c r="PNY27" s="111"/>
      <c r="PNZ27" s="111"/>
      <c r="POA27" s="143"/>
      <c r="POB27" s="111"/>
      <c r="POC27" s="111"/>
      <c r="POD27" s="111"/>
      <c r="POE27" s="111"/>
      <c r="POF27" s="111"/>
      <c r="POG27" s="149"/>
      <c r="POH27" s="111"/>
      <c r="POI27" s="111"/>
      <c r="POJ27" s="142"/>
      <c r="POK27" s="111"/>
      <c r="POL27" s="111"/>
      <c r="POM27" s="111"/>
      <c r="PON27" s="111"/>
      <c r="POO27" s="143"/>
      <c r="POP27" s="111"/>
      <c r="POQ27" s="111"/>
      <c r="POR27" s="111"/>
      <c r="POS27" s="111"/>
      <c r="POT27" s="111"/>
      <c r="POU27" s="149"/>
      <c r="POV27" s="111"/>
      <c r="POW27" s="111"/>
      <c r="POX27" s="142"/>
      <c r="POY27" s="111"/>
      <c r="POZ27" s="111"/>
      <c r="PPA27" s="111"/>
      <c r="PPB27" s="111"/>
      <c r="PPC27" s="143"/>
      <c r="PPD27" s="111"/>
      <c r="PPE27" s="111"/>
      <c r="PPF27" s="111"/>
      <c r="PPG27" s="111"/>
      <c r="PPH27" s="111"/>
      <c r="PPI27" s="149"/>
      <c r="PPJ27" s="111"/>
      <c r="PPK27" s="111"/>
      <c r="PPL27" s="142"/>
      <c r="PPM27" s="111"/>
      <c r="PPN27" s="111"/>
      <c r="PPO27" s="111"/>
      <c r="PPP27" s="111"/>
      <c r="PPQ27" s="143"/>
      <c r="PPR27" s="111"/>
      <c r="PPS27" s="111"/>
      <c r="PPT27" s="111"/>
      <c r="PPU27" s="111"/>
      <c r="PPV27" s="111"/>
      <c r="PPW27" s="149"/>
      <c r="PPX27" s="111"/>
      <c r="PPY27" s="111"/>
      <c r="PPZ27" s="142"/>
      <c r="PQA27" s="111"/>
      <c r="PQB27" s="111"/>
      <c r="PQC27" s="111"/>
      <c r="PQD27" s="111"/>
      <c r="PQE27" s="143"/>
      <c r="PQF27" s="111"/>
      <c r="PQG27" s="111"/>
      <c r="PQH27" s="111"/>
      <c r="PQI27" s="111"/>
      <c r="PQJ27" s="111"/>
      <c r="PQK27" s="149"/>
      <c r="PQL27" s="111"/>
      <c r="PQM27" s="111"/>
      <c r="PQN27" s="142"/>
      <c r="PQO27" s="111"/>
      <c r="PQP27" s="111"/>
      <c r="PQQ27" s="111"/>
      <c r="PQR27" s="111"/>
      <c r="PQS27" s="143"/>
      <c r="PQT27" s="111"/>
      <c r="PQU27" s="111"/>
      <c r="PQV27" s="111"/>
      <c r="PQW27" s="111"/>
      <c r="PQX27" s="111"/>
      <c r="PQY27" s="149"/>
      <c r="PQZ27" s="111"/>
      <c r="PRA27" s="111"/>
      <c r="PRB27" s="142"/>
      <c r="PRC27" s="111"/>
      <c r="PRD27" s="111"/>
      <c r="PRE27" s="111"/>
      <c r="PRF27" s="111"/>
      <c r="PRG27" s="143"/>
      <c r="PRH27" s="111"/>
      <c r="PRI27" s="111"/>
      <c r="PRJ27" s="111"/>
      <c r="PRK27" s="111"/>
      <c r="PRL27" s="111"/>
      <c r="PRM27" s="149"/>
      <c r="PRN27" s="111"/>
      <c r="PRO27" s="111"/>
      <c r="PRP27" s="142"/>
      <c r="PRQ27" s="111"/>
      <c r="PRR27" s="111"/>
      <c r="PRS27" s="111"/>
      <c r="PRT27" s="111"/>
      <c r="PRU27" s="143"/>
      <c r="PRV27" s="111"/>
      <c r="PRW27" s="111"/>
      <c r="PRX27" s="111"/>
      <c r="PRY27" s="111"/>
      <c r="PRZ27" s="111"/>
      <c r="PSA27" s="149"/>
      <c r="PSB27" s="111"/>
      <c r="PSC27" s="111"/>
      <c r="PSD27" s="142"/>
      <c r="PSE27" s="111"/>
      <c r="PSF27" s="111"/>
      <c r="PSG27" s="111"/>
      <c r="PSH27" s="111"/>
      <c r="PSI27" s="143"/>
      <c r="PSJ27" s="111"/>
      <c r="PSK27" s="111"/>
      <c r="PSL27" s="111"/>
      <c r="PSM27" s="111"/>
      <c r="PSN27" s="111"/>
      <c r="PSO27" s="149"/>
      <c r="PSP27" s="111"/>
      <c r="PSQ27" s="111"/>
      <c r="PSR27" s="142"/>
      <c r="PSS27" s="111"/>
      <c r="PST27" s="111"/>
      <c r="PSU27" s="111"/>
      <c r="PSV27" s="111"/>
      <c r="PSW27" s="143"/>
      <c r="PSX27" s="111"/>
      <c r="PSY27" s="111"/>
      <c r="PSZ27" s="111"/>
      <c r="PTA27" s="111"/>
      <c r="PTB27" s="111"/>
      <c r="PTC27" s="149"/>
      <c r="PTD27" s="111"/>
      <c r="PTE27" s="111"/>
      <c r="PTF27" s="142"/>
      <c r="PTG27" s="111"/>
      <c r="PTH27" s="111"/>
      <c r="PTI27" s="111"/>
      <c r="PTJ27" s="111"/>
      <c r="PTK27" s="143"/>
      <c r="PTL27" s="111"/>
      <c r="PTM27" s="111"/>
      <c r="PTN27" s="111"/>
      <c r="PTO27" s="111"/>
      <c r="PTP27" s="111"/>
      <c r="PTQ27" s="149"/>
      <c r="PTR27" s="111"/>
      <c r="PTS27" s="111"/>
      <c r="PTT27" s="142"/>
      <c r="PTU27" s="111"/>
      <c r="PTV27" s="111"/>
      <c r="PTW27" s="111"/>
      <c r="PTX27" s="111"/>
      <c r="PTY27" s="143"/>
      <c r="PTZ27" s="111"/>
      <c r="PUA27" s="111"/>
      <c r="PUB27" s="111"/>
      <c r="PUC27" s="111"/>
      <c r="PUD27" s="111"/>
      <c r="PUE27" s="149"/>
      <c r="PUF27" s="111"/>
      <c r="PUG27" s="111"/>
      <c r="PUH27" s="142"/>
      <c r="PUI27" s="111"/>
      <c r="PUJ27" s="111"/>
      <c r="PUK27" s="111"/>
      <c r="PUL27" s="111"/>
      <c r="PUM27" s="143"/>
      <c r="PUN27" s="111"/>
      <c r="PUO27" s="111"/>
      <c r="PUP27" s="111"/>
      <c r="PUQ27" s="111"/>
      <c r="PUR27" s="111"/>
      <c r="PUS27" s="149"/>
      <c r="PUT27" s="111"/>
      <c r="PUU27" s="111"/>
      <c r="PUV27" s="142"/>
      <c r="PUW27" s="111"/>
      <c r="PUX27" s="111"/>
      <c r="PUY27" s="111"/>
      <c r="PUZ27" s="111"/>
      <c r="PVA27" s="143"/>
      <c r="PVB27" s="111"/>
      <c r="PVC27" s="111"/>
      <c r="PVD27" s="111"/>
      <c r="PVE27" s="111"/>
      <c r="PVF27" s="111"/>
      <c r="PVG27" s="149"/>
      <c r="PVH27" s="111"/>
      <c r="PVI27" s="111"/>
      <c r="PVJ27" s="142"/>
      <c r="PVK27" s="111"/>
      <c r="PVL27" s="111"/>
      <c r="PVM27" s="111"/>
      <c r="PVN27" s="111"/>
      <c r="PVO27" s="143"/>
      <c r="PVP27" s="111"/>
      <c r="PVQ27" s="111"/>
      <c r="PVR27" s="111"/>
      <c r="PVS27" s="111"/>
      <c r="PVT27" s="111"/>
      <c r="PVU27" s="149"/>
      <c r="PVV27" s="111"/>
      <c r="PVW27" s="111"/>
      <c r="PVX27" s="142"/>
      <c r="PVY27" s="111"/>
      <c r="PVZ27" s="111"/>
      <c r="PWA27" s="111"/>
      <c r="PWB27" s="111"/>
      <c r="PWC27" s="143"/>
      <c r="PWD27" s="111"/>
      <c r="PWE27" s="111"/>
      <c r="PWF27" s="111"/>
      <c r="PWG27" s="111"/>
      <c r="PWH27" s="111"/>
      <c r="PWI27" s="149"/>
      <c r="PWJ27" s="111"/>
      <c r="PWK27" s="111"/>
      <c r="PWL27" s="142"/>
      <c r="PWM27" s="111"/>
      <c r="PWN27" s="111"/>
      <c r="PWO27" s="111"/>
      <c r="PWP27" s="111"/>
      <c r="PWQ27" s="143"/>
      <c r="PWR27" s="111"/>
      <c r="PWS27" s="111"/>
      <c r="PWT27" s="111"/>
      <c r="PWU27" s="111"/>
      <c r="PWV27" s="111"/>
      <c r="PWW27" s="149"/>
      <c r="PWX27" s="111"/>
      <c r="PWY27" s="111"/>
      <c r="PWZ27" s="142"/>
      <c r="PXA27" s="111"/>
      <c r="PXB27" s="111"/>
      <c r="PXC27" s="111"/>
      <c r="PXD27" s="111"/>
      <c r="PXE27" s="143"/>
      <c r="PXF27" s="111"/>
      <c r="PXG27" s="111"/>
      <c r="PXH27" s="111"/>
      <c r="PXI27" s="111"/>
      <c r="PXJ27" s="111"/>
      <c r="PXK27" s="149"/>
      <c r="PXL27" s="111"/>
      <c r="PXM27" s="111"/>
      <c r="PXN27" s="142"/>
      <c r="PXO27" s="111"/>
      <c r="PXP27" s="111"/>
      <c r="PXQ27" s="111"/>
      <c r="PXR27" s="111"/>
      <c r="PXS27" s="143"/>
      <c r="PXT27" s="111"/>
      <c r="PXU27" s="111"/>
      <c r="PXV27" s="111"/>
      <c r="PXW27" s="111"/>
      <c r="PXX27" s="111"/>
      <c r="PXY27" s="149"/>
      <c r="PXZ27" s="111"/>
      <c r="PYA27" s="111"/>
      <c r="PYB27" s="142"/>
      <c r="PYC27" s="111"/>
      <c r="PYD27" s="111"/>
      <c r="PYE27" s="111"/>
      <c r="PYF27" s="111"/>
      <c r="PYG27" s="143"/>
      <c r="PYH27" s="111"/>
      <c r="PYI27" s="111"/>
      <c r="PYJ27" s="111"/>
      <c r="PYK27" s="111"/>
      <c r="PYL27" s="111"/>
      <c r="PYM27" s="149"/>
      <c r="PYN27" s="111"/>
      <c r="PYO27" s="111"/>
      <c r="PYP27" s="142"/>
      <c r="PYQ27" s="111"/>
      <c r="PYR27" s="111"/>
      <c r="PYS27" s="111"/>
      <c r="PYT27" s="111"/>
      <c r="PYU27" s="143"/>
      <c r="PYV27" s="111"/>
      <c r="PYW27" s="111"/>
      <c r="PYX27" s="111"/>
      <c r="PYY27" s="111"/>
      <c r="PYZ27" s="111"/>
      <c r="PZA27" s="149"/>
      <c r="PZB27" s="111"/>
      <c r="PZC27" s="111"/>
      <c r="PZD27" s="142"/>
      <c r="PZE27" s="111"/>
      <c r="PZF27" s="111"/>
      <c r="PZG27" s="111"/>
      <c r="PZH27" s="111"/>
      <c r="PZI27" s="143"/>
      <c r="PZJ27" s="111"/>
      <c r="PZK27" s="111"/>
      <c r="PZL27" s="111"/>
      <c r="PZM27" s="111"/>
      <c r="PZN27" s="111"/>
      <c r="PZO27" s="149"/>
      <c r="PZP27" s="111"/>
      <c r="PZQ27" s="111"/>
      <c r="PZR27" s="142"/>
      <c r="PZS27" s="111"/>
      <c r="PZT27" s="111"/>
      <c r="PZU27" s="111"/>
      <c r="PZV27" s="111"/>
      <c r="PZW27" s="143"/>
      <c r="PZX27" s="111"/>
      <c r="PZY27" s="111"/>
      <c r="PZZ27" s="111"/>
      <c r="QAA27" s="111"/>
      <c r="QAB27" s="111"/>
      <c r="QAC27" s="149"/>
      <c r="QAD27" s="111"/>
      <c r="QAE27" s="111"/>
      <c r="QAF27" s="142"/>
      <c r="QAG27" s="111"/>
      <c r="QAH27" s="111"/>
      <c r="QAI27" s="111"/>
      <c r="QAJ27" s="111"/>
      <c r="QAK27" s="143"/>
      <c r="QAL27" s="111"/>
      <c r="QAM27" s="111"/>
      <c r="QAN27" s="111"/>
      <c r="QAO27" s="111"/>
      <c r="QAP27" s="111"/>
      <c r="QAQ27" s="149"/>
      <c r="QAR27" s="111"/>
      <c r="QAS27" s="111"/>
      <c r="QAT27" s="142"/>
      <c r="QAU27" s="111"/>
      <c r="QAV27" s="111"/>
      <c r="QAW27" s="111"/>
      <c r="QAX27" s="111"/>
      <c r="QAY27" s="143"/>
      <c r="QAZ27" s="111"/>
      <c r="QBA27" s="111"/>
      <c r="QBB27" s="111"/>
      <c r="QBC27" s="111"/>
      <c r="QBD27" s="111"/>
      <c r="QBE27" s="149"/>
      <c r="QBF27" s="111"/>
      <c r="QBG27" s="111"/>
      <c r="QBH27" s="142"/>
      <c r="QBI27" s="111"/>
      <c r="QBJ27" s="111"/>
      <c r="QBK27" s="111"/>
      <c r="QBL27" s="111"/>
      <c r="QBM27" s="143"/>
      <c r="QBN27" s="111"/>
      <c r="QBO27" s="111"/>
      <c r="QBP27" s="111"/>
      <c r="QBQ27" s="111"/>
      <c r="QBR27" s="111"/>
      <c r="QBS27" s="149"/>
      <c r="QBT27" s="111"/>
      <c r="QBU27" s="111"/>
      <c r="QBV27" s="142"/>
      <c r="QBW27" s="111"/>
      <c r="QBX27" s="111"/>
      <c r="QBY27" s="111"/>
      <c r="QBZ27" s="111"/>
      <c r="QCA27" s="143"/>
      <c r="QCB27" s="111"/>
      <c r="QCC27" s="111"/>
      <c r="QCD27" s="111"/>
      <c r="QCE27" s="111"/>
      <c r="QCF27" s="111"/>
      <c r="QCG27" s="149"/>
      <c r="QCH27" s="111"/>
      <c r="QCI27" s="111"/>
      <c r="QCJ27" s="142"/>
      <c r="QCK27" s="111"/>
      <c r="QCL27" s="111"/>
      <c r="QCM27" s="111"/>
      <c r="QCN27" s="111"/>
      <c r="QCO27" s="143"/>
      <c r="QCP27" s="111"/>
      <c r="QCQ27" s="111"/>
      <c r="QCR27" s="111"/>
      <c r="QCS27" s="111"/>
      <c r="QCT27" s="111"/>
      <c r="QCU27" s="149"/>
      <c r="QCV27" s="111"/>
      <c r="QCW27" s="111"/>
      <c r="QCX27" s="142"/>
      <c r="QCY27" s="111"/>
      <c r="QCZ27" s="111"/>
      <c r="QDA27" s="111"/>
      <c r="QDB27" s="111"/>
      <c r="QDC27" s="143"/>
      <c r="QDD27" s="111"/>
      <c r="QDE27" s="111"/>
      <c r="QDF27" s="111"/>
      <c r="QDG27" s="111"/>
      <c r="QDH27" s="111"/>
      <c r="QDI27" s="149"/>
      <c r="QDJ27" s="111"/>
      <c r="QDK27" s="111"/>
      <c r="QDL27" s="142"/>
      <c r="QDM27" s="111"/>
      <c r="QDN27" s="111"/>
      <c r="QDO27" s="111"/>
      <c r="QDP27" s="111"/>
      <c r="QDQ27" s="143"/>
      <c r="QDR27" s="111"/>
      <c r="QDS27" s="111"/>
      <c r="QDT27" s="111"/>
      <c r="QDU27" s="111"/>
      <c r="QDV27" s="111"/>
      <c r="QDW27" s="149"/>
      <c r="QDX27" s="111"/>
      <c r="QDY27" s="111"/>
      <c r="QDZ27" s="142"/>
      <c r="QEA27" s="111"/>
      <c r="QEB27" s="111"/>
      <c r="QEC27" s="111"/>
      <c r="QED27" s="111"/>
      <c r="QEE27" s="143"/>
      <c r="QEF27" s="111"/>
      <c r="QEG27" s="111"/>
      <c r="QEH27" s="111"/>
      <c r="QEI27" s="111"/>
      <c r="QEJ27" s="111"/>
      <c r="QEK27" s="149"/>
      <c r="QEL27" s="111"/>
      <c r="QEM27" s="111"/>
      <c r="QEN27" s="142"/>
      <c r="QEO27" s="111"/>
      <c r="QEP27" s="111"/>
      <c r="QEQ27" s="111"/>
      <c r="QER27" s="111"/>
      <c r="QES27" s="143"/>
      <c r="QET27" s="111"/>
      <c r="QEU27" s="111"/>
      <c r="QEV27" s="111"/>
      <c r="QEW27" s="111"/>
      <c r="QEX27" s="111"/>
      <c r="QEY27" s="149"/>
      <c r="QEZ27" s="111"/>
      <c r="QFA27" s="111"/>
      <c r="QFB27" s="142"/>
      <c r="QFC27" s="111"/>
      <c r="QFD27" s="111"/>
      <c r="QFE27" s="111"/>
      <c r="QFF27" s="111"/>
      <c r="QFG27" s="143"/>
      <c r="QFH27" s="111"/>
      <c r="QFI27" s="111"/>
      <c r="QFJ27" s="111"/>
      <c r="QFK27" s="111"/>
      <c r="QFL27" s="111"/>
      <c r="QFM27" s="149"/>
      <c r="QFN27" s="111"/>
      <c r="QFO27" s="111"/>
      <c r="QFP27" s="142"/>
      <c r="QFQ27" s="111"/>
      <c r="QFR27" s="111"/>
      <c r="QFS27" s="111"/>
      <c r="QFT27" s="111"/>
      <c r="QFU27" s="143"/>
      <c r="QFV27" s="111"/>
      <c r="QFW27" s="111"/>
      <c r="QFX27" s="111"/>
      <c r="QFY27" s="111"/>
      <c r="QFZ27" s="111"/>
      <c r="QGA27" s="149"/>
      <c r="QGB27" s="111"/>
      <c r="QGC27" s="111"/>
      <c r="QGD27" s="142"/>
      <c r="QGE27" s="111"/>
      <c r="QGF27" s="111"/>
      <c r="QGG27" s="111"/>
      <c r="QGH27" s="111"/>
      <c r="QGI27" s="143"/>
      <c r="QGJ27" s="111"/>
      <c r="QGK27" s="111"/>
      <c r="QGL27" s="111"/>
      <c r="QGM27" s="111"/>
      <c r="QGN27" s="111"/>
      <c r="QGO27" s="149"/>
      <c r="QGP27" s="111"/>
      <c r="QGQ27" s="111"/>
      <c r="QGR27" s="142"/>
      <c r="QGS27" s="111"/>
      <c r="QGT27" s="111"/>
      <c r="QGU27" s="111"/>
      <c r="QGV27" s="111"/>
      <c r="QGW27" s="143"/>
      <c r="QGX27" s="111"/>
      <c r="QGY27" s="111"/>
      <c r="QGZ27" s="111"/>
      <c r="QHA27" s="111"/>
      <c r="QHB27" s="111"/>
      <c r="QHC27" s="149"/>
      <c r="QHD27" s="111"/>
      <c r="QHE27" s="111"/>
      <c r="QHF27" s="142"/>
      <c r="QHG27" s="111"/>
      <c r="QHH27" s="111"/>
      <c r="QHI27" s="111"/>
      <c r="QHJ27" s="111"/>
      <c r="QHK27" s="143"/>
      <c r="QHL27" s="111"/>
      <c r="QHM27" s="111"/>
      <c r="QHN27" s="111"/>
      <c r="QHO27" s="111"/>
      <c r="QHP27" s="111"/>
      <c r="QHQ27" s="149"/>
      <c r="QHR27" s="111"/>
      <c r="QHS27" s="111"/>
      <c r="QHT27" s="142"/>
      <c r="QHU27" s="111"/>
      <c r="QHV27" s="111"/>
      <c r="QHW27" s="111"/>
      <c r="QHX27" s="111"/>
      <c r="QHY27" s="143"/>
      <c r="QHZ27" s="111"/>
      <c r="QIA27" s="111"/>
      <c r="QIB27" s="111"/>
      <c r="QIC27" s="111"/>
      <c r="QID27" s="111"/>
      <c r="QIE27" s="149"/>
      <c r="QIF27" s="111"/>
      <c r="QIG27" s="111"/>
      <c r="QIH27" s="142"/>
      <c r="QII27" s="111"/>
      <c r="QIJ27" s="111"/>
      <c r="QIK27" s="111"/>
      <c r="QIL27" s="111"/>
      <c r="QIM27" s="143"/>
      <c r="QIN27" s="111"/>
      <c r="QIO27" s="111"/>
      <c r="QIP27" s="111"/>
      <c r="QIQ27" s="111"/>
      <c r="QIR27" s="111"/>
      <c r="QIS27" s="149"/>
      <c r="QIT27" s="111"/>
      <c r="QIU27" s="111"/>
      <c r="QIV27" s="142"/>
      <c r="QIW27" s="111"/>
      <c r="QIX27" s="111"/>
      <c r="QIY27" s="111"/>
      <c r="QIZ27" s="111"/>
      <c r="QJA27" s="143"/>
      <c r="QJB27" s="111"/>
      <c r="QJC27" s="111"/>
      <c r="QJD27" s="111"/>
      <c r="QJE27" s="111"/>
      <c r="QJF27" s="111"/>
      <c r="QJG27" s="149"/>
      <c r="QJH27" s="111"/>
      <c r="QJI27" s="111"/>
      <c r="QJJ27" s="142"/>
      <c r="QJK27" s="111"/>
      <c r="QJL27" s="111"/>
      <c r="QJM27" s="111"/>
      <c r="QJN27" s="111"/>
      <c r="QJO27" s="143"/>
      <c r="QJP27" s="111"/>
      <c r="QJQ27" s="111"/>
      <c r="QJR27" s="111"/>
      <c r="QJS27" s="111"/>
      <c r="QJT27" s="111"/>
      <c r="QJU27" s="149"/>
      <c r="QJV27" s="111"/>
      <c r="QJW27" s="111"/>
      <c r="QJX27" s="142"/>
      <c r="QJY27" s="111"/>
      <c r="QJZ27" s="111"/>
      <c r="QKA27" s="111"/>
      <c r="QKB27" s="111"/>
      <c r="QKC27" s="143"/>
      <c r="QKD27" s="111"/>
      <c r="QKE27" s="111"/>
      <c r="QKF27" s="111"/>
      <c r="QKG27" s="111"/>
      <c r="QKH27" s="111"/>
      <c r="QKI27" s="149"/>
      <c r="QKJ27" s="111"/>
      <c r="QKK27" s="111"/>
      <c r="QKL27" s="142"/>
      <c r="QKM27" s="111"/>
      <c r="QKN27" s="111"/>
      <c r="QKO27" s="111"/>
      <c r="QKP27" s="111"/>
      <c r="QKQ27" s="143"/>
      <c r="QKR27" s="111"/>
      <c r="QKS27" s="111"/>
      <c r="QKT27" s="111"/>
      <c r="QKU27" s="111"/>
      <c r="QKV27" s="111"/>
      <c r="QKW27" s="149"/>
      <c r="QKX27" s="111"/>
      <c r="QKY27" s="111"/>
      <c r="QKZ27" s="142"/>
      <c r="QLA27" s="111"/>
      <c r="QLB27" s="111"/>
      <c r="QLC27" s="111"/>
      <c r="QLD27" s="111"/>
      <c r="QLE27" s="143"/>
      <c r="QLF27" s="111"/>
      <c r="QLG27" s="111"/>
      <c r="QLH27" s="111"/>
      <c r="QLI27" s="111"/>
      <c r="QLJ27" s="111"/>
      <c r="QLK27" s="149"/>
      <c r="QLL27" s="111"/>
      <c r="QLM27" s="111"/>
      <c r="QLN27" s="142"/>
      <c r="QLO27" s="111"/>
      <c r="QLP27" s="111"/>
      <c r="QLQ27" s="111"/>
      <c r="QLR27" s="111"/>
      <c r="QLS27" s="143"/>
      <c r="QLT27" s="111"/>
      <c r="QLU27" s="111"/>
      <c r="QLV27" s="111"/>
      <c r="QLW27" s="111"/>
      <c r="QLX27" s="111"/>
      <c r="QLY27" s="149"/>
      <c r="QLZ27" s="111"/>
      <c r="QMA27" s="111"/>
      <c r="QMB27" s="142"/>
      <c r="QMC27" s="111"/>
      <c r="QMD27" s="111"/>
      <c r="QME27" s="111"/>
      <c r="QMF27" s="111"/>
      <c r="QMG27" s="143"/>
      <c r="QMH27" s="111"/>
      <c r="QMI27" s="111"/>
      <c r="QMJ27" s="111"/>
      <c r="QMK27" s="111"/>
      <c r="QML27" s="111"/>
      <c r="QMM27" s="149"/>
      <c r="QMN27" s="111"/>
      <c r="QMO27" s="111"/>
      <c r="QMP27" s="142"/>
      <c r="QMQ27" s="111"/>
      <c r="QMR27" s="111"/>
      <c r="QMS27" s="111"/>
      <c r="QMT27" s="111"/>
      <c r="QMU27" s="143"/>
      <c r="QMV27" s="111"/>
      <c r="QMW27" s="111"/>
      <c r="QMX27" s="111"/>
      <c r="QMY27" s="111"/>
      <c r="QMZ27" s="111"/>
      <c r="QNA27" s="149"/>
      <c r="QNB27" s="111"/>
      <c r="QNC27" s="111"/>
      <c r="QND27" s="142"/>
      <c r="QNE27" s="111"/>
      <c r="QNF27" s="111"/>
      <c r="QNG27" s="111"/>
      <c r="QNH27" s="111"/>
      <c r="QNI27" s="143"/>
      <c r="QNJ27" s="111"/>
      <c r="QNK27" s="111"/>
      <c r="QNL27" s="111"/>
      <c r="QNM27" s="111"/>
      <c r="QNN27" s="111"/>
      <c r="QNO27" s="149"/>
      <c r="QNP27" s="111"/>
      <c r="QNQ27" s="111"/>
      <c r="QNR27" s="142"/>
      <c r="QNS27" s="111"/>
      <c r="QNT27" s="111"/>
      <c r="QNU27" s="111"/>
      <c r="QNV27" s="111"/>
      <c r="QNW27" s="143"/>
      <c r="QNX27" s="111"/>
      <c r="QNY27" s="111"/>
      <c r="QNZ27" s="111"/>
      <c r="QOA27" s="111"/>
      <c r="QOB27" s="111"/>
      <c r="QOC27" s="149"/>
      <c r="QOD27" s="111"/>
      <c r="QOE27" s="111"/>
      <c r="QOF27" s="142"/>
      <c r="QOG27" s="111"/>
      <c r="QOH27" s="111"/>
      <c r="QOI27" s="111"/>
      <c r="QOJ27" s="111"/>
      <c r="QOK27" s="143"/>
      <c r="QOL27" s="111"/>
      <c r="QOM27" s="111"/>
      <c r="QON27" s="111"/>
      <c r="QOO27" s="111"/>
      <c r="QOP27" s="111"/>
      <c r="QOQ27" s="149"/>
      <c r="QOR27" s="111"/>
      <c r="QOS27" s="111"/>
      <c r="QOT27" s="142"/>
      <c r="QOU27" s="111"/>
      <c r="QOV27" s="111"/>
      <c r="QOW27" s="111"/>
      <c r="QOX27" s="111"/>
      <c r="QOY27" s="143"/>
      <c r="QOZ27" s="111"/>
      <c r="QPA27" s="111"/>
      <c r="QPB27" s="111"/>
      <c r="QPC27" s="111"/>
      <c r="QPD27" s="111"/>
      <c r="QPE27" s="149"/>
      <c r="QPF27" s="111"/>
      <c r="QPG27" s="111"/>
      <c r="QPH27" s="142"/>
      <c r="QPI27" s="111"/>
      <c r="QPJ27" s="111"/>
      <c r="QPK27" s="111"/>
      <c r="QPL27" s="111"/>
      <c r="QPM27" s="143"/>
      <c r="QPN27" s="111"/>
      <c r="QPO27" s="111"/>
      <c r="QPP27" s="111"/>
      <c r="QPQ27" s="111"/>
      <c r="QPR27" s="111"/>
      <c r="QPS27" s="149"/>
      <c r="QPT27" s="111"/>
      <c r="QPU27" s="111"/>
      <c r="QPV27" s="142"/>
      <c r="QPW27" s="111"/>
      <c r="QPX27" s="111"/>
      <c r="QPY27" s="111"/>
      <c r="QPZ27" s="111"/>
      <c r="QQA27" s="143"/>
      <c r="QQB27" s="111"/>
      <c r="QQC27" s="111"/>
      <c r="QQD27" s="111"/>
      <c r="QQE27" s="111"/>
      <c r="QQF27" s="111"/>
      <c r="QQG27" s="149"/>
      <c r="QQH27" s="111"/>
      <c r="QQI27" s="111"/>
      <c r="QQJ27" s="142"/>
      <c r="QQK27" s="111"/>
      <c r="QQL27" s="111"/>
      <c r="QQM27" s="111"/>
      <c r="QQN27" s="111"/>
      <c r="QQO27" s="143"/>
      <c r="QQP27" s="111"/>
      <c r="QQQ27" s="111"/>
      <c r="QQR27" s="111"/>
      <c r="QQS27" s="111"/>
      <c r="QQT27" s="111"/>
      <c r="QQU27" s="149"/>
      <c r="QQV27" s="111"/>
      <c r="QQW27" s="111"/>
      <c r="QQX27" s="142"/>
      <c r="QQY27" s="111"/>
      <c r="QQZ27" s="111"/>
      <c r="QRA27" s="111"/>
      <c r="QRB27" s="111"/>
      <c r="QRC27" s="143"/>
      <c r="QRD27" s="111"/>
      <c r="QRE27" s="111"/>
      <c r="QRF27" s="111"/>
      <c r="QRG27" s="111"/>
      <c r="QRH27" s="111"/>
      <c r="QRI27" s="149"/>
      <c r="QRJ27" s="111"/>
      <c r="QRK27" s="111"/>
      <c r="QRL27" s="142"/>
      <c r="QRM27" s="111"/>
      <c r="QRN27" s="111"/>
      <c r="QRO27" s="111"/>
      <c r="QRP27" s="111"/>
      <c r="QRQ27" s="143"/>
      <c r="QRR27" s="111"/>
      <c r="QRS27" s="111"/>
      <c r="QRT27" s="111"/>
      <c r="QRU27" s="111"/>
      <c r="QRV27" s="111"/>
      <c r="QRW27" s="149"/>
      <c r="QRX27" s="111"/>
      <c r="QRY27" s="111"/>
      <c r="QRZ27" s="142"/>
      <c r="QSA27" s="111"/>
      <c r="QSB27" s="111"/>
      <c r="QSC27" s="111"/>
      <c r="QSD27" s="111"/>
      <c r="QSE27" s="143"/>
      <c r="QSF27" s="111"/>
      <c r="QSG27" s="111"/>
      <c r="QSH27" s="111"/>
      <c r="QSI27" s="111"/>
      <c r="QSJ27" s="111"/>
      <c r="QSK27" s="149"/>
      <c r="QSL27" s="111"/>
      <c r="QSM27" s="111"/>
      <c r="QSN27" s="142"/>
      <c r="QSO27" s="111"/>
      <c r="QSP27" s="111"/>
      <c r="QSQ27" s="111"/>
      <c r="QSR27" s="111"/>
      <c r="QSS27" s="143"/>
      <c r="QST27" s="111"/>
      <c r="QSU27" s="111"/>
      <c r="QSV27" s="111"/>
      <c r="QSW27" s="111"/>
      <c r="QSX27" s="111"/>
      <c r="QSY27" s="149"/>
      <c r="QSZ27" s="111"/>
      <c r="QTA27" s="111"/>
      <c r="QTB27" s="142"/>
      <c r="QTC27" s="111"/>
      <c r="QTD27" s="111"/>
      <c r="QTE27" s="111"/>
      <c r="QTF27" s="111"/>
      <c r="QTG27" s="143"/>
      <c r="QTH27" s="111"/>
      <c r="QTI27" s="111"/>
      <c r="QTJ27" s="111"/>
      <c r="QTK27" s="111"/>
      <c r="QTL27" s="111"/>
      <c r="QTM27" s="149"/>
      <c r="QTN27" s="111"/>
      <c r="QTO27" s="111"/>
      <c r="QTP27" s="142"/>
      <c r="QTQ27" s="111"/>
      <c r="QTR27" s="111"/>
      <c r="QTS27" s="111"/>
      <c r="QTT27" s="111"/>
      <c r="QTU27" s="143"/>
      <c r="QTV27" s="111"/>
      <c r="QTW27" s="111"/>
      <c r="QTX27" s="111"/>
      <c r="QTY27" s="111"/>
      <c r="QTZ27" s="111"/>
      <c r="QUA27" s="149"/>
      <c r="QUB27" s="111"/>
      <c r="QUC27" s="111"/>
      <c r="QUD27" s="142"/>
      <c r="QUE27" s="111"/>
      <c r="QUF27" s="111"/>
      <c r="QUG27" s="111"/>
      <c r="QUH27" s="111"/>
      <c r="QUI27" s="143"/>
      <c r="QUJ27" s="111"/>
      <c r="QUK27" s="111"/>
      <c r="QUL27" s="111"/>
      <c r="QUM27" s="111"/>
      <c r="QUN27" s="111"/>
      <c r="QUO27" s="149"/>
      <c r="QUP27" s="111"/>
      <c r="QUQ27" s="111"/>
      <c r="QUR27" s="142"/>
      <c r="QUS27" s="111"/>
      <c r="QUT27" s="111"/>
      <c r="QUU27" s="111"/>
      <c r="QUV27" s="111"/>
      <c r="QUW27" s="143"/>
      <c r="QUX27" s="111"/>
      <c r="QUY27" s="111"/>
      <c r="QUZ27" s="111"/>
      <c r="QVA27" s="111"/>
      <c r="QVB27" s="111"/>
      <c r="QVC27" s="149"/>
      <c r="QVD27" s="111"/>
      <c r="QVE27" s="111"/>
      <c r="QVF27" s="142"/>
      <c r="QVG27" s="111"/>
      <c r="QVH27" s="111"/>
      <c r="QVI27" s="111"/>
      <c r="QVJ27" s="111"/>
      <c r="QVK27" s="143"/>
      <c r="QVL27" s="111"/>
      <c r="QVM27" s="111"/>
      <c r="QVN27" s="111"/>
      <c r="QVO27" s="111"/>
      <c r="QVP27" s="111"/>
      <c r="QVQ27" s="149"/>
      <c r="QVR27" s="111"/>
      <c r="QVS27" s="111"/>
      <c r="QVT27" s="142"/>
      <c r="QVU27" s="111"/>
      <c r="QVV27" s="111"/>
      <c r="QVW27" s="111"/>
      <c r="QVX27" s="111"/>
      <c r="QVY27" s="143"/>
      <c r="QVZ27" s="111"/>
      <c r="QWA27" s="111"/>
      <c r="QWB27" s="111"/>
      <c r="QWC27" s="111"/>
      <c r="QWD27" s="111"/>
      <c r="QWE27" s="149"/>
      <c r="QWF27" s="111"/>
      <c r="QWG27" s="111"/>
      <c r="QWH27" s="142"/>
      <c r="QWI27" s="111"/>
      <c r="QWJ27" s="111"/>
      <c r="QWK27" s="111"/>
      <c r="QWL27" s="111"/>
      <c r="QWM27" s="143"/>
      <c r="QWN27" s="111"/>
      <c r="QWO27" s="111"/>
      <c r="QWP27" s="111"/>
      <c r="QWQ27" s="111"/>
      <c r="QWR27" s="111"/>
      <c r="QWS27" s="149"/>
      <c r="QWT27" s="111"/>
      <c r="QWU27" s="111"/>
      <c r="QWV27" s="142"/>
      <c r="QWW27" s="111"/>
      <c r="QWX27" s="111"/>
      <c r="QWY27" s="111"/>
      <c r="QWZ27" s="111"/>
      <c r="QXA27" s="143"/>
      <c r="QXB27" s="111"/>
      <c r="QXC27" s="111"/>
      <c r="QXD27" s="111"/>
      <c r="QXE27" s="111"/>
      <c r="QXF27" s="111"/>
      <c r="QXG27" s="149"/>
      <c r="QXH27" s="111"/>
      <c r="QXI27" s="111"/>
      <c r="QXJ27" s="142"/>
      <c r="QXK27" s="111"/>
      <c r="QXL27" s="111"/>
      <c r="QXM27" s="111"/>
      <c r="QXN27" s="111"/>
      <c r="QXO27" s="143"/>
      <c r="QXP27" s="111"/>
      <c r="QXQ27" s="111"/>
      <c r="QXR27" s="111"/>
      <c r="QXS27" s="111"/>
      <c r="QXT27" s="111"/>
      <c r="QXU27" s="149"/>
      <c r="QXV27" s="111"/>
      <c r="QXW27" s="111"/>
      <c r="QXX27" s="142"/>
      <c r="QXY27" s="111"/>
      <c r="QXZ27" s="111"/>
      <c r="QYA27" s="111"/>
      <c r="QYB27" s="111"/>
      <c r="QYC27" s="143"/>
      <c r="QYD27" s="111"/>
      <c r="QYE27" s="111"/>
      <c r="QYF27" s="111"/>
      <c r="QYG27" s="111"/>
      <c r="QYH27" s="111"/>
      <c r="QYI27" s="149"/>
      <c r="QYJ27" s="111"/>
      <c r="QYK27" s="111"/>
      <c r="QYL27" s="142"/>
      <c r="QYM27" s="111"/>
      <c r="QYN27" s="111"/>
      <c r="QYO27" s="111"/>
      <c r="QYP27" s="111"/>
      <c r="QYQ27" s="143"/>
      <c r="QYR27" s="111"/>
      <c r="QYS27" s="111"/>
      <c r="QYT27" s="111"/>
      <c r="QYU27" s="111"/>
      <c r="QYV27" s="111"/>
      <c r="QYW27" s="149"/>
      <c r="QYX27" s="111"/>
      <c r="QYY27" s="111"/>
      <c r="QYZ27" s="142"/>
      <c r="QZA27" s="111"/>
      <c r="QZB27" s="111"/>
      <c r="QZC27" s="111"/>
      <c r="QZD27" s="111"/>
      <c r="QZE27" s="143"/>
      <c r="QZF27" s="111"/>
      <c r="QZG27" s="111"/>
      <c r="QZH27" s="111"/>
      <c r="QZI27" s="111"/>
      <c r="QZJ27" s="111"/>
      <c r="QZK27" s="149"/>
      <c r="QZL27" s="111"/>
      <c r="QZM27" s="111"/>
      <c r="QZN27" s="142"/>
      <c r="QZO27" s="111"/>
      <c r="QZP27" s="111"/>
      <c r="QZQ27" s="111"/>
      <c r="QZR27" s="111"/>
      <c r="QZS27" s="143"/>
      <c r="QZT27" s="111"/>
      <c r="QZU27" s="111"/>
      <c r="QZV27" s="111"/>
      <c r="QZW27" s="111"/>
      <c r="QZX27" s="111"/>
      <c r="QZY27" s="149"/>
      <c r="QZZ27" s="111"/>
      <c r="RAA27" s="111"/>
      <c r="RAB27" s="142"/>
      <c r="RAC27" s="111"/>
      <c r="RAD27" s="111"/>
      <c r="RAE27" s="111"/>
      <c r="RAF27" s="111"/>
      <c r="RAG27" s="143"/>
      <c r="RAH27" s="111"/>
      <c r="RAI27" s="111"/>
      <c r="RAJ27" s="111"/>
      <c r="RAK27" s="111"/>
      <c r="RAL27" s="111"/>
      <c r="RAM27" s="149"/>
      <c r="RAN27" s="111"/>
      <c r="RAO27" s="111"/>
      <c r="RAP27" s="142"/>
      <c r="RAQ27" s="111"/>
      <c r="RAR27" s="111"/>
      <c r="RAS27" s="111"/>
      <c r="RAT27" s="111"/>
      <c r="RAU27" s="143"/>
      <c r="RAV27" s="111"/>
      <c r="RAW27" s="111"/>
      <c r="RAX27" s="111"/>
      <c r="RAY27" s="111"/>
      <c r="RAZ27" s="111"/>
      <c r="RBA27" s="149"/>
      <c r="RBB27" s="111"/>
      <c r="RBC27" s="111"/>
      <c r="RBD27" s="142"/>
      <c r="RBE27" s="111"/>
      <c r="RBF27" s="111"/>
      <c r="RBG27" s="111"/>
      <c r="RBH27" s="111"/>
      <c r="RBI27" s="143"/>
      <c r="RBJ27" s="111"/>
      <c r="RBK27" s="111"/>
      <c r="RBL27" s="111"/>
      <c r="RBM27" s="111"/>
      <c r="RBN27" s="111"/>
      <c r="RBO27" s="149"/>
      <c r="RBP27" s="111"/>
      <c r="RBQ27" s="111"/>
      <c r="RBR27" s="142"/>
      <c r="RBS27" s="111"/>
      <c r="RBT27" s="111"/>
      <c r="RBU27" s="111"/>
      <c r="RBV27" s="111"/>
      <c r="RBW27" s="143"/>
      <c r="RBX27" s="111"/>
      <c r="RBY27" s="111"/>
      <c r="RBZ27" s="111"/>
      <c r="RCA27" s="111"/>
      <c r="RCB27" s="111"/>
      <c r="RCC27" s="149"/>
      <c r="RCD27" s="111"/>
      <c r="RCE27" s="111"/>
      <c r="RCF27" s="142"/>
      <c r="RCG27" s="111"/>
      <c r="RCH27" s="111"/>
      <c r="RCI27" s="111"/>
      <c r="RCJ27" s="111"/>
      <c r="RCK27" s="143"/>
      <c r="RCL27" s="111"/>
      <c r="RCM27" s="111"/>
      <c r="RCN27" s="111"/>
      <c r="RCO27" s="111"/>
      <c r="RCP27" s="111"/>
      <c r="RCQ27" s="149"/>
      <c r="RCR27" s="111"/>
      <c r="RCS27" s="111"/>
      <c r="RCT27" s="142"/>
      <c r="RCU27" s="111"/>
      <c r="RCV27" s="111"/>
      <c r="RCW27" s="111"/>
      <c r="RCX27" s="111"/>
      <c r="RCY27" s="143"/>
      <c r="RCZ27" s="111"/>
      <c r="RDA27" s="111"/>
      <c r="RDB27" s="111"/>
      <c r="RDC27" s="111"/>
      <c r="RDD27" s="111"/>
      <c r="RDE27" s="149"/>
      <c r="RDF27" s="111"/>
      <c r="RDG27" s="111"/>
      <c r="RDH27" s="142"/>
      <c r="RDI27" s="111"/>
      <c r="RDJ27" s="111"/>
      <c r="RDK27" s="111"/>
      <c r="RDL27" s="111"/>
      <c r="RDM27" s="143"/>
      <c r="RDN27" s="111"/>
      <c r="RDO27" s="111"/>
      <c r="RDP27" s="111"/>
      <c r="RDQ27" s="111"/>
      <c r="RDR27" s="111"/>
      <c r="RDS27" s="149"/>
      <c r="RDT27" s="111"/>
      <c r="RDU27" s="111"/>
      <c r="RDV27" s="142"/>
      <c r="RDW27" s="111"/>
      <c r="RDX27" s="111"/>
      <c r="RDY27" s="111"/>
      <c r="RDZ27" s="111"/>
      <c r="REA27" s="143"/>
      <c r="REB27" s="111"/>
      <c r="REC27" s="111"/>
      <c r="RED27" s="111"/>
      <c r="REE27" s="111"/>
      <c r="REF27" s="111"/>
      <c r="REG27" s="149"/>
      <c r="REH27" s="111"/>
      <c r="REI27" s="111"/>
      <c r="REJ27" s="142"/>
      <c r="REK27" s="111"/>
      <c r="REL27" s="111"/>
      <c r="REM27" s="111"/>
      <c r="REN27" s="111"/>
      <c r="REO27" s="143"/>
      <c r="REP27" s="111"/>
      <c r="REQ27" s="111"/>
      <c r="RER27" s="111"/>
      <c r="RES27" s="111"/>
      <c r="RET27" s="111"/>
      <c r="REU27" s="149"/>
      <c r="REV27" s="111"/>
      <c r="REW27" s="111"/>
      <c r="REX27" s="142"/>
      <c r="REY27" s="111"/>
      <c r="REZ27" s="111"/>
      <c r="RFA27" s="111"/>
      <c r="RFB27" s="111"/>
      <c r="RFC27" s="143"/>
      <c r="RFD27" s="111"/>
      <c r="RFE27" s="111"/>
      <c r="RFF27" s="111"/>
      <c r="RFG27" s="111"/>
      <c r="RFH27" s="111"/>
      <c r="RFI27" s="149"/>
      <c r="RFJ27" s="111"/>
      <c r="RFK27" s="111"/>
      <c r="RFL27" s="142"/>
      <c r="RFM27" s="111"/>
      <c r="RFN27" s="111"/>
      <c r="RFO27" s="111"/>
      <c r="RFP27" s="111"/>
      <c r="RFQ27" s="143"/>
      <c r="RFR27" s="111"/>
      <c r="RFS27" s="111"/>
      <c r="RFT27" s="111"/>
      <c r="RFU27" s="111"/>
      <c r="RFV27" s="111"/>
      <c r="RFW27" s="149"/>
      <c r="RFX27" s="111"/>
      <c r="RFY27" s="111"/>
      <c r="RFZ27" s="142"/>
      <c r="RGA27" s="111"/>
      <c r="RGB27" s="111"/>
      <c r="RGC27" s="111"/>
      <c r="RGD27" s="111"/>
      <c r="RGE27" s="143"/>
      <c r="RGF27" s="111"/>
      <c r="RGG27" s="111"/>
      <c r="RGH27" s="111"/>
      <c r="RGI27" s="111"/>
      <c r="RGJ27" s="111"/>
      <c r="RGK27" s="149"/>
      <c r="RGL27" s="111"/>
      <c r="RGM27" s="111"/>
      <c r="RGN27" s="142"/>
      <c r="RGO27" s="111"/>
      <c r="RGP27" s="111"/>
      <c r="RGQ27" s="111"/>
      <c r="RGR27" s="111"/>
      <c r="RGS27" s="143"/>
      <c r="RGT27" s="111"/>
      <c r="RGU27" s="111"/>
      <c r="RGV27" s="111"/>
      <c r="RGW27" s="111"/>
      <c r="RGX27" s="111"/>
      <c r="RGY27" s="149"/>
      <c r="RGZ27" s="111"/>
      <c r="RHA27" s="111"/>
      <c r="RHB27" s="142"/>
      <c r="RHC27" s="111"/>
      <c r="RHD27" s="111"/>
      <c r="RHE27" s="111"/>
      <c r="RHF27" s="111"/>
      <c r="RHG27" s="143"/>
      <c r="RHH27" s="111"/>
      <c r="RHI27" s="111"/>
      <c r="RHJ27" s="111"/>
      <c r="RHK27" s="111"/>
      <c r="RHL27" s="111"/>
      <c r="RHM27" s="149"/>
      <c r="RHN27" s="111"/>
      <c r="RHO27" s="111"/>
      <c r="RHP27" s="142"/>
      <c r="RHQ27" s="111"/>
      <c r="RHR27" s="111"/>
      <c r="RHS27" s="111"/>
      <c r="RHT27" s="111"/>
      <c r="RHU27" s="143"/>
      <c r="RHV27" s="111"/>
      <c r="RHW27" s="111"/>
      <c r="RHX27" s="111"/>
      <c r="RHY27" s="111"/>
      <c r="RHZ27" s="111"/>
      <c r="RIA27" s="149"/>
      <c r="RIB27" s="111"/>
      <c r="RIC27" s="111"/>
      <c r="RID27" s="142"/>
      <c r="RIE27" s="111"/>
      <c r="RIF27" s="111"/>
      <c r="RIG27" s="111"/>
      <c r="RIH27" s="111"/>
      <c r="RII27" s="143"/>
      <c r="RIJ27" s="111"/>
      <c r="RIK27" s="111"/>
      <c r="RIL27" s="111"/>
      <c r="RIM27" s="111"/>
      <c r="RIN27" s="111"/>
      <c r="RIO27" s="149"/>
      <c r="RIP27" s="111"/>
      <c r="RIQ27" s="111"/>
      <c r="RIR27" s="142"/>
      <c r="RIS27" s="111"/>
      <c r="RIT27" s="111"/>
      <c r="RIU27" s="111"/>
      <c r="RIV27" s="111"/>
      <c r="RIW27" s="143"/>
      <c r="RIX27" s="111"/>
      <c r="RIY27" s="111"/>
      <c r="RIZ27" s="111"/>
      <c r="RJA27" s="111"/>
      <c r="RJB27" s="111"/>
      <c r="RJC27" s="149"/>
      <c r="RJD27" s="111"/>
      <c r="RJE27" s="111"/>
      <c r="RJF27" s="142"/>
      <c r="RJG27" s="111"/>
      <c r="RJH27" s="111"/>
      <c r="RJI27" s="111"/>
      <c r="RJJ27" s="111"/>
      <c r="RJK27" s="143"/>
      <c r="RJL27" s="111"/>
      <c r="RJM27" s="111"/>
      <c r="RJN27" s="111"/>
      <c r="RJO27" s="111"/>
      <c r="RJP27" s="111"/>
      <c r="RJQ27" s="149"/>
      <c r="RJR27" s="111"/>
      <c r="RJS27" s="111"/>
      <c r="RJT27" s="142"/>
      <c r="RJU27" s="111"/>
      <c r="RJV27" s="111"/>
      <c r="RJW27" s="111"/>
      <c r="RJX27" s="111"/>
      <c r="RJY27" s="143"/>
      <c r="RJZ27" s="111"/>
      <c r="RKA27" s="111"/>
      <c r="RKB27" s="111"/>
      <c r="RKC27" s="111"/>
      <c r="RKD27" s="111"/>
      <c r="RKE27" s="149"/>
      <c r="RKF27" s="111"/>
      <c r="RKG27" s="111"/>
      <c r="RKH27" s="142"/>
      <c r="RKI27" s="111"/>
      <c r="RKJ27" s="111"/>
      <c r="RKK27" s="111"/>
      <c r="RKL27" s="111"/>
      <c r="RKM27" s="143"/>
      <c r="RKN27" s="111"/>
      <c r="RKO27" s="111"/>
      <c r="RKP27" s="111"/>
      <c r="RKQ27" s="111"/>
      <c r="RKR27" s="111"/>
      <c r="RKS27" s="149"/>
      <c r="RKT27" s="111"/>
      <c r="RKU27" s="111"/>
      <c r="RKV27" s="142"/>
      <c r="RKW27" s="111"/>
      <c r="RKX27" s="111"/>
      <c r="RKY27" s="111"/>
      <c r="RKZ27" s="111"/>
      <c r="RLA27" s="143"/>
      <c r="RLB27" s="111"/>
      <c r="RLC27" s="111"/>
      <c r="RLD27" s="111"/>
      <c r="RLE27" s="111"/>
      <c r="RLF27" s="111"/>
      <c r="RLG27" s="149"/>
      <c r="RLH27" s="111"/>
      <c r="RLI27" s="111"/>
      <c r="RLJ27" s="142"/>
      <c r="RLK27" s="111"/>
      <c r="RLL27" s="111"/>
      <c r="RLM27" s="111"/>
      <c r="RLN27" s="111"/>
      <c r="RLO27" s="143"/>
      <c r="RLP27" s="111"/>
      <c r="RLQ27" s="111"/>
      <c r="RLR27" s="111"/>
      <c r="RLS27" s="111"/>
      <c r="RLT27" s="111"/>
      <c r="RLU27" s="149"/>
      <c r="RLV27" s="111"/>
      <c r="RLW27" s="111"/>
      <c r="RLX27" s="142"/>
      <c r="RLY27" s="111"/>
      <c r="RLZ27" s="111"/>
      <c r="RMA27" s="111"/>
      <c r="RMB27" s="111"/>
      <c r="RMC27" s="143"/>
      <c r="RMD27" s="111"/>
      <c r="RME27" s="111"/>
      <c r="RMF27" s="111"/>
      <c r="RMG27" s="111"/>
      <c r="RMH27" s="111"/>
      <c r="RMI27" s="149"/>
      <c r="RMJ27" s="111"/>
      <c r="RMK27" s="111"/>
      <c r="RML27" s="142"/>
      <c r="RMM27" s="111"/>
      <c r="RMN27" s="111"/>
      <c r="RMO27" s="111"/>
      <c r="RMP27" s="111"/>
      <c r="RMQ27" s="143"/>
      <c r="RMR27" s="111"/>
      <c r="RMS27" s="111"/>
      <c r="RMT27" s="111"/>
      <c r="RMU27" s="111"/>
      <c r="RMV27" s="111"/>
      <c r="RMW27" s="149"/>
      <c r="RMX27" s="111"/>
      <c r="RMY27" s="111"/>
      <c r="RMZ27" s="142"/>
      <c r="RNA27" s="111"/>
      <c r="RNB27" s="111"/>
      <c r="RNC27" s="111"/>
      <c r="RND27" s="111"/>
      <c r="RNE27" s="143"/>
      <c r="RNF27" s="111"/>
      <c r="RNG27" s="111"/>
      <c r="RNH27" s="111"/>
      <c r="RNI27" s="111"/>
      <c r="RNJ27" s="111"/>
      <c r="RNK27" s="149"/>
      <c r="RNL27" s="111"/>
      <c r="RNM27" s="111"/>
      <c r="RNN27" s="142"/>
      <c r="RNO27" s="111"/>
      <c r="RNP27" s="111"/>
      <c r="RNQ27" s="111"/>
      <c r="RNR27" s="111"/>
      <c r="RNS27" s="143"/>
      <c r="RNT27" s="111"/>
      <c r="RNU27" s="111"/>
      <c r="RNV27" s="111"/>
      <c r="RNW27" s="111"/>
      <c r="RNX27" s="111"/>
      <c r="RNY27" s="149"/>
      <c r="RNZ27" s="111"/>
      <c r="ROA27" s="111"/>
      <c r="ROB27" s="142"/>
      <c r="ROC27" s="111"/>
      <c r="ROD27" s="111"/>
      <c r="ROE27" s="111"/>
      <c r="ROF27" s="111"/>
      <c r="ROG27" s="143"/>
      <c r="ROH27" s="111"/>
      <c r="ROI27" s="111"/>
      <c r="ROJ27" s="111"/>
      <c r="ROK27" s="111"/>
      <c r="ROL27" s="111"/>
      <c r="ROM27" s="149"/>
      <c r="RON27" s="111"/>
      <c r="ROO27" s="111"/>
      <c r="ROP27" s="142"/>
      <c r="ROQ27" s="111"/>
      <c r="ROR27" s="111"/>
      <c r="ROS27" s="111"/>
      <c r="ROT27" s="111"/>
      <c r="ROU27" s="143"/>
      <c r="ROV27" s="111"/>
      <c r="ROW27" s="111"/>
      <c r="ROX27" s="111"/>
      <c r="ROY27" s="111"/>
      <c r="ROZ27" s="111"/>
      <c r="RPA27" s="149"/>
      <c r="RPB27" s="111"/>
      <c r="RPC27" s="111"/>
      <c r="RPD27" s="142"/>
      <c r="RPE27" s="111"/>
      <c r="RPF27" s="111"/>
      <c r="RPG27" s="111"/>
      <c r="RPH27" s="111"/>
      <c r="RPI27" s="143"/>
      <c r="RPJ27" s="111"/>
      <c r="RPK27" s="111"/>
      <c r="RPL27" s="111"/>
      <c r="RPM27" s="111"/>
      <c r="RPN27" s="111"/>
      <c r="RPO27" s="149"/>
      <c r="RPP27" s="111"/>
      <c r="RPQ27" s="111"/>
      <c r="RPR27" s="142"/>
      <c r="RPS27" s="111"/>
      <c r="RPT27" s="111"/>
      <c r="RPU27" s="111"/>
      <c r="RPV27" s="111"/>
      <c r="RPW27" s="143"/>
      <c r="RPX27" s="111"/>
      <c r="RPY27" s="111"/>
      <c r="RPZ27" s="111"/>
      <c r="RQA27" s="111"/>
      <c r="RQB27" s="111"/>
      <c r="RQC27" s="149"/>
      <c r="RQD27" s="111"/>
      <c r="RQE27" s="111"/>
      <c r="RQF27" s="142"/>
      <c r="RQG27" s="111"/>
      <c r="RQH27" s="111"/>
      <c r="RQI27" s="111"/>
      <c r="RQJ27" s="111"/>
      <c r="RQK27" s="143"/>
      <c r="RQL27" s="111"/>
      <c r="RQM27" s="111"/>
      <c r="RQN27" s="111"/>
      <c r="RQO27" s="111"/>
      <c r="RQP27" s="111"/>
      <c r="RQQ27" s="149"/>
      <c r="RQR27" s="111"/>
      <c r="RQS27" s="111"/>
      <c r="RQT27" s="142"/>
      <c r="RQU27" s="111"/>
      <c r="RQV27" s="111"/>
      <c r="RQW27" s="111"/>
      <c r="RQX27" s="111"/>
      <c r="RQY27" s="143"/>
      <c r="RQZ27" s="111"/>
      <c r="RRA27" s="111"/>
      <c r="RRB27" s="111"/>
      <c r="RRC27" s="111"/>
      <c r="RRD27" s="111"/>
      <c r="RRE27" s="149"/>
      <c r="RRF27" s="111"/>
      <c r="RRG27" s="111"/>
      <c r="RRH27" s="142"/>
      <c r="RRI27" s="111"/>
      <c r="RRJ27" s="111"/>
      <c r="RRK27" s="111"/>
      <c r="RRL27" s="111"/>
      <c r="RRM27" s="143"/>
      <c r="RRN27" s="111"/>
      <c r="RRO27" s="111"/>
      <c r="RRP27" s="111"/>
      <c r="RRQ27" s="111"/>
      <c r="RRR27" s="111"/>
      <c r="RRS27" s="149"/>
      <c r="RRT27" s="111"/>
      <c r="RRU27" s="111"/>
      <c r="RRV27" s="142"/>
      <c r="RRW27" s="111"/>
      <c r="RRX27" s="111"/>
      <c r="RRY27" s="111"/>
      <c r="RRZ27" s="111"/>
      <c r="RSA27" s="143"/>
      <c r="RSB27" s="111"/>
      <c r="RSC27" s="111"/>
      <c r="RSD27" s="111"/>
      <c r="RSE27" s="111"/>
      <c r="RSF27" s="111"/>
      <c r="RSG27" s="149"/>
      <c r="RSH27" s="111"/>
      <c r="RSI27" s="111"/>
      <c r="RSJ27" s="142"/>
      <c r="RSK27" s="111"/>
      <c r="RSL27" s="111"/>
      <c r="RSM27" s="111"/>
      <c r="RSN27" s="111"/>
      <c r="RSO27" s="143"/>
      <c r="RSP27" s="111"/>
      <c r="RSQ27" s="111"/>
      <c r="RSR27" s="111"/>
      <c r="RSS27" s="111"/>
      <c r="RST27" s="111"/>
      <c r="RSU27" s="149"/>
      <c r="RSV27" s="111"/>
      <c r="RSW27" s="111"/>
      <c r="RSX27" s="142"/>
      <c r="RSY27" s="111"/>
      <c r="RSZ27" s="111"/>
      <c r="RTA27" s="111"/>
      <c r="RTB27" s="111"/>
      <c r="RTC27" s="143"/>
      <c r="RTD27" s="111"/>
      <c r="RTE27" s="111"/>
      <c r="RTF27" s="111"/>
      <c r="RTG27" s="111"/>
      <c r="RTH27" s="111"/>
      <c r="RTI27" s="149"/>
      <c r="RTJ27" s="111"/>
      <c r="RTK27" s="111"/>
      <c r="RTL27" s="142"/>
      <c r="RTM27" s="111"/>
      <c r="RTN27" s="111"/>
      <c r="RTO27" s="111"/>
      <c r="RTP27" s="111"/>
      <c r="RTQ27" s="143"/>
      <c r="RTR27" s="111"/>
      <c r="RTS27" s="111"/>
      <c r="RTT27" s="111"/>
      <c r="RTU27" s="111"/>
      <c r="RTV27" s="111"/>
      <c r="RTW27" s="149"/>
      <c r="RTX27" s="111"/>
      <c r="RTY27" s="111"/>
      <c r="RTZ27" s="142"/>
      <c r="RUA27" s="111"/>
      <c r="RUB27" s="111"/>
      <c r="RUC27" s="111"/>
      <c r="RUD27" s="111"/>
      <c r="RUE27" s="143"/>
      <c r="RUF27" s="111"/>
      <c r="RUG27" s="111"/>
      <c r="RUH27" s="111"/>
      <c r="RUI27" s="111"/>
      <c r="RUJ27" s="111"/>
      <c r="RUK27" s="149"/>
      <c r="RUL27" s="111"/>
      <c r="RUM27" s="111"/>
      <c r="RUN27" s="142"/>
      <c r="RUO27" s="111"/>
      <c r="RUP27" s="111"/>
      <c r="RUQ27" s="111"/>
      <c r="RUR27" s="111"/>
      <c r="RUS27" s="143"/>
      <c r="RUT27" s="111"/>
      <c r="RUU27" s="111"/>
      <c r="RUV27" s="111"/>
      <c r="RUW27" s="111"/>
      <c r="RUX27" s="111"/>
      <c r="RUY27" s="149"/>
      <c r="RUZ27" s="111"/>
      <c r="RVA27" s="111"/>
      <c r="RVB27" s="142"/>
      <c r="RVC27" s="111"/>
      <c r="RVD27" s="111"/>
      <c r="RVE27" s="111"/>
      <c r="RVF27" s="111"/>
      <c r="RVG27" s="143"/>
      <c r="RVH27" s="111"/>
      <c r="RVI27" s="111"/>
      <c r="RVJ27" s="111"/>
      <c r="RVK27" s="111"/>
      <c r="RVL27" s="111"/>
      <c r="RVM27" s="149"/>
      <c r="RVN27" s="111"/>
      <c r="RVO27" s="111"/>
      <c r="RVP27" s="142"/>
      <c r="RVQ27" s="111"/>
      <c r="RVR27" s="111"/>
      <c r="RVS27" s="111"/>
      <c r="RVT27" s="111"/>
      <c r="RVU27" s="143"/>
      <c r="RVV27" s="111"/>
      <c r="RVW27" s="111"/>
      <c r="RVX27" s="111"/>
      <c r="RVY27" s="111"/>
      <c r="RVZ27" s="111"/>
      <c r="RWA27" s="149"/>
      <c r="RWB27" s="111"/>
      <c r="RWC27" s="111"/>
      <c r="RWD27" s="142"/>
      <c r="RWE27" s="111"/>
      <c r="RWF27" s="111"/>
      <c r="RWG27" s="111"/>
      <c r="RWH27" s="111"/>
      <c r="RWI27" s="143"/>
      <c r="RWJ27" s="111"/>
      <c r="RWK27" s="111"/>
      <c r="RWL27" s="111"/>
      <c r="RWM27" s="111"/>
      <c r="RWN27" s="111"/>
      <c r="RWO27" s="149"/>
      <c r="RWP27" s="111"/>
      <c r="RWQ27" s="111"/>
      <c r="RWR27" s="142"/>
      <c r="RWS27" s="111"/>
      <c r="RWT27" s="111"/>
      <c r="RWU27" s="111"/>
      <c r="RWV27" s="111"/>
      <c r="RWW27" s="143"/>
      <c r="RWX27" s="111"/>
      <c r="RWY27" s="111"/>
      <c r="RWZ27" s="111"/>
      <c r="RXA27" s="111"/>
      <c r="RXB27" s="111"/>
      <c r="RXC27" s="149"/>
      <c r="RXD27" s="111"/>
      <c r="RXE27" s="111"/>
      <c r="RXF27" s="142"/>
      <c r="RXG27" s="111"/>
      <c r="RXH27" s="111"/>
      <c r="RXI27" s="111"/>
      <c r="RXJ27" s="111"/>
      <c r="RXK27" s="143"/>
      <c r="RXL27" s="111"/>
      <c r="RXM27" s="111"/>
      <c r="RXN27" s="111"/>
      <c r="RXO27" s="111"/>
      <c r="RXP27" s="111"/>
      <c r="RXQ27" s="149"/>
      <c r="RXR27" s="111"/>
      <c r="RXS27" s="111"/>
      <c r="RXT27" s="142"/>
      <c r="RXU27" s="111"/>
      <c r="RXV27" s="111"/>
      <c r="RXW27" s="111"/>
      <c r="RXX27" s="111"/>
      <c r="RXY27" s="143"/>
      <c r="RXZ27" s="111"/>
      <c r="RYA27" s="111"/>
      <c r="RYB27" s="111"/>
      <c r="RYC27" s="111"/>
      <c r="RYD27" s="111"/>
      <c r="RYE27" s="149"/>
      <c r="RYF27" s="111"/>
      <c r="RYG27" s="111"/>
      <c r="RYH27" s="142"/>
      <c r="RYI27" s="111"/>
      <c r="RYJ27" s="111"/>
      <c r="RYK27" s="111"/>
      <c r="RYL27" s="111"/>
      <c r="RYM27" s="143"/>
      <c r="RYN27" s="111"/>
      <c r="RYO27" s="111"/>
      <c r="RYP27" s="111"/>
      <c r="RYQ27" s="111"/>
      <c r="RYR27" s="111"/>
      <c r="RYS27" s="149"/>
      <c r="RYT27" s="111"/>
      <c r="RYU27" s="111"/>
      <c r="RYV27" s="142"/>
      <c r="RYW27" s="111"/>
      <c r="RYX27" s="111"/>
      <c r="RYY27" s="111"/>
      <c r="RYZ27" s="111"/>
      <c r="RZA27" s="143"/>
      <c r="RZB27" s="111"/>
      <c r="RZC27" s="111"/>
      <c r="RZD27" s="111"/>
      <c r="RZE27" s="111"/>
      <c r="RZF27" s="111"/>
      <c r="RZG27" s="149"/>
      <c r="RZH27" s="111"/>
      <c r="RZI27" s="111"/>
      <c r="RZJ27" s="142"/>
      <c r="RZK27" s="111"/>
      <c r="RZL27" s="111"/>
      <c r="RZM27" s="111"/>
      <c r="RZN27" s="111"/>
      <c r="RZO27" s="143"/>
      <c r="RZP27" s="111"/>
      <c r="RZQ27" s="111"/>
      <c r="RZR27" s="111"/>
      <c r="RZS27" s="111"/>
      <c r="RZT27" s="111"/>
      <c r="RZU27" s="149"/>
      <c r="RZV27" s="111"/>
      <c r="RZW27" s="111"/>
      <c r="RZX27" s="142"/>
      <c r="RZY27" s="111"/>
      <c r="RZZ27" s="111"/>
      <c r="SAA27" s="111"/>
      <c r="SAB27" s="111"/>
      <c r="SAC27" s="143"/>
      <c r="SAD27" s="111"/>
      <c r="SAE27" s="111"/>
      <c r="SAF27" s="111"/>
      <c r="SAG27" s="111"/>
      <c r="SAH27" s="111"/>
      <c r="SAI27" s="149"/>
      <c r="SAJ27" s="111"/>
      <c r="SAK27" s="111"/>
      <c r="SAL27" s="142"/>
      <c r="SAM27" s="111"/>
      <c r="SAN27" s="111"/>
      <c r="SAO27" s="111"/>
      <c r="SAP27" s="111"/>
      <c r="SAQ27" s="143"/>
      <c r="SAR27" s="111"/>
      <c r="SAS27" s="111"/>
      <c r="SAT27" s="111"/>
      <c r="SAU27" s="111"/>
      <c r="SAV27" s="111"/>
      <c r="SAW27" s="149"/>
      <c r="SAX27" s="111"/>
      <c r="SAY27" s="111"/>
      <c r="SAZ27" s="142"/>
      <c r="SBA27" s="111"/>
      <c r="SBB27" s="111"/>
      <c r="SBC27" s="111"/>
      <c r="SBD27" s="111"/>
      <c r="SBE27" s="143"/>
      <c r="SBF27" s="111"/>
      <c r="SBG27" s="111"/>
      <c r="SBH27" s="111"/>
      <c r="SBI27" s="111"/>
      <c r="SBJ27" s="111"/>
      <c r="SBK27" s="149"/>
      <c r="SBL27" s="111"/>
      <c r="SBM27" s="111"/>
      <c r="SBN27" s="142"/>
      <c r="SBO27" s="111"/>
      <c r="SBP27" s="111"/>
      <c r="SBQ27" s="111"/>
      <c r="SBR27" s="111"/>
      <c r="SBS27" s="143"/>
      <c r="SBT27" s="111"/>
      <c r="SBU27" s="111"/>
      <c r="SBV27" s="111"/>
      <c r="SBW27" s="111"/>
      <c r="SBX27" s="111"/>
      <c r="SBY27" s="149"/>
      <c r="SBZ27" s="111"/>
      <c r="SCA27" s="111"/>
      <c r="SCB27" s="142"/>
      <c r="SCC27" s="111"/>
      <c r="SCD27" s="111"/>
      <c r="SCE27" s="111"/>
      <c r="SCF27" s="111"/>
      <c r="SCG27" s="143"/>
      <c r="SCH27" s="111"/>
      <c r="SCI27" s="111"/>
      <c r="SCJ27" s="111"/>
      <c r="SCK27" s="111"/>
      <c r="SCL27" s="111"/>
      <c r="SCM27" s="149"/>
      <c r="SCN27" s="111"/>
      <c r="SCO27" s="111"/>
      <c r="SCP27" s="142"/>
      <c r="SCQ27" s="111"/>
      <c r="SCR27" s="111"/>
      <c r="SCS27" s="111"/>
      <c r="SCT27" s="111"/>
      <c r="SCU27" s="143"/>
      <c r="SCV27" s="111"/>
      <c r="SCW27" s="111"/>
      <c r="SCX27" s="111"/>
      <c r="SCY27" s="111"/>
      <c r="SCZ27" s="111"/>
      <c r="SDA27" s="149"/>
      <c r="SDB27" s="111"/>
      <c r="SDC27" s="111"/>
      <c r="SDD27" s="142"/>
      <c r="SDE27" s="111"/>
      <c r="SDF27" s="111"/>
      <c r="SDG27" s="111"/>
      <c r="SDH27" s="111"/>
      <c r="SDI27" s="143"/>
      <c r="SDJ27" s="111"/>
      <c r="SDK27" s="111"/>
      <c r="SDL27" s="111"/>
      <c r="SDM27" s="111"/>
      <c r="SDN27" s="111"/>
      <c r="SDO27" s="149"/>
      <c r="SDP27" s="111"/>
      <c r="SDQ27" s="111"/>
      <c r="SDR27" s="142"/>
      <c r="SDS27" s="111"/>
      <c r="SDT27" s="111"/>
      <c r="SDU27" s="111"/>
      <c r="SDV27" s="111"/>
      <c r="SDW27" s="143"/>
      <c r="SDX27" s="111"/>
      <c r="SDY27" s="111"/>
      <c r="SDZ27" s="111"/>
      <c r="SEA27" s="111"/>
      <c r="SEB27" s="111"/>
      <c r="SEC27" s="149"/>
      <c r="SED27" s="111"/>
      <c r="SEE27" s="111"/>
      <c r="SEF27" s="142"/>
      <c r="SEG27" s="111"/>
      <c r="SEH27" s="111"/>
      <c r="SEI27" s="111"/>
      <c r="SEJ27" s="111"/>
      <c r="SEK27" s="143"/>
      <c r="SEL27" s="111"/>
      <c r="SEM27" s="111"/>
      <c r="SEN27" s="111"/>
      <c r="SEO27" s="111"/>
      <c r="SEP27" s="111"/>
      <c r="SEQ27" s="149"/>
      <c r="SER27" s="111"/>
      <c r="SES27" s="111"/>
      <c r="SET27" s="142"/>
      <c r="SEU27" s="111"/>
      <c r="SEV27" s="111"/>
      <c r="SEW27" s="111"/>
      <c r="SEX27" s="111"/>
      <c r="SEY27" s="143"/>
      <c r="SEZ27" s="111"/>
      <c r="SFA27" s="111"/>
      <c r="SFB27" s="111"/>
      <c r="SFC27" s="111"/>
      <c r="SFD27" s="111"/>
      <c r="SFE27" s="149"/>
      <c r="SFF27" s="111"/>
      <c r="SFG27" s="111"/>
      <c r="SFH27" s="142"/>
      <c r="SFI27" s="111"/>
      <c r="SFJ27" s="111"/>
      <c r="SFK27" s="111"/>
      <c r="SFL27" s="111"/>
      <c r="SFM27" s="143"/>
      <c r="SFN27" s="111"/>
      <c r="SFO27" s="111"/>
      <c r="SFP27" s="111"/>
      <c r="SFQ27" s="111"/>
      <c r="SFR27" s="111"/>
      <c r="SFS27" s="149"/>
      <c r="SFT27" s="111"/>
      <c r="SFU27" s="111"/>
      <c r="SFV27" s="142"/>
      <c r="SFW27" s="111"/>
      <c r="SFX27" s="111"/>
      <c r="SFY27" s="111"/>
      <c r="SFZ27" s="111"/>
      <c r="SGA27" s="143"/>
      <c r="SGB27" s="111"/>
      <c r="SGC27" s="111"/>
      <c r="SGD27" s="111"/>
      <c r="SGE27" s="111"/>
      <c r="SGF27" s="111"/>
      <c r="SGG27" s="149"/>
      <c r="SGH27" s="111"/>
      <c r="SGI27" s="111"/>
      <c r="SGJ27" s="142"/>
      <c r="SGK27" s="111"/>
      <c r="SGL27" s="111"/>
      <c r="SGM27" s="111"/>
      <c r="SGN27" s="111"/>
      <c r="SGO27" s="143"/>
      <c r="SGP27" s="111"/>
      <c r="SGQ27" s="111"/>
      <c r="SGR27" s="111"/>
      <c r="SGS27" s="111"/>
      <c r="SGT27" s="111"/>
      <c r="SGU27" s="149"/>
      <c r="SGV27" s="111"/>
      <c r="SGW27" s="111"/>
      <c r="SGX27" s="142"/>
      <c r="SGY27" s="111"/>
      <c r="SGZ27" s="111"/>
      <c r="SHA27" s="111"/>
      <c r="SHB27" s="111"/>
      <c r="SHC27" s="143"/>
      <c r="SHD27" s="111"/>
      <c r="SHE27" s="111"/>
      <c r="SHF27" s="111"/>
      <c r="SHG27" s="111"/>
      <c r="SHH27" s="111"/>
      <c r="SHI27" s="149"/>
      <c r="SHJ27" s="111"/>
      <c r="SHK27" s="111"/>
      <c r="SHL27" s="142"/>
      <c r="SHM27" s="111"/>
      <c r="SHN27" s="111"/>
      <c r="SHO27" s="111"/>
      <c r="SHP27" s="111"/>
      <c r="SHQ27" s="143"/>
      <c r="SHR27" s="111"/>
      <c r="SHS27" s="111"/>
      <c r="SHT27" s="111"/>
      <c r="SHU27" s="111"/>
      <c r="SHV27" s="111"/>
      <c r="SHW27" s="149"/>
      <c r="SHX27" s="111"/>
      <c r="SHY27" s="111"/>
      <c r="SHZ27" s="142"/>
      <c r="SIA27" s="111"/>
      <c r="SIB27" s="111"/>
      <c r="SIC27" s="111"/>
      <c r="SID27" s="111"/>
      <c r="SIE27" s="143"/>
      <c r="SIF27" s="111"/>
      <c r="SIG27" s="111"/>
      <c r="SIH27" s="111"/>
      <c r="SII27" s="111"/>
      <c r="SIJ27" s="111"/>
      <c r="SIK27" s="149"/>
      <c r="SIL27" s="111"/>
      <c r="SIM27" s="111"/>
      <c r="SIN27" s="142"/>
      <c r="SIO27" s="111"/>
      <c r="SIP27" s="111"/>
      <c r="SIQ27" s="111"/>
      <c r="SIR27" s="111"/>
      <c r="SIS27" s="143"/>
      <c r="SIT27" s="111"/>
      <c r="SIU27" s="111"/>
      <c r="SIV27" s="111"/>
      <c r="SIW27" s="111"/>
      <c r="SIX27" s="111"/>
      <c r="SIY27" s="149"/>
      <c r="SIZ27" s="111"/>
      <c r="SJA27" s="111"/>
      <c r="SJB27" s="142"/>
      <c r="SJC27" s="111"/>
      <c r="SJD27" s="111"/>
      <c r="SJE27" s="111"/>
      <c r="SJF27" s="111"/>
      <c r="SJG27" s="143"/>
      <c r="SJH27" s="111"/>
      <c r="SJI27" s="111"/>
      <c r="SJJ27" s="111"/>
      <c r="SJK27" s="111"/>
      <c r="SJL27" s="111"/>
      <c r="SJM27" s="149"/>
      <c r="SJN27" s="111"/>
      <c r="SJO27" s="111"/>
      <c r="SJP27" s="142"/>
      <c r="SJQ27" s="111"/>
      <c r="SJR27" s="111"/>
      <c r="SJS27" s="111"/>
      <c r="SJT27" s="111"/>
      <c r="SJU27" s="143"/>
      <c r="SJV27" s="111"/>
      <c r="SJW27" s="111"/>
      <c r="SJX27" s="111"/>
      <c r="SJY27" s="111"/>
      <c r="SJZ27" s="111"/>
      <c r="SKA27" s="149"/>
      <c r="SKB27" s="111"/>
      <c r="SKC27" s="111"/>
      <c r="SKD27" s="142"/>
      <c r="SKE27" s="111"/>
      <c r="SKF27" s="111"/>
      <c r="SKG27" s="111"/>
      <c r="SKH27" s="111"/>
      <c r="SKI27" s="143"/>
      <c r="SKJ27" s="111"/>
      <c r="SKK27" s="111"/>
      <c r="SKL27" s="111"/>
      <c r="SKM27" s="111"/>
      <c r="SKN27" s="111"/>
      <c r="SKO27" s="149"/>
      <c r="SKP27" s="111"/>
      <c r="SKQ27" s="111"/>
      <c r="SKR27" s="142"/>
      <c r="SKS27" s="111"/>
      <c r="SKT27" s="111"/>
      <c r="SKU27" s="111"/>
      <c r="SKV27" s="111"/>
      <c r="SKW27" s="143"/>
      <c r="SKX27" s="111"/>
      <c r="SKY27" s="111"/>
      <c r="SKZ27" s="111"/>
      <c r="SLA27" s="111"/>
      <c r="SLB27" s="111"/>
      <c r="SLC27" s="149"/>
      <c r="SLD27" s="111"/>
      <c r="SLE27" s="111"/>
      <c r="SLF27" s="142"/>
      <c r="SLG27" s="111"/>
      <c r="SLH27" s="111"/>
      <c r="SLI27" s="111"/>
      <c r="SLJ27" s="111"/>
      <c r="SLK27" s="143"/>
      <c r="SLL27" s="111"/>
      <c r="SLM27" s="111"/>
      <c r="SLN27" s="111"/>
      <c r="SLO27" s="111"/>
      <c r="SLP27" s="111"/>
      <c r="SLQ27" s="149"/>
      <c r="SLR27" s="111"/>
      <c r="SLS27" s="111"/>
      <c r="SLT27" s="142"/>
      <c r="SLU27" s="111"/>
      <c r="SLV27" s="111"/>
      <c r="SLW27" s="111"/>
      <c r="SLX27" s="111"/>
      <c r="SLY27" s="143"/>
      <c r="SLZ27" s="111"/>
      <c r="SMA27" s="111"/>
      <c r="SMB27" s="111"/>
      <c r="SMC27" s="111"/>
      <c r="SMD27" s="111"/>
      <c r="SME27" s="149"/>
      <c r="SMF27" s="111"/>
      <c r="SMG27" s="111"/>
      <c r="SMH27" s="142"/>
      <c r="SMI27" s="111"/>
      <c r="SMJ27" s="111"/>
      <c r="SMK27" s="111"/>
      <c r="SML27" s="111"/>
      <c r="SMM27" s="143"/>
      <c r="SMN27" s="111"/>
      <c r="SMO27" s="111"/>
      <c r="SMP27" s="111"/>
      <c r="SMQ27" s="111"/>
      <c r="SMR27" s="111"/>
      <c r="SMS27" s="149"/>
      <c r="SMT27" s="111"/>
      <c r="SMU27" s="111"/>
      <c r="SMV27" s="142"/>
      <c r="SMW27" s="111"/>
      <c r="SMX27" s="111"/>
      <c r="SMY27" s="111"/>
      <c r="SMZ27" s="111"/>
      <c r="SNA27" s="143"/>
      <c r="SNB27" s="111"/>
      <c r="SNC27" s="111"/>
      <c r="SND27" s="111"/>
      <c r="SNE27" s="111"/>
      <c r="SNF27" s="111"/>
      <c r="SNG27" s="149"/>
      <c r="SNH27" s="111"/>
      <c r="SNI27" s="111"/>
      <c r="SNJ27" s="142"/>
      <c r="SNK27" s="111"/>
      <c r="SNL27" s="111"/>
      <c r="SNM27" s="111"/>
      <c r="SNN27" s="111"/>
      <c r="SNO27" s="143"/>
      <c r="SNP27" s="111"/>
      <c r="SNQ27" s="111"/>
      <c r="SNR27" s="111"/>
      <c r="SNS27" s="111"/>
      <c r="SNT27" s="111"/>
      <c r="SNU27" s="149"/>
      <c r="SNV27" s="111"/>
      <c r="SNW27" s="111"/>
      <c r="SNX27" s="142"/>
      <c r="SNY27" s="111"/>
      <c r="SNZ27" s="111"/>
      <c r="SOA27" s="111"/>
      <c r="SOB27" s="111"/>
      <c r="SOC27" s="143"/>
      <c r="SOD27" s="111"/>
      <c r="SOE27" s="111"/>
      <c r="SOF27" s="111"/>
      <c r="SOG27" s="111"/>
      <c r="SOH27" s="111"/>
      <c r="SOI27" s="149"/>
      <c r="SOJ27" s="111"/>
      <c r="SOK27" s="111"/>
      <c r="SOL27" s="142"/>
      <c r="SOM27" s="111"/>
      <c r="SON27" s="111"/>
      <c r="SOO27" s="111"/>
      <c r="SOP27" s="111"/>
      <c r="SOQ27" s="143"/>
      <c r="SOR27" s="111"/>
      <c r="SOS27" s="111"/>
      <c r="SOT27" s="111"/>
      <c r="SOU27" s="111"/>
      <c r="SOV27" s="111"/>
      <c r="SOW27" s="149"/>
      <c r="SOX27" s="111"/>
      <c r="SOY27" s="111"/>
      <c r="SOZ27" s="142"/>
      <c r="SPA27" s="111"/>
      <c r="SPB27" s="111"/>
      <c r="SPC27" s="111"/>
      <c r="SPD27" s="111"/>
      <c r="SPE27" s="143"/>
      <c r="SPF27" s="111"/>
      <c r="SPG27" s="111"/>
      <c r="SPH27" s="111"/>
      <c r="SPI27" s="111"/>
      <c r="SPJ27" s="111"/>
      <c r="SPK27" s="149"/>
      <c r="SPL27" s="111"/>
      <c r="SPM27" s="111"/>
      <c r="SPN27" s="142"/>
      <c r="SPO27" s="111"/>
      <c r="SPP27" s="111"/>
      <c r="SPQ27" s="111"/>
      <c r="SPR27" s="111"/>
      <c r="SPS27" s="143"/>
      <c r="SPT27" s="111"/>
      <c r="SPU27" s="111"/>
      <c r="SPV27" s="111"/>
      <c r="SPW27" s="111"/>
      <c r="SPX27" s="111"/>
      <c r="SPY27" s="149"/>
      <c r="SPZ27" s="111"/>
      <c r="SQA27" s="111"/>
      <c r="SQB27" s="142"/>
      <c r="SQC27" s="111"/>
      <c r="SQD27" s="111"/>
      <c r="SQE27" s="111"/>
      <c r="SQF27" s="111"/>
      <c r="SQG27" s="143"/>
      <c r="SQH27" s="111"/>
      <c r="SQI27" s="111"/>
      <c r="SQJ27" s="111"/>
      <c r="SQK27" s="111"/>
      <c r="SQL27" s="111"/>
      <c r="SQM27" s="149"/>
      <c r="SQN27" s="111"/>
      <c r="SQO27" s="111"/>
      <c r="SQP27" s="142"/>
      <c r="SQQ27" s="111"/>
      <c r="SQR27" s="111"/>
      <c r="SQS27" s="111"/>
      <c r="SQT27" s="111"/>
      <c r="SQU27" s="143"/>
      <c r="SQV27" s="111"/>
      <c r="SQW27" s="111"/>
      <c r="SQX27" s="111"/>
      <c r="SQY27" s="111"/>
      <c r="SQZ27" s="111"/>
      <c r="SRA27" s="149"/>
      <c r="SRB27" s="111"/>
      <c r="SRC27" s="111"/>
      <c r="SRD27" s="142"/>
      <c r="SRE27" s="111"/>
      <c r="SRF27" s="111"/>
      <c r="SRG27" s="111"/>
      <c r="SRH27" s="111"/>
      <c r="SRI27" s="143"/>
      <c r="SRJ27" s="111"/>
      <c r="SRK27" s="111"/>
      <c r="SRL27" s="111"/>
      <c r="SRM27" s="111"/>
      <c r="SRN27" s="111"/>
      <c r="SRO27" s="149"/>
      <c r="SRP27" s="111"/>
      <c r="SRQ27" s="111"/>
      <c r="SRR27" s="142"/>
      <c r="SRS27" s="111"/>
      <c r="SRT27" s="111"/>
      <c r="SRU27" s="111"/>
      <c r="SRV27" s="111"/>
      <c r="SRW27" s="143"/>
      <c r="SRX27" s="111"/>
      <c r="SRY27" s="111"/>
      <c r="SRZ27" s="111"/>
      <c r="SSA27" s="111"/>
      <c r="SSB27" s="111"/>
      <c r="SSC27" s="149"/>
      <c r="SSD27" s="111"/>
      <c r="SSE27" s="111"/>
      <c r="SSF27" s="142"/>
      <c r="SSG27" s="111"/>
      <c r="SSH27" s="111"/>
      <c r="SSI27" s="111"/>
      <c r="SSJ27" s="111"/>
      <c r="SSK27" s="143"/>
      <c r="SSL27" s="111"/>
      <c r="SSM27" s="111"/>
      <c r="SSN27" s="111"/>
      <c r="SSO27" s="111"/>
      <c r="SSP27" s="111"/>
      <c r="SSQ27" s="149"/>
      <c r="SSR27" s="111"/>
      <c r="SSS27" s="111"/>
      <c r="SST27" s="142"/>
      <c r="SSU27" s="111"/>
      <c r="SSV27" s="111"/>
      <c r="SSW27" s="111"/>
      <c r="SSX27" s="111"/>
      <c r="SSY27" s="143"/>
      <c r="SSZ27" s="111"/>
      <c r="STA27" s="111"/>
      <c r="STB27" s="111"/>
      <c r="STC27" s="111"/>
      <c r="STD27" s="111"/>
      <c r="STE27" s="149"/>
      <c r="STF27" s="111"/>
      <c r="STG27" s="111"/>
      <c r="STH27" s="142"/>
      <c r="STI27" s="111"/>
      <c r="STJ27" s="111"/>
      <c r="STK27" s="111"/>
      <c r="STL27" s="111"/>
      <c r="STM27" s="143"/>
      <c r="STN27" s="111"/>
      <c r="STO27" s="111"/>
      <c r="STP27" s="111"/>
      <c r="STQ27" s="111"/>
      <c r="STR27" s="111"/>
      <c r="STS27" s="149"/>
      <c r="STT27" s="111"/>
      <c r="STU27" s="111"/>
      <c r="STV27" s="142"/>
      <c r="STW27" s="111"/>
      <c r="STX27" s="111"/>
      <c r="STY27" s="111"/>
      <c r="STZ27" s="111"/>
      <c r="SUA27" s="143"/>
      <c r="SUB27" s="111"/>
      <c r="SUC27" s="111"/>
      <c r="SUD27" s="111"/>
      <c r="SUE27" s="111"/>
      <c r="SUF27" s="111"/>
      <c r="SUG27" s="149"/>
      <c r="SUH27" s="111"/>
      <c r="SUI27" s="111"/>
      <c r="SUJ27" s="142"/>
      <c r="SUK27" s="111"/>
      <c r="SUL27" s="111"/>
      <c r="SUM27" s="111"/>
      <c r="SUN27" s="111"/>
      <c r="SUO27" s="143"/>
      <c r="SUP27" s="111"/>
      <c r="SUQ27" s="111"/>
      <c r="SUR27" s="111"/>
      <c r="SUS27" s="111"/>
      <c r="SUT27" s="111"/>
      <c r="SUU27" s="149"/>
      <c r="SUV27" s="111"/>
      <c r="SUW27" s="111"/>
      <c r="SUX27" s="142"/>
      <c r="SUY27" s="111"/>
      <c r="SUZ27" s="111"/>
      <c r="SVA27" s="111"/>
      <c r="SVB27" s="111"/>
      <c r="SVC27" s="143"/>
      <c r="SVD27" s="111"/>
      <c r="SVE27" s="111"/>
      <c r="SVF27" s="111"/>
      <c r="SVG27" s="111"/>
      <c r="SVH27" s="111"/>
      <c r="SVI27" s="149"/>
      <c r="SVJ27" s="111"/>
      <c r="SVK27" s="111"/>
      <c r="SVL27" s="142"/>
      <c r="SVM27" s="111"/>
      <c r="SVN27" s="111"/>
      <c r="SVO27" s="111"/>
      <c r="SVP27" s="111"/>
      <c r="SVQ27" s="143"/>
      <c r="SVR27" s="111"/>
      <c r="SVS27" s="111"/>
      <c r="SVT27" s="111"/>
      <c r="SVU27" s="111"/>
      <c r="SVV27" s="111"/>
      <c r="SVW27" s="149"/>
      <c r="SVX27" s="111"/>
      <c r="SVY27" s="111"/>
      <c r="SVZ27" s="142"/>
      <c r="SWA27" s="111"/>
      <c r="SWB27" s="111"/>
      <c r="SWC27" s="111"/>
      <c r="SWD27" s="111"/>
      <c r="SWE27" s="143"/>
      <c r="SWF27" s="111"/>
      <c r="SWG27" s="111"/>
      <c r="SWH27" s="111"/>
      <c r="SWI27" s="111"/>
      <c r="SWJ27" s="111"/>
      <c r="SWK27" s="149"/>
      <c r="SWL27" s="111"/>
      <c r="SWM27" s="111"/>
      <c r="SWN27" s="142"/>
      <c r="SWO27" s="111"/>
      <c r="SWP27" s="111"/>
      <c r="SWQ27" s="111"/>
      <c r="SWR27" s="111"/>
      <c r="SWS27" s="143"/>
      <c r="SWT27" s="111"/>
      <c r="SWU27" s="111"/>
      <c r="SWV27" s="111"/>
      <c r="SWW27" s="111"/>
      <c r="SWX27" s="111"/>
      <c r="SWY27" s="149"/>
      <c r="SWZ27" s="111"/>
      <c r="SXA27" s="111"/>
      <c r="SXB27" s="142"/>
      <c r="SXC27" s="111"/>
      <c r="SXD27" s="111"/>
      <c r="SXE27" s="111"/>
      <c r="SXF27" s="111"/>
      <c r="SXG27" s="143"/>
      <c r="SXH27" s="111"/>
      <c r="SXI27" s="111"/>
      <c r="SXJ27" s="111"/>
      <c r="SXK27" s="111"/>
      <c r="SXL27" s="111"/>
      <c r="SXM27" s="149"/>
      <c r="SXN27" s="111"/>
      <c r="SXO27" s="111"/>
      <c r="SXP27" s="142"/>
      <c r="SXQ27" s="111"/>
      <c r="SXR27" s="111"/>
      <c r="SXS27" s="111"/>
      <c r="SXT27" s="111"/>
      <c r="SXU27" s="143"/>
      <c r="SXV27" s="111"/>
      <c r="SXW27" s="111"/>
      <c r="SXX27" s="111"/>
      <c r="SXY27" s="111"/>
      <c r="SXZ27" s="111"/>
      <c r="SYA27" s="149"/>
      <c r="SYB27" s="111"/>
      <c r="SYC27" s="111"/>
      <c r="SYD27" s="142"/>
      <c r="SYE27" s="111"/>
      <c r="SYF27" s="111"/>
      <c r="SYG27" s="111"/>
      <c r="SYH27" s="111"/>
      <c r="SYI27" s="143"/>
      <c r="SYJ27" s="111"/>
      <c r="SYK27" s="111"/>
      <c r="SYL27" s="111"/>
      <c r="SYM27" s="111"/>
      <c r="SYN27" s="111"/>
      <c r="SYO27" s="149"/>
      <c r="SYP27" s="111"/>
      <c r="SYQ27" s="111"/>
      <c r="SYR27" s="142"/>
      <c r="SYS27" s="111"/>
      <c r="SYT27" s="111"/>
      <c r="SYU27" s="111"/>
      <c r="SYV27" s="111"/>
      <c r="SYW27" s="143"/>
      <c r="SYX27" s="111"/>
      <c r="SYY27" s="111"/>
      <c r="SYZ27" s="111"/>
      <c r="SZA27" s="111"/>
      <c r="SZB27" s="111"/>
      <c r="SZC27" s="149"/>
      <c r="SZD27" s="111"/>
      <c r="SZE27" s="111"/>
      <c r="SZF27" s="142"/>
      <c r="SZG27" s="111"/>
      <c r="SZH27" s="111"/>
      <c r="SZI27" s="111"/>
      <c r="SZJ27" s="111"/>
      <c r="SZK27" s="143"/>
      <c r="SZL27" s="111"/>
      <c r="SZM27" s="111"/>
      <c r="SZN27" s="111"/>
      <c r="SZO27" s="111"/>
      <c r="SZP27" s="111"/>
      <c r="SZQ27" s="149"/>
      <c r="SZR27" s="111"/>
      <c r="SZS27" s="111"/>
      <c r="SZT27" s="142"/>
      <c r="SZU27" s="111"/>
      <c r="SZV27" s="111"/>
      <c r="SZW27" s="111"/>
      <c r="SZX27" s="111"/>
      <c r="SZY27" s="143"/>
      <c r="SZZ27" s="111"/>
      <c r="TAA27" s="111"/>
      <c r="TAB27" s="111"/>
      <c r="TAC27" s="111"/>
      <c r="TAD27" s="111"/>
      <c r="TAE27" s="149"/>
      <c r="TAF27" s="111"/>
      <c r="TAG27" s="111"/>
      <c r="TAH27" s="142"/>
      <c r="TAI27" s="111"/>
      <c r="TAJ27" s="111"/>
      <c r="TAK27" s="111"/>
      <c r="TAL27" s="111"/>
      <c r="TAM27" s="143"/>
      <c r="TAN27" s="111"/>
      <c r="TAO27" s="111"/>
      <c r="TAP27" s="111"/>
      <c r="TAQ27" s="111"/>
      <c r="TAR27" s="111"/>
      <c r="TAS27" s="149"/>
      <c r="TAT27" s="111"/>
      <c r="TAU27" s="111"/>
      <c r="TAV27" s="142"/>
      <c r="TAW27" s="111"/>
      <c r="TAX27" s="111"/>
      <c r="TAY27" s="111"/>
      <c r="TAZ27" s="111"/>
      <c r="TBA27" s="143"/>
      <c r="TBB27" s="111"/>
      <c r="TBC27" s="111"/>
      <c r="TBD27" s="111"/>
      <c r="TBE27" s="111"/>
      <c r="TBF27" s="111"/>
      <c r="TBG27" s="149"/>
      <c r="TBH27" s="111"/>
      <c r="TBI27" s="111"/>
      <c r="TBJ27" s="142"/>
      <c r="TBK27" s="111"/>
      <c r="TBL27" s="111"/>
      <c r="TBM27" s="111"/>
      <c r="TBN27" s="111"/>
      <c r="TBO27" s="143"/>
      <c r="TBP27" s="111"/>
      <c r="TBQ27" s="111"/>
      <c r="TBR27" s="111"/>
      <c r="TBS27" s="111"/>
      <c r="TBT27" s="111"/>
      <c r="TBU27" s="149"/>
      <c r="TBV27" s="111"/>
      <c r="TBW27" s="111"/>
      <c r="TBX27" s="142"/>
      <c r="TBY27" s="111"/>
      <c r="TBZ27" s="111"/>
      <c r="TCA27" s="111"/>
      <c r="TCB27" s="111"/>
      <c r="TCC27" s="143"/>
      <c r="TCD27" s="111"/>
      <c r="TCE27" s="111"/>
      <c r="TCF27" s="111"/>
      <c r="TCG27" s="111"/>
      <c r="TCH27" s="111"/>
      <c r="TCI27" s="149"/>
      <c r="TCJ27" s="111"/>
      <c r="TCK27" s="111"/>
      <c r="TCL27" s="142"/>
      <c r="TCM27" s="111"/>
      <c r="TCN27" s="111"/>
      <c r="TCO27" s="111"/>
      <c r="TCP27" s="111"/>
      <c r="TCQ27" s="143"/>
      <c r="TCR27" s="111"/>
      <c r="TCS27" s="111"/>
      <c r="TCT27" s="111"/>
      <c r="TCU27" s="111"/>
      <c r="TCV27" s="111"/>
      <c r="TCW27" s="149"/>
      <c r="TCX27" s="111"/>
      <c r="TCY27" s="111"/>
      <c r="TCZ27" s="142"/>
      <c r="TDA27" s="111"/>
      <c r="TDB27" s="111"/>
      <c r="TDC27" s="111"/>
      <c r="TDD27" s="111"/>
      <c r="TDE27" s="143"/>
      <c r="TDF27" s="111"/>
      <c r="TDG27" s="111"/>
      <c r="TDH27" s="111"/>
      <c r="TDI27" s="111"/>
      <c r="TDJ27" s="111"/>
      <c r="TDK27" s="149"/>
      <c r="TDL27" s="111"/>
      <c r="TDM27" s="111"/>
      <c r="TDN27" s="142"/>
      <c r="TDO27" s="111"/>
      <c r="TDP27" s="111"/>
      <c r="TDQ27" s="111"/>
      <c r="TDR27" s="111"/>
      <c r="TDS27" s="143"/>
      <c r="TDT27" s="111"/>
      <c r="TDU27" s="111"/>
      <c r="TDV27" s="111"/>
      <c r="TDW27" s="111"/>
      <c r="TDX27" s="111"/>
      <c r="TDY27" s="149"/>
      <c r="TDZ27" s="111"/>
      <c r="TEA27" s="111"/>
      <c r="TEB27" s="142"/>
      <c r="TEC27" s="111"/>
      <c r="TED27" s="111"/>
      <c r="TEE27" s="111"/>
      <c r="TEF27" s="111"/>
      <c r="TEG27" s="143"/>
      <c r="TEH27" s="111"/>
      <c r="TEI27" s="111"/>
      <c r="TEJ27" s="111"/>
      <c r="TEK27" s="111"/>
      <c r="TEL27" s="111"/>
      <c r="TEM27" s="149"/>
      <c r="TEN27" s="111"/>
      <c r="TEO27" s="111"/>
      <c r="TEP27" s="142"/>
      <c r="TEQ27" s="111"/>
      <c r="TER27" s="111"/>
      <c r="TES27" s="111"/>
      <c r="TET27" s="111"/>
      <c r="TEU27" s="143"/>
      <c r="TEV27" s="111"/>
      <c r="TEW27" s="111"/>
      <c r="TEX27" s="111"/>
      <c r="TEY27" s="111"/>
      <c r="TEZ27" s="111"/>
      <c r="TFA27" s="149"/>
      <c r="TFB27" s="111"/>
      <c r="TFC27" s="111"/>
      <c r="TFD27" s="142"/>
      <c r="TFE27" s="111"/>
      <c r="TFF27" s="111"/>
      <c r="TFG27" s="111"/>
      <c r="TFH27" s="111"/>
      <c r="TFI27" s="143"/>
      <c r="TFJ27" s="111"/>
      <c r="TFK27" s="111"/>
      <c r="TFL27" s="111"/>
      <c r="TFM27" s="111"/>
      <c r="TFN27" s="111"/>
      <c r="TFO27" s="149"/>
      <c r="TFP27" s="111"/>
      <c r="TFQ27" s="111"/>
      <c r="TFR27" s="142"/>
      <c r="TFS27" s="111"/>
      <c r="TFT27" s="111"/>
      <c r="TFU27" s="111"/>
      <c r="TFV27" s="111"/>
      <c r="TFW27" s="143"/>
      <c r="TFX27" s="111"/>
      <c r="TFY27" s="111"/>
      <c r="TFZ27" s="111"/>
      <c r="TGA27" s="111"/>
      <c r="TGB27" s="111"/>
      <c r="TGC27" s="149"/>
      <c r="TGD27" s="111"/>
      <c r="TGE27" s="111"/>
      <c r="TGF27" s="142"/>
      <c r="TGG27" s="111"/>
      <c r="TGH27" s="111"/>
      <c r="TGI27" s="111"/>
      <c r="TGJ27" s="111"/>
      <c r="TGK27" s="143"/>
      <c r="TGL27" s="111"/>
      <c r="TGM27" s="111"/>
      <c r="TGN27" s="111"/>
      <c r="TGO27" s="111"/>
      <c r="TGP27" s="111"/>
      <c r="TGQ27" s="149"/>
      <c r="TGR27" s="111"/>
      <c r="TGS27" s="111"/>
      <c r="TGT27" s="142"/>
      <c r="TGU27" s="111"/>
      <c r="TGV27" s="111"/>
      <c r="TGW27" s="111"/>
      <c r="TGX27" s="111"/>
      <c r="TGY27" s="143"/>
      <c r="TGZ27" s="111"/>
      <c r="THA27" s="111"/>
      <c r="THB27" s="111"/>
      <c r="THC27" s="111"/>
      <c r="THD27" s="111"/>
      <c r="THE27" s="149"/>
      <c r="THF27" s="111"/>
      <c r="THG27" s="111"/>
      <c r="THH27" s="142"/>
      <c r="THI27" s="111"/>
      <c r="THJ27" s="111"/>
      <c r="THK27" s="111"/>
      <c r="THL27" s="111"/>
      <c r="THM27" s="143"/>
      <c r="THN27" s="111"/>
      <c r="THO27" s="111"/>
      <c r="THP27" s="111"/>
      <c r="THQ27" s="111"/>
      <c r="THR27" s="111"/>
      <c r="THS27" s="149"/>
      <c r="THT27" s="111"/>
      <c r="THU27" s="111"/>
      <c r="THV27" s="142"/>
      <c r="THW27" s="111"/>
      <c r="THX27" s="111"/>
      <c r="THY27" s="111"/>
      <c r="THZ27" s="111"/>
      <c r="TIA27" s="143"/>
      <c r="TIB27" s="111"/>
      <c r="TIC27" s="111"/>
      <c r="TID27" s="111"/>
      <c r="TIE27" s="111"/>
      <c r="TIF27" s="111"/>
      <c r="TIG27" s="149"/>
      <c r="TIH27" s="111"/>
      <c r="TII27" s="111"/>
      <c r="TIJ27" s="142"/>
      <c r="TIK27" s="111"/>
      <c r="TIL27" s="111"/>
      <c r="TIM27" s="111"/>
      <c r="TIN27" s="111"/>
      <c r="TIO27" s="143"/>
      <c r="TIP27" s="111"/>
      <c r="TIQ27" s="111"/>
      <c r="TIR27" s="111"/>
      <c r="TIS27" s="111"/>
      <c r="TIT27" s="111"/>
      <c r="TIU27" s="149"/>
      <c r="TIV27" s="111"/>
      <c r="TIW27" s="111"/>
      <c r="TIX27" s="142"/>
      <c r="TIY27" s="111"/>
      <c r="TIZ27" s="111"/>
      <c r="TJA27" s="111"/>
      <c r="TJB27" s="111"/>
      <c r="TJC27" s="143"/>
      <c r="TJD27" s="111"/>
      <c r="TJE27" s="111"/>
      <c r="TJF27" s="111"/>
      <c r="TJG27" s="111"/>
      <c r="TJH27" s="111"/>
      <c r="TJI27" s="149"/>
      <c r="TJJ27" s="111"/>
      <c r="TJK27" s="111"/>
      <c r="TJL27" s="142"/>
      <c r="TJM27" s="111"/>
      <c r="TJN27" s="111"/>
      <c r="TJO27" s="111"/>
      <c r="TJP27" s="111"/>
      <c r="TJQ27" s="143"/>
      <c r="TJR27" s="111"/>
      <c r="TJS27" s="111"/>
      <c r="TJT27" s="111"/>
      <c r="TJU27" s="111"/>
      <c r="TJV27" s="111"/>
      <c r="TJW27" s="149"/>
      <c r="TJX27" s="111"/>
      <c r="TJY27" s="111"/>
      <c r="TJZ27" s="142"/>
      <c r="TKA27" s="111"/>
      <c r="TKB27" s="111"/>
      <c r="TKC27" s="111"/>
      <c r="TKD27" s="111"/>
      <c r="TKE27" s="143"/>
      <c r="TKF27" s="111"/>
      <c r="TKG27" s="111"/>
      <c r="TKH27" s="111"/>
      <c r="TKI27" s="111"/>
      <c r="TKJ27" s="111"/>
      <c r="TKK27" s="149"/>
      <c r="TKL27" s="111"/>
      <c r="TKM27" s="111"/>
      <c r="TKN27" s="142"/>
      <c r="TKO27" s="111"/>
      <c r="TKP27" s="111"/>
      <c r="TKQ27" s="111"/>
      <c r="TKR27" s="111"/>
      <c r="TKS27" s="143"/>
      <c r="TKT27" s="111"/>
      <c r="TKU27" s="111"/>
      <c r="TKV27" s="111"/>
      <c r="TKW27" s="111"/>
      <c r="TKX27" s="111"/>
      <c r="TKY27" s="149"/>
      <c r="TKZ27" s="111"/>
      <c r="TLA27" s="111"/>
      <c r="TLB27" s="142"/>
      <c r="TLC27" s="111"/>
      <c r="TLD27" s="111"/>
      <c r="TLE27" s="111"/>
      <c r="TLF27" s="111"/>
      <c r="TLG27" s="143"/>
      <c r="TLH27" s="111"/>
      <c r="TLI27" s="111"/>
      <c r="TLJ27" s="111"/>
      <c r="TLK27" s="111"/>
      <c r="TLL27" s="111"/>
      <c r="TLM27" s="149"/>
      <c r="TLN27" s="111"/>
      <c r="TLO27" s="111"/>
      <c r="TLP27" s="142"/>
      <c r="TLQ27" s="111"/>
      <c r="TLR27" s="111"/>
      <c r="TLS27" s="111"/>
      <c r="TLT27" s="111"/>
      <c r="TLU27" s="143"/>
      <c r="TLV27" s="111"/>
      <c r="TLW27" s="111"/>
      <c r="TLX27" s="111"/>
      <c r="TLY27" s="111"/>
      <c r="TLZ27" s="111"/>
      <c r="TMA27" s="149"/>
      <c r="TMB27" s="111"/>
      <c r="TMC27" s="111"/>
      <c r="TMD27" s="142"/>
      <c r="TME27" s="111"/>
      <c r="TMF27" s="111"/>
      <c r="TMG27" s="111"/>
      <c r="TMH27" s="111"/>
      <c r="TMI27" s="143"/>
      <c r="TMJ27" s="111"/>
      <c r="TMK27" s="111"/>
      <c r="TML27" s="111"/>
      <c r="TMM27" s="111"/>
      <c r="TMN27" s="111"/>
      <c r="TMO27" s="149"/>
      <c r="TMP27" s="111"/>
      <c r="TMQ27" s="111"/>
      <c r="TMR27" s="142"/>
      <c r="TMS27" s="111"/>
      <c r="TMT27" s="111"/>
      <c r="TMU27" s="111"/>
      <c r="TMV27" s="111"/>
      <c r="TMW27" s="143"/>
      <c r="TMX27" s="111"/>
      <c r="TMY27" s="111"/>
      <c r="TMZ27" s="111"/>
      <c r="TNA27" s="111"/>
      <c r="TNB27" s="111"/>
      <c r="TNC27" s="149"/>
      <c r="TND27" s="111"/>
      <c r="TNE27" s="111"/>
      <c r="TNF27" s="142"/>
      <c r="TNG27" s="111"/>
      <c r="TNH27" s="111"/>
      <c r="TNI27" s="111"/>
      <c r="TNJ27" s="111"/>
      <c r="TNK27" s="143"/>
      <c r="TNL27" s="111"/>
      <c r="TNM27" s="111"/>
      <c r="TNN27" s="111"/>
      <c r="TNO27" s="111"/>
      <c r="TNP27" s="111"/>
      <c r="TNQ27" s="149"/>
      <c r="TNR27" s="111"/>
      <c r="TNS27" s="111"/>
      <c r="TNT27" s="142"/>
      <c r="TNU27" s="111"/>
      <c r="TNV27" s="111"/>
      <c r="TNW27" s="111"/>
      <c r="TNX27" s="111"/>
      <c r="TNY27" s="143"/>
      <c r="TNZ27" s="111"/>
      <c r="TOA27" s="111"/>
      <c r="TOB27" s="111"/>
      <c r="TOC27" s="111"/>
      <c r="TOD27" s="111"/>
      <c r="TOE27" s="149"/>
      <c r="TOF27" s="111"/>
      <c r="TOG27" s="111"/>
      <c r="TOH27" s="142"/>
      <c r="TOI27" s="111"/>
      <c r="TOJ27" s="111"/>
      <c r="TOK27" s="111"/>
      <c r="TOL27" s="111"/>
      <c r="TOM27" s="143"/>
      <c r="TON27" s="111"/>
      <c r="TOO27" s="111"/>
      <c r="TOP27" s="111"/>
      <c r="TOQ27" s="111"/>
      <c r="TOR27" s="111"/>
      <c r="TOS27" s="149"/>
      <c r="TOT27" s="111"/>
      <c r="TOU27" s="111"/>
      <c r="TOV27" s="142"/>
      <c r="TOW27" s="111"/>
      <c r="TOX27" s="111"/>
      <c r="TOY27" s="111"/>
      <c r="TOZ27" s="111"/>
      <c r="TPA27" s="143"/>
      <c r="TPB27" s="111"/>
      <c r="TPC27" s="111"/>
      <c r="TPD27" s="111"/>
      <c r="TPE27" s="111"/>
      <c r="TPF27" s="111"/>
      <c r="TPG27" s="149"/>
      <c r="TPH27" s="111"/>
      <c r="TPI27" s="111"/>
      <c r="TPJ27" s="142"/>
      <c r="TPK27" s="111"/>
      <c r="TPL27" s="111"/>
      <c r="TPM27" s="111"/>
      <c r="TPN27" s="111"/>
      <c r="TPO27" s="143"/>
      <c r="TPP27" s="111"/>
      <c r="TPQ27" s="111"/>
      <c r="TPR27" s="111"/>
      <c r="TPS27" s="111"/>
      <c r="TPT27" s="111"/>
      <c r="TPU27" s="149"/>
      <c r="TPV27" s="111"/>
      <c r="TPW27" s="111"/>
      <c r="TPX27" s="142"/>
      <c r="TPY27" s="111"/>
      <c r="TPZ27" s="111"/>
      <c r="TQA27" s="111"/>
      <c r="TQB27" s="111"/>
      <c r="TQC27" s="143"/>
      <c r="TQD27" s="111"/>
      <c r="TQE27" s="111"/>
      <c r="TQF27" s="111"/>
      <c r="TQG27" s="111"/>
      <c r="TQH27" s="111"/>
      <c r="TQI27" s="149"/>
      <c r="TQJ27" s="111"/>
      <c r="TQK27" s="111"/>
      <c r="TQL27" s="142"/>
      <c r="TQM27" s="111"/>
      <c r="TQN27" s="111"/>
      <c r="TQO27" s="111"/>
      <c r="TQP27" s="111"/>
      <c r="TQQ27" s="143"/>
      <c r="TQR27" s="111"/>
      <c r="TQS27" s="111"/>
      <c r="TQT27" s="111"/>
      <c r="TQU27" s="111"/>
      <c r="TQV27" s="111"/>
      <c r="TQW27" s="149"/>
      <c r="TQX27" s="111"/>
      <c r="TQY27" s="111"/>
      <c r="TQZ27" s="142"/>
      <c r="TRA27" s="111"/>
      <c r="TRB27" s="111"/>
      <c r="TRC27" s="111"/>
      <c r="TRD27" s="111"/>
      <c r="TRE27" s="143"/>
      <c r="TRF27" s="111"/>
      <c r="TRG27" s="111"/>
      <c r="TRH27" s="111"/>
      <c r="TRI27" s="111"/>
      <c r="TRJ27" s="111"/>
      <c r="TRK27" s="149"/>
      <c r="TRL27" s="111"/>
      <c r="TRM27" s="111"/>
      <c r="TRN27" s="142"/>
      <c r="TRO27" s="111"/>
      <c r="TRP27" s="111"/>
      <c r="TRQ27" s="111"/>
      <c r="TRR27" s="111"/>
      <c r="TRS27" s="143"/>
      <c r="TRT27" s="111"/>
      <c r="TRU27" s="111"/>
      <c r="TRV27" s="111"/>
      <c r="TRW27" s="111"/>
      <c r="TRX27" s="111"/>
      <c r="TRY27" s="149"/>
      <c r="TRZ27" s="111"/>
      <c r="TSA27" s="111"/>
      <c r="TSB27" s="142"/>
      <c r="TSC27" s="111"/>
      <c r="TSD27" s="111"/>
      <c r="TSE27" s="111"/>
      <c r="TSF27" s="111"/>
      <c r="TSG27" s="143"/>
      <c r="TSH27" s="111"/>
      <c r="TSI27" s="111"/>
      <c r="TSJ27" s="111"/>
      <c r="TSK27" s="111"/>
      <c r="TSL27" s="111"/>
      <c r="TSM27" s="149"/>
      <c r="TSN27" s="111"/>
      <c r="TSO27" s="111"/>
      <c r="TSP27" s="142"/>
      <c r="TSQ27" s="111"/>
      <c r="TSR27" s="111"/>
      <c r="TSS27" s="111"/>
      <c r="TST27" s="111"/>
      <c r="TSU27" s="143"/>
      <c r="TSV27" s="111"/>
      <c r="TSW27" s="111"/>
      <c r="TSX27" s="111"/>
      <c r="TSY27" s="111"/>
      <c r="TSZ27" s="111"/>
      <c r="TTA27" s="149"/>
      <c r="TTB27" s="111"/>
      <c r="TTC27" s="111"/>
      <c r="TTD27" s="142"/>
      <c r="TTE27" s="111"/>
      <c r="TTF27" s="111"/>
      <c r="TTG27" s="111"/>
      <c r="TTH27" s="111"/>
      <c r="TTI27" s="143"/>
      <c r="TTJ27" s="111"/>
      <c r="TTK27" s="111"/>
      <c r="TTL27" s="111"/>
      <c r="TTM27" s="111"/>
      <c r="TTN27" s="111"/>
      <c r="TTO27" s="149"/>
      <c r="TTP27" s="111"/>
      <c r="TTQ27" s="111"/>
      <c r="TTR27" s="142"/>
      <c r="TTS27" s="111"/>
      <c r="TTT27" s="111"/>
      <c r="TTU27" s="111"/>
      <c r="TTV27" s="111"/>
      <c r="TTW27" s="143"/>
      <c r="TTX27" s="111"/>
      <c r="TTY27" s="111"/>
      <c r="TTZ27" s="111"/>
      <c r="TUA27" s="111"/>
      <c r="TUB27" s="111"/>
      <c r="TUC27" s="149"/>
      <c r="TUD27" s="111"/>
      <c r="TUE27" s="111"/>
      <c r="TUF27" s="142"/>
      <c r="TUG27" s="111"/>
      <c r="TUH27" s="111"/>
      <c r="TUI27" s="111"/>
      <c r="TUJ27" s="111"/>
      <c r="TUK27" s="143"/>
      <c r="TUL27" s="111"/>
      <c r="TUM27" s="111"/>
      <c r="TUN27" s="111"/>
      <c r="TUO27" s="111"/>
      <c r="TUP27" s="111"/>
      <c r="TUQ27" s="149"/>
      <c r="TUR27" s="111"/>
      <c r="TUS27" s="111"/>
      <c r="TUT27" s="142"/>
      <c r="TUU27" s="111"/>
      <c r="TUV27" s="111"/>
      <c r="TUW27" s="111"/>
      <c r="TUX27" s="111"/>
      <c r="TUY27" s="143"/>
      <c r="TUZ27" s="111"/>
      <c r="TVA27" s="111"/>
      <c r="TVB27" s="111"/>
      <c r="TVC27" s="111"/>
      <c r="TVD27" s="111"/>
      <c r="TVE27" s="149"/>
      <c r="TVF27" s="111"/>
      <c r="TVG27" s="111"/>
      <c r="TVH27" s="142"/>
      <c r="TVI27" s="111"/>
      <c r="TVJ27" s="111"/>
      <c r="TVK27" s="111"/>
      <c r="TVL27" s="111"/>
      <c r="TVM27" s="143"/>
      <c r="TVN27" s="111"/>
      <c r="TVO27" s="111"/>
      <c r="TVP27" s="111"/>
      <c r="TVQ27" s="111"/>
      <c r="TVR27" s="111"/>
      <c r="TVS27" s="149"/>
      <c r="TVT27" s="111"/>
      <c r="TVU27" s="111"/>
      <c r="TVV27" s="142"/>
      <c r="TVW27" s="111"/>
      <c r="TVX27" s="111"/>
      <c r="TVY27" s="111"/>
      <c r="TVZ27" s="111"/>
      <c r="TWA27" s="143"/>
      <c r="TWB27" s="111"/>
      <c r="TWC27" s="111"/>
      <c r="TWD27" s="111"/>
      <c r="TWE27" s="111"/>
      <c r="TWF27" s="111"/>
      <c r="TWG27" s="149"/>
      <c r="TWH27" s="111"/>
      <c r="TWI27" s="111"/>
      <c r="TWJ27" s="142"/>
      <c r="TWK27" s="111"/>
      <c r="TWL27" s="111"/>
      <c r="TWM27" s="111"/>
      <c r="TWN27" s="111"/>
      <c r="TWO27" s="143"/>
      <c r="TWP27" s="111"/>
      <c r="TWQ27" s="111"/>
      <c r="TWR27" s="111"/>
      <c r="TWS27" s="111"/>
      <c r="TWT27" s="111"/>
      <c r="TWU27" s="149"/>
      <c r="TWV27" s="111"/>
      <c r="TWW27" s="111"/>
      <c r="TWX27" s="142"/>
      <c r="TWY27" s="111"/>
      <c r="TWZ27" s="111"/>
      <c r="TXA27" s="111"/>
      <c r="TXB27" s="111"/>
      <c r="TXC27" s="143"/>
      <c r="TXD27" s="111"/>
      <c r="TXE27" s="111"/>
      <c r="TXF27" s="111"/>
      <c r="TXG27" s="111"/>
      <c r="TXH27" s="111"/>
      <c r="TXI27" s="149"/>
      <c r="TXJ27" s="111"/>
      <c r="TXK27" s="111"/>
      <c r="TXL27" s="142"/>
      <c r="TXM27" s="111"/>
      <c r="TXN27" s="111"/>
      <c r="TXO27" s="111"/>
      <c r="TXP27" s="111"/>
      <c r="TXQ27" s="143"/>
      <c r="TXR27" s="111"/>
      <c r="TXS27" s="111"/>
      <c r="TXT27" s="111"/>
      <c r="TXU27" s="111"/>
      <c r="TXV27" s="111"/>
      <c r="TXW27" s="149"/>
      <c r="TXX27" s="111"/>
      <c r="TXY27" s="111"/>
      <c r="TXZ27" s="142"/>
      <c r="TYA27" s="111"/>
      <c r="TYB27" s="111"/>
      <c r="TYC27" s="111"/>
      <c r="TYD27" s="111"/>
      <c r="TYE27" s="143"/>
      <c r="TYF27" s="111"/>
      <c r="TYG27" s="111"/>
      <c r="TYH27" s="111"/>
      <c r="TYI27" s="111"/>
      <c r="TYJ27" s="111"/>
      <c r="TYK27" s="149"/>
      <c r="TYL27" s="111"/>
      <c r="TYM27" s="111"/>
      <c r="TYN27" s="142"/>
      <c r="TYO27" s="111"/>
      <c r="TYP27" s="111"/>
      <c r="TYQ27" s="111"/>
      <c r="TYR27" s="111"/>
      <c r="TYS27" s="143"/>
      <c r="TYT27" s="111"/>
      <c r="TYU27" s="111"/>
      <c r="TYV27" s="111"/>
      <c r="TYW27" s="111"/>
      <c r="TYX27" s="111"/>
      <c r="TYY27" s="149"/>
      <c r="TYZ27" s="111"/>
      <c r="TZA27" s="111"/>
      <c r="TZB27" s="142"/>
      <c r="TZC27" s="111"/>
      <c r="TZD27" s="111"/>
      <c r="TZE27" s="111"/>
      <c r="TZF27" s="111"/>
      <c r="TZG27" s="143"/>
      <c r="TZH27" s="111"/>
      <c r="TZI27" s="111"/>
      <c r="TZJ27" s="111"/>
      <c r="TZK27" s="111"/>
      <c r="TZL27" s="111"/>
      <c r="TZM27" s="149"/>
      <c r="TZN27" s="111"/>
      <c r="TZO27" s="111"/>
      <c r="TZP27" s="142"/>
      <c r="TZQ27" s="111"/>
      <c r="TZR27" s="111"/>
      <c r="TZS27" s="111"/>
      <c r="TZT27" s="111"/>
      <c r="TZU27" s="143"/>
      <c r="TZV27" s="111"/>
      <c r="TZW27" s="111"/>
      <c r="TZX27" s="111"/>
      <c r="TZY27" s="111"/>
      <c r="TZZ27" s="111"/>
      <c r="UAA27" s="149"/>
      <c r="UAB27" s="111"/>
      <c r="UAC27" s="111"/>
      <c r="UAD27" s="142"/>
      <c r="UAE27" s="111"/>
      <c r="UAF27" s="111"/>
      <c r="UAG27" s="111"/>
      <c r="UAH27" s="111"/>
      <c r="UAI27" s="143"/>
      <c r="UAJ27" s="111"/>
      <c r="UAK27" s="111"/>
      <c r="UAL27" s="111"/>
      <c r="UAM27" s="111"/>
      <c r="UAN27" s="111"/>
      <c r="UAO27" s="149"/>
      <c r="UAP27" s="111"/>
      <c r="UAQ27" s="111"/>
      <c r="UAR27" s="142"/>
      <c r="UAS27" s="111"/>
      <c r="UAT27" s="111"/>
      <c r="UAU27" s="111"/>
      <c r="UAV27" s="111"/>
      <c r="UAW27" s="143"/>
      <c r="UAX27" s="111"/>
      <c r="UAY27" s="111"/>
      <c r="UAZ27" s="111"/>
      <c r="UBA27" s="111"/>
      <c r="UBB27" s="111"/>
      <c r="UBC27" s="149"/>
      <c r="UBD27" s="111"/>
      <c r="UBE27" s="111"/>
      <c r="UBF27" s="142"/>
      <c r="UBG27" s="111"/>
      <c r="UBH27" s="111"/>
      <c r="UBI27" s="111"/>
      <c r="UBJ27" s="111"/>
      <c r="UBK27" s="143"/>
      <c r="UBL27" s="111"/>
      <c r="UBM27" s="111"/>
      <c r="UBN27" s="111"/>
      <c r="UBO27" s="111"/>
      <c r="UBP27" s="111"/>
      <c r="UBQ27" s="149"/>
      <c r="UBR27" s="111"/>
      <c r="UBS27" s="111"/>
      <c r="UBT27" s="142"/>
      <c r="UBU27" s="111"/>
      <c r="UBV27" s="111"/>
      <c r="UBW27" s="111"/>
      <c r="UBX27" s="111"/>
      <c r="UBY27" s="143"/>
      <c r="UBZ27" s="111"/>
      <c r="UCA27" s="111"/>
      <c r="UCB27" s="111"/>
      <c r="UCC27" s="111"/>
      <c r="UCD27" s="111"/>
      <c r="UCE27" s="149"/>
      <c r="UCF27" s="111"/>
      <c r="UCG27" s="111"/>
      <c r="UCH27" s="142"/>
      <c r="UCI27" s="111"/>
      <c r="UCJ27" s="111"/>
      <c r="UCK27" s="111"/>
      <c r="UCL27" s="111"/>
      <c r="UCM27" s="143"/>
      <c r="UCN27" s="111"/>
      <c r="UCO27" s="111"/>
      <c r="UCP27" s="111"/>
      <c r="UCQ27" s="111"/>
      <c r="UCR27" s="111"/>
      <c r="UCS27" s="149"/>
      <c r="UCT27" s="111"/>
      <c r="UCU27" s="111"/>
      <c r="UCV27" s="142"/>
      <c r="UCW27" s="111"/>
      <c r="UCX27" s="111"/>
      <c r="UCY27" s="111"/>
      <c r="UCZ27" s="111"/>
      <c r="UDA27" s="143"/>
      <c r="UDB27" s="111"/>
      <c r="UDC27" s="111"/>
      <c r="UDD27" s="111"/>
      <c r="UDE27" s="111"/>
      <c r="UDF27" s="111"/>
      <c r="UDG27" s="149"/>
      <c r="UDH27" s="111"/>
      <c r="UDI27" s="111"/>
      <c r="UDJ27" s="142"/>
      <c r="UDK27" s="111"/>
      <c r="UDL27" s="111"/>
      <c r="UDM27" s="111"/>
      <c r="UDN27" s="111"/>
      <c r="UDO27" s="143"/>
      <c r="UDP27" s="111"/>
      <c r="UDQ27" s="111"/>
      <c r="UDR27" s="111"/>
      <c r="UDS27" s="111"/>
      <c r="UDT27" s="111"/>
      <c r="UDU27" s="149"/>
      <c r="UDV27" s="111"/>
      <c r="UDW27" s="111"/>
      <c r="UDX27" s="142"/>
      <c r="UDY27" s="111"/>
      <c r="UDZ27" s="111"/>
      <c r="UEA27" s="111"/>
      <c r="UEB27" s="111"/>
      <c r="UEC27" s="143"/>
      <c r="UED27" s="111"/>
      <c r="UEE27" s="111"/>
      <c r="UEF27" s="111"/>
      <c r="UEG27" s="111"/>
      <c r="UEH27" s="111"/>
      <c r="UEI27" s="149"/>
      <c r="UEJ27" s="111"/>
      <c r="UEK27" s="111"/>
      <c r="UEL27" s="142"/>
      <c r="UEM27" s="111"/>
      <c r="UEN27" s="111"/>
      <c r="UEO27" s="111"/>
      <c r="UEP27" s="111"/>
      <c r="UEQ27" s="143"/>
      <c r="UER27" s="111"/>
      <c r="UES27" s="111"/>
      <c r="UET27" s="111"/>
      <c r="UEU27" s="111"/>
      <c r="UEV27" s="111"/>
      <c r="UEW27" s="149"/>
      <c r="UEX27" s="111"/>
      <c r="UEY27" s="111"/>
      <c r="UEZ27" s="142"/>
      <c r="UFA27" s="111"/>
      <c r="UFB27" s="111"/>
      <c r="UFC27" s="111"/>
      <c r="UFD27" s="111"/>
      <c r="UFE27" s="143"/>
      <c r="UFF27" s="111"/>
      <c r="UFG27" s="111"/>
      <c r="UFH27" s="111"/>
      <c r="UFI27" s="111"/>
      <c r="UFJ27" s="111"/>
      <c r="UFK27" s="149"/>
      <c r="UFL27" s="111"/>
      <c r="UFM27" s="111"/>
      <c r="UFN27" s="142"/>
      <c r="UFO27" s="111"/>
      <c r="UFP27" s="111"/>
      <c r="UFQ27" s="111"/>
      <c r="UFR27" s="111"/>
      <c r="UFS27" s="143"/>
      <c r="UFT27" s="111"/>
      <c r="UFU27" s="111"/>
      <c r="UFV27" s="111"/>
      <c r="UFW27" s="111"/>
      <c r="UFX27" s="111"/>
      <c r="UFY27" s="149"/>
      <c r="UFZ27" s="111"/>
      <c r="UGA27" s="111"/>
      <c r="UGB27" s="142"/>
      <c r="UGC27" s="111"/>
      <c r="UGD27" s="111"/>
      <c r="UGE27" s="111"/>
      <c r="UGF27" s="111"/>
      <c r="UGG27" s="143"/>
      <c r="UGH27" s="111"/>
      <c r="UGI27" s="111"/>
      <c r="UGJ27" s="111"/>
      <c r="UGK27" s="111"/>
      <c r="UGL27" s="111"/>
      <c r="UGM27" s="149"/>
      <c r="UGN27" s="111"/>
      <c r="UGO27" s="111"/>
      <c r="UGP27" s="142"/>
      <c r="UGQ27" s="111"/>
      <c r="UGR27" s="111"/>
      <c r="UGS27" s="111"/>
      <c r="UGT27" s="111"/>
      <c r="UGU27" s="143"/>
      <c r="UGV27" s="111"/>
      <c r="UGW27" s="111"/>
      <c r="UGX27" s="111"/>
      <c r="UGY27" s="111"/>
      <c r="UGZ27" s="111"/>
      <c r="UHA27" s="149"/>
      <c r="UHB27" s="111"/>
      <c r="UHC27" s="111"/>
      <c r="UHD27" s="142"/>
      <c r="UHE27" s="111"/>
      <c r="UHF27" s="111"/>
      <c r="UHG27" s="111"/>
      <c r="UHH27" s="111"/>
      <c r="UHI27" s="143"/>
      <c r="UHJ27" s="111"/>
      <c r="UHK27" s="111"/>
      <c r="UHL27" s="111"/>
      <c r="UHM27" s="111"/>
      <c r="UHN27" s="111"/>
      <c r="UHO27" s="149"/>
      <c r="UHP27" s="111"/>
      <c r="UHQ27" s="111"/>
      <c r="UHR27" s="142"/>
      <c r="UHS27" s="111"/>
      <c r="UHT27" s="111"/>
      <c r="UHU27" s="111"/>
      <c r="UHV27" s="111"/>
      <c r="UHW27" s="143"/>
      <c r="UHX27" s="111"/>
      <c r="UHY27" s="111"/>
      <c r="UHZ27" s="111"/>
      <c r="UIA27" s="111"/>
      <c r="UIB27" s="111"/>
      <c r="UIC27" s="149"/>
      <c r="UID27" s="111"/>
      <c r="UIE27" s="111"/>
      <c r="UIF27" s="142"/>
      <c r="UIG27" s="111"/>
      <c r="UIH27" s="111"/>
      <c r="UII27" s="111"/>
      <c r="UIJ27" s="111"/>
      <c r="UIK27" s="143"/>
      <c r="UIL27" s="111"/>
      <c r="UIM27" s="111"/>
      <c r="UIN27" s="111"/>
      <c r="UIO27" s="111"/>
      <c r="UIP27" s="111"/>
      <c r="UIQ27" s="149"/>
      <c r="UIR27" s="111"/>
      <c r="UIS27" s="111"/>
      <c r="UIT27" s="142"/>
      <c r="UIU27" s="111"/>
      <c r="UIV27" s="111"/>
      <c r="UIW27" s="111"/>
      <c r="UIX27" s="111"/>
      <c r="UIY27" s="143"/>
      <c r="UIZ27" s="111"/>
      <c r="UJA27" s="111"/>
      <c r="UJB27" s="111"/>
      <c r="UJC27" s="111"/>
      <c r="UJD27" s="111"/>
      <c r="UJE27" s="149"/>
      <c r="UJF27" s="111"/>
      <c r="UJG27" s="111"/>
      <c r="UJH27" s="142"/>
      <c r="UJI27" s="111"/>
      <c r="UJJ27" s="111"/>
      <c r="UJK27" s="111"/>
      <c r="UJL27" s="111"/>
      <c r="UJM27" s="143"/>
      <c r="UJN27" s="111"/>
      <c r="UJO27" s="111"/>
      <c r="UJP27" s="111"/>
      <c r="UJQ27" s="111"/>
      <c r="UJR27" s="111"/>
      <c r="UJS27" s="149"/>
      <c r="UJT27" s="111"/>
      <c r="UJU27" s="111"/>
      <c r="UJV27" s="142"/>
      <c r="UJW27" s="111"/>
      <c r="UJX27" s="111"/>
      <c r="UJY27" s="111"/>
      <c r="UJZ27" s="111"/>
      <c r="UKA27" s="143"/>
      <c r="UKB27" s="111"/>
      <c r="UKC27" s="111"/>
      <c r="UKD27" s="111"/>
      <c r="UKE27" s="111"/>
      <c r="UKF27" s="111"/>
      <c r="UKG27" s="149"/>
      <c r="UKH27" s="111"/>
      <c r="UKI27" s="111"/>
      <c r="UKJ27" s="142"/>
      <c r="UKK27" s="111"/>
      <c r="UKL27" s="111"/>
      <c r="UKM27" s="111"/>
      <c r="UKN27" s="111"/>
      <c r="UKO27" s="143"/>
      <c r="UKP27" s="111"/>
      <c r="UKQ27" s="111"/>
      <c r="UKR27" s="111"/>
      <c r="UKS27" s="111"/>
      <c r="UKT27" s="111"/>
      <c r="UKU27" s="149"/>
      <c r="UKV27" s="111"/>
      <c r="UKW27" s="111"/>
      <c r="UKX27" s="142"/>
      <c r="UKY27" s="111"/>
      <c r="UKZ27" s="111"/>
      <c r="ULA27" s="111"/>
      <c r="ULB27" s="111"/>
      <c r="ULC27" s="143"/>
      <c r="ULD27" s="111"/>
      <c r="ULE27" s="111"/>
      <c r="ULF27" s="111"/>
      <c r="ULG27" s="111"/>
      <c r="ULH27" s="111"/>
      <c r="ULI27" s="149"/>
      <c r="ULJ27" s="111"/>
      <c r="ULK27" s="111"/>
      <c r="ULL27" s="142"/>
      <c r="ULM27" s="111"/>
      <c r="ULN27" s="111"/>
      <c r="ULO27" s="111"/>
      <c r="ULP27" s="111"/>
      <c r="ULQ27" s="143"/>
      <c r="ULR27" s="111"/>
      <c r="ULS27" s="111"/>
      <c r="ULT27" s="111"/>
      <c r="ULU27" s="111"/>
      <c r="ULV27" s="111"/>
      <c r="ULW27" s="149"/>
      <c r="ULX27" s="111"/>
      <c r="ULY27" s="111"/>
      <c r="ULZ27" s="142"/>
      <c r="UMA27" s="111"/>
      <c r="UMB27" s="111"/>
      <c r="UMC27" s="111"/>
      <c r="UMD27" s="111"/>
      <c r="UME27" s="143"/>
      <c r="UMF27" s="111"/>
      <c r="UMG27" s="111"/>
      <c r="UMH27" s="111"/>
      <c r="UMI27" s="111"/>
      <c r="UMJ27" s="111"/>
      <c r="UMK27" s="149"/>
      <c r="UML27" s="111"/>
      <c r="UMM27" s="111"/>
      <c r="UMN27" s="142"/>
      <c r="UMO27" s="111"/>
      <c r="UMP27" s="111"/>
      <c r="UMQ27" s="111"/>
      <c r="UMR27" s="111"/>
      <c r="UMS27" s="143"/>
      <c r="UMT27" s="111"/>
      <c r="UMU27" s="111"/>
      <c r="UMV27" s="111"/>
      <c r="UMW27" s="111"/>
      <c r="UMX27" s="111"/>
      <c r="UMY27" s="149"/>
      <c r="UMZ27" s="111"/>
      <c r="UNA27" s="111"/>
      <c r="UNB27" s="142"/>
      <c r="UNC27" s="111"/>
      <c r="UND27" s="111"/>
      <c r="UNE27" s="111"/>
      <c r="UNF27" s="111"/>
      <c r="UNG27" s="143"/>
      <c r="UNH27" s="111"/>
      <c r="UNI27" s="111"/>
      <c r="UNJ27" s="111"/>
      <c r="UNK27" s="111"/>
      <c r="UNL27" s="111"/>
      <c r="UNM27" s="149"/>
      <c r="UNN27" s="111"/>
      <c r="UNO27" s="111"/>
      <c r="UNP27" s="142"/>
      <c r="UNQ27" s="111"/>
      <c r="UNR27" s="111"/>
      <c r="UNS27" s="111"/>
      <c r="UNT27" s="111"/>
      <c r="UNU27" s="143"/>
      <c r="UNV27" s="111"/>
      <c r="UNW27" s="111"/>
      <c r="UNX27" s="111"/>
      <c r="UNY27" s="111"/>
      <c r="UNZ27" s="111"/>
      <c r="UOA27" s="149"/>
      <c r="UOB27" s="111"/>
      <c r="UOC27" s="111"/>
      <c r="UOD27" s="142"/>
      <c r="UOE27" s="111"/>
      <c r="UOF27" s="111"/>
      <c r="UOG27" s="111"/>
      <c r="UOH27" s="111"/>
      <c r="UOI27" s="143"/>
      <c r="UOJ27" s="111"/>
      <c r="UOK27" s="111"/>
      <c r="UOL27" s="111"/>
      <c r="UOM27" s="111"/>
      <c r="UON27" s="111"/>
      <c r="UOO27" s="149"/>
      <c r="UOP27" s="111"/>
      <c r="UOQ27" s="111"/>
      <c r="UOR27" s="142"/>
      <c r="UOS27" s="111"/>
      <c r="UOT27" s="111"/>
      <c r="UOU27" s="111"/>
      <c r="UOV27" s="111"/>
      <c r="UOW27" s="143"/>
      <c r="UOX27" s="111"/>
      <c r="UOY27" s="111"/>
      <c r="UOZ27" s="111"/>
      <c r="UPA27" s="111"/>
      <c r="UPB27" s="111"/>
      <c r="UPC27" s="149"/>
      <c r="UPD27" s="111"/>
      <c r="UPE27" s="111"/>
      <c r="UPF27" s="142"/>
      <c r="UPG27" s="111"/>
      <c r="UPH27" s="111"/>
      <c r="UPI27" s="111"/>
      <c r="UPJ27" s="111"/>
      <c r="UPK27" s="143"/>
      <c r="UPL27" s="111"/>
      <c r="UPM27" s="111"/>
      <c r="UPN27" s="111"/>
      <c r="UPO27" s="111"/>
      <c r="UPP27" s="111"/>
      <c r="UPQ27" s="149"/>
      <c r="UPR27" s="111"/>
      <c r="UPS27" s="111"/>
      <c r="UPT27" s="142"/>
      <c r="UPU27" s="111"/>
      <c r="UPV27" s="111"/>
      <c r="UPW27" s="111"/>
      <c r="UPX27" s="111"/>
      <c r="UPY27" s="143"/>
      <c r="UPZ27" s="111"/>
      <c r="UQA27" s="111"/>
      <c r="UQB27" s="111"/>
      <c r="UQC27" s="111"/>
      <c r="UQD27" s="111"/>
      <c r="UQE27" s="149"/>
      <c r="UQF27" s="111"/>
      <c r="UQG27" s="111"/>
      <c r="UQH27" s="142"/>
      <c r="UQI27" s="111"/>
      <c r="UQJ27" s="111"/>
      <c r="UQK27" s="111"/>
      <c r="UQL27" s="111"/>
      <c r="UQM27" s="143"/>
      <c r="UQN27" s="111"/>
      <c r="UQO27" s="111"/>
      <c r="UQP27" s="111"/>
      <c r="UQQ27" s="111"/>
      <c r="UQR27" s="111"/>
      <c r="UQS27" s="149"/>
      <c r="UQT27" s="111"/>
      <c r="UQU27" s="111"/>
      <c r="UQV27" s="142"/>
      <c r="UQW27" s="111"/>
      <c r="UQX27" s="111"/>
      <c r="UQY27" s="111"/>
      <c r="UQZ27" s="111"/>
      <c r="URA27" s="143"/>
      <c r="URB27" s="111"/>
      <c r="URC27" s="111"/>
      <c r="URD27" s="111"/>
      <c r="URE27" s="111"/>
      <c r="URF27" s="111"/>
      <c r="URG27" s="149"/>
      <c r="URH27" s="111"/>
      <c r="URI27" s="111"/>
      <c r="URJ27" s="142"/>
      <c r="URK27" s="111"/>
      <c r="URL27" s="111"/>
      <c r="URM27" s="111"/>
      <c r="URN27" s="111"/>
      <c r="URO27" s="143"/>
      <c r="URP27" s="111"/>
      <c r="URQ27" s="111"/>
      <c r="URR27" s="111"/>
      <c r="URS27" s="111"/>
      <c r="URT27" s="111"/>
      <c r="URU27" s="149"/>
      <c r="URV27" s="111"/>
      <c r="URW27" s="111"/>
      <c r="URX27" s="142"/>
      <c r="URY27" s="111"/>
      <c r="URZ27" s="111"/>
      <c r="USA27" s="111"/>
      <c r="USB27" s="111"/>
      <c r="USC27" s="143"/>
      <c r="USD27" s="111"/>
      <c r="USE27" s="111"/>
      <c r="USF27" s="111"/>
      <c r="USG27" s="111"/>
      <c r="USH27" s="111"/>
      <c r="USI27" s="149"/>
      <c r="USJ27" s="111"/>
      <c r="USK27" s="111"/>
      <c r="USL27" s="142"/>
      <c r="USM27" s="111"/>
      <c r="USN27" s="111"/>
      <c r="USO27" s="111"/>
      <c r="USP27" s="111"/>
      <c r="USQ27" s="143"/>
      <c r="USR27" s="111"/>
      <c r="USS27" s="111"/>
      <c r="UST27" s="111"/>
      <c r="USU27" s="111"/>
      <c r="USV27" s="111"/>
      <c r="USW27" s="149"/>
      <c r="USX27" s="111"/>
      <c r="USY27" s="111"/>
      <c r="USZ27" s="142"/>
      <c r="UTA27" s="111"/>
      <c r="UTB27" s="111"/>
      <c r="UTC27" s="111"/>
      <c r="UTD27" s="111"/>
      <c r="UTE27" s="143"/>
      <c r="UTF27" s="111"/>
      <c r="UTG27" s="111"/>
      <c r="UTH27" s="111"/>
      <c r="UTI27" s="111"/>
      <c r="UTJ27" s="111"/>
      <c r="UTK27" s="149"/>
      <c r="UTL27" s="111"/>
      <c r="UTM27" s="111"/>
      <c r="UTN27" s="142"/>
      <c r="UTO27" s="111"/>
      <c r="UTP27" s="111"/>
      <c r="UTQ27" s="111"/>
      <c r="UTR27" s="111"/>
      <c r="UTS27" s="143"/>
      <c r="UTT27" s="111"/>
      <c r="UTU27" s="111"/>
      <c r="UTV27" s="111"/>
      <c r="UTW27" s="111"/>
      <c r="UTX27" s="111"/>
      <c r="UTY27" s="149"/>
      <c r="UTZ27" s="111"/>
      <c r="UUA27" s="111"/>
      <c r="UUB27" s="142"/>
      <c r="UUC27" s="111"/>
      <c r="UUD27" s="111"/>
      <c r="UUE27" s="111"/>
      <c r="UUF27" s="111"/>
      <c r="UUG27" s="143"/>
      <c r="UUH27" s="111"/>
      <c r="UUI27" s="111"/>
      <c r="UUJ27" s="111"/>
      <c r="UUK27" s="111"/>
      <c r="UUL27" s="111"/>
      <c r="UUM27" s="149"/>
      <c r="UUN27" s="111"/>
      <c r="UUO27" s="111"/>
      <c r="UUP27" s="142"/>
      <c r="UUQ27" s="111"/>
      <c r="UUR27" s="111"/>
      <c r="UUS27" s="111"/>
      <c r="UUT27" s="111"/>
      <c r="UUU27" s="143"/>
      <c r="UUV27" s="111"/>
      <c r="UUW27" s="111"/>
      <c r="UUX27" s="111"/>
      <c r="UUY27" s="111"/>
      <c r="UUZ27" s="111"/>
      <c r="UVA27" s="149"/>
      <c r="UVB27" s="111"/>
      <c r="UVC27" s="111"/>
      <c r="UVD27" s="142"/>
      <c r="UVE27" s="111"/>
      <c r="UVF27" s="111"/>
      <c r="UVG27" s="111"/>
      <c r="UVH27" s="111"/>
      <c r="UVI27" s="143"/>
      <c r="UVJ27" s="111"/>
      <c r="UVK27" s="111"/>
      <c r="UVL27" s="111"/>
      <c r="UVM27" s="111"/>
      <c r="UVN27" s="111"/>
      <c r="UVO27" s="149"/>
      <c r="UVP27" s="111"/>
      <c r="UVQ27" s="111"/>
      <c r="UVR27" s="142"/>
      <c r="UVS27" s="111"/>
      <c r="UVT27" s="111"/>
      <c r="UVU27" s="111"/>
      <c r="UVV27" s="111"/>
      <c r="UVW27" s="143"/>
      <c r="UVX27" s="111"/>
      <c r="UVY27" s="111"/>
      <c r="UVZ27" s="111"/>
      <c r="UWA27" s="111"/>
      <c r="UWB27" s="111"/>
      <c r="UWC27" s="149"/>
      <c r="UWD27" s="111"/>
      <c r="UWE27" s="111"/>
      <c r="UWF27" s="142"/>
      <c r="UWG27" s="111"/>
      <c r="UWH27" s="111"/>
      <c r="UWI27" s="111"/>
      <c r="UWJ27" s="111"/>
      <c r="UWK27" s="143"/>
      <c r="UWL27" s="111"/>
      <c r="UWM27" s="111"/>
      <c r="UWN27" s="111"/>
      <c r="UWO27" s="111"/>
      <c r="UWP27" s="111"/>
      <c r="UWQ27" s="149"/>
      <c r="UWR27" s="111"/>
      <c r="UWS27" s="111"/>
      <c r="UWT27" s="142"/>
      <c r="UWU27" s="111"/>
      <c r="UWV27" s="111"/>
      <c r="UWW27" s="111"/>
      <c r="UWX27" s="111"/>
      <c r="UWY27" s="143"/>
      <c r="UWZ27" s="111"/>
      <c r="UXA27" s="111"/>
      <c r="UXB27" s="111"/>
      <c r="UXC27" s="111"/>
      <c r="UXD27" s="111"/>
      <c r="UXE27" s="149"/>
      <c r="UXF27" s="111"/>
      <c r="UXG27" s="111"/>
      <c r="UXH27" s="142"/>
      <c r="UXI27" s="111"/>
      <c r="UXJ27" s="111"/>
      <c r="UXK27" s="111"/>
      <c r="UXL27" s="111"/>
      <c r="UXM27" s="143"/>
      <c r="UXN27" s="111"/>
      <c r="UXO27" s="111"/>
      <c r="UXP27" s="111"/>
      <c r="UXQ27" s="111"/>
      <c r="UXR27" s="111"/>
      <c r="UXS27" s="149"/>
      <c r="UXT27" s="111"/>
      <c r="UXU27" s="111"/>
      <c r="UXV27" s="142"/>
      <c r="UXW27" s="111"/>
      <c r="UXX27" s="111"/>
      <c r="UXY27" s="111"/>
      <c r="UXZ27" s="111"/>
      <c r="UYA27" s="143"/>
      <c r="UYB27" s="111"/>
      <c r="UYC27" s="111"/>
      <c r="UYD27" s="111"/>
      <c r="UYE27" s="111"/>
      <c r="UYF27" s="111"/>
      <c r="UYG27" s="149"/>
      <c r="UYH27" s="111"/>
      <c r="UYI27" s="111"/>
      <c r="UYJ27" s="142"/>
      <c r="UYK27" s="111"/>
      <c r="UYL27" s="111"/>
      <c r="UYM27" s="111"/>
      <c r="UYN27" s="111"/>
      <c r="UYO27" s="143"/>
      <c r="UYP27" s="111"/>
      <c r="UYQ27" s="111"/>
      <c r="UYR27" s="111"/>
      <c r="UYS27" s="111"/>
      <c r="UYT27" s="111"/>
      <c r="UYU27" s="149"/>
      <c r="UYV27" s="111"/>
      <c r="UYW27" s="111"/>
      <c r="UYX27" s="142"/>
      <c r="UYY27" s="111"/>
      <c r="UYZ27" s="111"/>
      <c r="UZA27" s="111"/>
      <c r="UZB27" s="111"/>
      <c r="UZC27" s="143"/>
      <c r="UZD27" s="111"/>
      <c r="UZE27" s="111"/>
      <c r="UZF27" s="111"/>
      <c r="UZG27" s="111"/>
      <c r="UZH27" s="111"/>
      <c r="UZI27" s="149"/>
      <c r="UZJ27" s="111"/>
      <c r="UZK27" s="111"/>
      <c r="UZL27" s="142"/>
      <c r="UZM27" s="111"/>
      <c r="UZN27" s="111"/>
      <c r="UZO27" s="111"/>
      <c r="UZP27" s="111"/>
      <c r="UZQ27" s="143"/>
      <c r="UZR27" s="111"/>
      <c r="UZS27" s="111"/>
      <c r="UZT27" s="111"/>
      <c r="UZU27" s="111"/>
      <c r="UZV27" s="111"/>
      <c r="UZW27" s="149"/>
      <c r="UZX27" s="111"/>
      <c r="UZY27" s="111"/>
      <c r="UZZ27" s="142"/>
      <c r="VAA27" s="111"/>
      <c r="VAB27" s="111"/>
      <c r="VAC27" s="111"/>
      <c r="VAD27" s="111"/>
      <c r="VAE27" s="143"/>
      <c r="VAF27" s="111"/>
      <c r="VAG27" s="111"/>
      <c r="VAH27" s="111"/>
      <c r="VAI27" s="111"/>
      <c r="VAJ27" s="111"/>
      <c r="VAK27" s="149"/>
      <c r="VAL27" s="111"/>
      <c r="VAM27" s="111"/>
      <c r="VAN27" s="142"/>
      <c r="VAO27" s="111"/>
      <c r="VAP27" s="111"/>
      <c r="VAQ27" s="111"/>
      <c r="VAR27" s="111"/>
      <c r="VAS27" s="143"/>
      <c r="VAT27" s="111"/>
      <c r="VAU27" s="111"/>
      <c r="VAV27" s="111"/>
      <c r="VAW27" s="111"/>
      <c r="VAX27" s="111"/>
      <c r="VAY27" s="149"/>
      <c r="VAZ27" s="111"/>
      <c r="VBA27" s="111"/>
      <c r="VBB27" s="142"/>
      <c r="VBC27" s="111"/>
      <c r="VBD27" s="111"/>
      <c r="VBE27" s="111"/>
      <c r="VBF27" s="111"/>
      <c r="VBG27" s="143"/>
      <c r="VBH27" s="111"/>
      <c r="VBI27" s="111"/>
      <c r="VBJ27" s="111"/>
      <c r="VBK27" s="111"/>
      <c r="VBL27" s="111"/>
      <c r="VBM27" s="149"/>
      <c r="VBN27" s="111"/>
      <c r="VBO27" s="111"/>
      <c r="VBP27" s="142"/>
      <c r="VBQ27" s="111"/>
      <c r="VBR27" s="111"/>
      <c r="VBS27" s="111"/>
      <c r="VBT27" s="111"/>
      <c r="VBU27" s="143"/>
      <c r="VBV27" s="111"/>
      <c r="VBW27" s="111"/>
      <c r="VBX27" s="111"/>
      <c r="VBY27" s="111"/>
      <c r="VBZ27" s="111"/>
      <c r="VCA27" s="149"/>
      <c r="VCB27" s="111"/>
      <c r="VCC27" s="111"/>
      <c r="VCD27" s="142"/>
      <c r="VCE27" s="111"/>
      <c r="VCF27" s="111"/>
      <c r="VCG27" s="111"/>
      <c r="VCH27" s="111"/>
      <c r="VCI27" s="143"/>
      <c r="VCJ27" s="111"/>
      <c r="VCK27" s="111"/>
      <c r="VCL27" s="111"/>
      <c r="VCM27" s="111"/>
      <c r="VCN27" s="111"/>
      <c r="VCO27" s="149"/>
      <c r="VCP27" s="111"/>
      <c r="VCQ27" s="111"/>
      <c r="VCR27" s="142"/>
      <c r="VCS27" s="111"/>
      <c r="VCT27" s="111"/>
      <c r="VCU27" s="111"/>
      <c r="VCV27" s="111"/>
      <c r="VCW27" s="143"/>
      <c r="VCX27" s="111"/>
      <c r="VCY27" s="111"/>
      <c r="VCZ27" s="111"/>
      <c r="VDA27" s="111"/>
      <c r="VDB27" s="111"/>
      <c r="VDC27" s="149"/>
      <c r="VDD27" s="111"/>
      <c r="VDE27" s="111"/>
      <c r="VDF27" s="142"/>
      <c r="VDG27" s="111"/>
      <c r="VDH27" s="111"/>
      <c r="VDI27" s="111"/>
      <c r="VDJ27" s="111"/>
      <c r="VDK27" s="143"/>
      <c r="VDL27" s="111"/>
      <c r="VDM27" s="111"/>
      <c r="VDN27" s="111"/>
      <c r="VDO27" s="111"/>
      <c r="VDP27" s="111"/>
      <c r="VDQ27" s="149"/>
      <c r="VDR27" s="111"/>
      <c r="VDS27" s="111"/>
      <c r="VDT27" s="142"/>
      <c r="VDU27" s="111"/>
      <c r="VDV27" s="111"/>
      <c r="VDW27" s="111"/>
      <c r="VDX27" s="111"/>
      <c r="VDY27" s="143"/>
      <c r="VDZ27" s="111"/>
      <c r="VEA27" s="111"/>
      <c r="VEB27" s="111"/>
      <c r="VEC27" s="111"/>
      <c r="VED27" s="111"/>
      <c r="VEE27" s="149"/>
      <c r="VEF27" s="111"/>
      <c r="VEG27" s="111"/>
      <c r="VEH27" s="142"/>
      <c r="VEI27" s="111"/>
      <c r="VEJ27" s="111"/>
      <c r="VEK27" s="111"/>
      <c r="VEL27" s="111"/>
      <c r="VEM27" s="143"/>
      <c r="VEN27" s="111"/>
      <c r="VEO27" s="111"/>
      <c r="VEP27" s="111"/>
      <c r="VEQ27" s="111"/>
      <c r="VER27" s="111"/>
      <c r="VES27" s="149"/>
      <c r="VET27" s="111"/>
      <c r="VEU27" s="111"/>
      <c r="VEV27" s="142"/>
      <c r="VEW27" s="111"/>
      <c r="VEX27" s="111"/>
      <c r="VEY27" s="111"/>
      <c r="VEZ27" s="111"/>
      <c r="VFA27" s="143"/>
      <c r="VFB27" s="111"/>
      <c r="VFC27" s="111"/>
      <c r="VFD27" s="111"/>
      <c r="VFE27" s="111"/>
      <c r="VFF27" s="111"/>
      <c r="VFG27" s="149"/>
      <c r="VFH27" s="111"/>
      <c r="VFI27" s="111"/>
      <c r="VFJ27" s="142"/>
      <c r="VFK27" s="111"/>
      <c r="VFL27" s="111"/>
      <c r="VFM27" s="111"/>
      <c r="VFN27" s="111"/>
      <c r="VFO27" s="143"/>
      <c r="VFP27" s="111"/>
      <c r="VFQ27" s="111"/>
      <c r="VFR27" s="111"/>
      <c r="VFS27" s="111"/>
      <c r="VFT27" s="111"/>
      <c r="VFU27" s="149"/>
      <c r="VFV27" s="111"/>
      <c r="VFW27" s="111"/>
      <c r="VFX27" s="142"/>
      <c r="VFY27" s="111"/>
      <c r="VFZ27" s="111"/>
      <c r="VGA27" s="111"/>
      <c r="VGB27" s="111"/>
      <c r="VGC27" s="143"/>
      <c r="VGD27" s="111"/>
      <c r="VGE27" s="111"/>
      <c r="VGF27" s="111"/>
      <c r="VGG27" s="111"/>
      <c r="VGH27" s="111"/>
      <c r="VGI27" s="149"/>
      <c r="VGJ27" s="111"/>
      <c r="VGK27" s="111"/>
      <c r="VGL27" s="142"/>
      <c r="VGM27" s="111"/>
      <c r="VGN27" s="111"/>
      <c r="VGO27" s="111"/>
      <c r="VGP27" s="111"/>
      <c r="VGQ27" s="143"/>
      <c r="VGR27" s="111"/>
      <c r="VGS27" s="111"/>
      <c r="VGT27" s="111"/>
      <c r="VGU27" s="111"/>
      <c r="VGV27" s="111"/>
      <c r="VGW27" s="149"/>
      <c r="VGX27" s="111"/>
      <c r="VGY27" s="111"/>
      <c r="VGZ27" s="142"/>
      <c r="VHA27" s="111"/>
      <c r="VHB27" s="111"/>
      <c r="VHC27" s="111"/>
      <c r="VHD27" s="111"/>
      <c r="VHE27" s="143"/>
      <c r="VHF27" s="111"/>
      <c r="VHG27" s="111"/>
      <c r="VHH27" s="111"/>
      <c r="VHI27" s="111"/>
      <c r="VHJ27" s="111"/>
      <c r="VHK27" s="149"/>
      <c r="VHL27" s="111"/>
      <c r="VHM27" s="111"/>
      <c r="VHN27" s="142"/>
      <c r="VHO27" s="111"/>
      <c r="VHP27" s="111"/>
      <c r="VHQ27" s="111"/>
      <c r="VHR27" s="111"/>
      <c r="VHS27" s="143"/>
      <c r="VHT27" s="111"/>
      <c r="VHU27" s="111"/>
      <c r="VHV27" s="111"/>
      <c r="VHW27" s="111"/>
      <c r="VHX27" s="111"/>
      <c r="VHY27" s="149"/>
      <c r="VHZ27" s="111"/>
      <c r="VIA27" s="111"/>
      <c r="VIB27" s="142"/>
      <c r="VIC27" s="111"/>
      <c r="VID27" s="111"/>
      <c r="VIE27" s="111"/>
      <c r="VIF27" s="111"/>
      <c r="VIG27" s="143"/>
      <c r="VIH27" s="111"/>
      <c r="VII27" s="111"/>
      <c r="VIJ27" s="111"/>
      <c r="VIK27" s="111"/>
      <c r="VIL27" s="111"/>
      <c r="VIM27" s="149"/>
      <c r="VIN27" s="111"/>
      <c r="VIO27" s="111"/>
      <c r="VIP27" s="142"/>
      <c r="VIQ27" s="111"/>
      <c r="VIR27" s="111"/>
      <c r="VIS27" s="111"/>
      <c r="VIT27" s="111"/>
      <c r="VIU27" s="143"/>
      <c r="VIV27" s="111"/>
      <c r="VIW27" s="111"/>
      <c r="VIX27" s="111"/>
      <c r="VIY27" s="111"/>
      <c r="VIZ27" s="111"/>
      <c r="VJA27" s="149"/>
      <c r="VJB27" s="111"/>
      <c r="VJC27" s="111"/>
      <c r="VJD27" s="142"/>
      <c r="VJE27" s="111"/>
      <c r="VJF27" s="111"/>
      <c r="VJG27" s="111"/>
      <c r="VJH27" s="111"/>
      <c r="VJI27" s="143"/>
      <c r="VJJ27" s="111"/>
      <c r="VJK27" s="111"/>
      <c r="VJL27" s="111"/>
      <c r="VJM27" s="111"/>
      <c r="VJN27" s="111"/>
      <c r="VJO27" s="149"/>
      <c r="VJP27" s="111"/>
      <c r="VJQ27" s="111"/>
      <c r="VJR27" s="142"/>
      <c r="VJS27" s="111"/>
      <c r="VJT27" s="111"/>
      <c r="VJU27" s="111"/>
      <c r="VJV27" s="111"/>
      <c r="VJW27" s="143"/>
      <c r="VJX27" s="111"/>
      <c r="VJY27" s="111"/>
      <c r="VJZ27" s="111"/>
      <c r="VKA27" s="111"/>
      <c r="VKB27" s="111"/>
      <c r="VKC27" s="149"/>
      <c r="VKD27" s="111"/>
      <c r="VKE27" s="111"/>
      <c r="VKF27" s="142"/>
      <c r="VKG27" s="111"/>
      <c r="VKH27" s="111"/>
      <c r="VKI27" s="111"/>
      <c r="VKJ27" s="111"/>
      <c r="VKK27" s="143"/>
      <c r="VKL27" s="111"/>
      <c r="VKM27" s="111"/>
      <c r="VKN27" s="111"/>
      <c r="VKO27" s="111"/>
      <c r="VKP27" s="111"/>
      <c r="VKQ27" s="149"/>
      <c r="VKR27" s="111"/>
      <c r="VKS27" s="111"/>
      <c r="VKT27" s="142"/>
      <c r="VKU27" s="111"/>
      <c r="VKV27" s="111"/>
      <c r="VKW27" s="111"/>
      <c r="VKX27" s="111"/>
      <c r="VKY27" s="143"/>
      <c r="VKZ27" s="111"/>
      <c r="VLA27" s="111"/>
      <c r="VLB27" s="111"/>
      <c r="VLC27" s="111"/>
      <c r="VLD27" s="111"/>
      <c r="VLE27" s="149"/>
      <c r="VLF27" s="111"/>
      <c r="VLG27" s="111"/>
      <c r="VLH27" s="142"/>
      <c r="VLI27" s="111"/>
      <c r="VLJ27" s="111"/>
      <c r="VLK27" s="111"/>
      <c r="VLL27" s="111"/>
      <c r="VLM27" s="143"/>
      <c r="VLN27" s="111"/>
      <c r="VLO27" s="111"/>
      <c r="VLP27" s="111"/>
      <c r="VLQ27" s="111"/>
      <c r="VLR27" s="111"/>
      <c r="VLS27" s="149"/>
      <c r="VLT27" s="111"/>
      <c r="VLU27" s="111"/>
      <c r="VLV27" s="142"/>
      <c r="VLW27" s="111"/>
      <c r="VLX27" s="111"/>
      <c r="VLY27" s="111"/>
      <c r="VLZ27" s="111"/>
      <c r="VMA27" s="143"/>
      <c r="VMB27" s="111"/>
      <c r="VMC27" s="111"/>
      <c r="VMD27" s="111"/>
      <c r="VME27" s="111"/>
      <c r="VMF27" s="111"/>
      <c r="VMG27" s="149"/>
      <c r="VMH27" s="111"/>
      <c r="VMI27" s="111"/>
      <c r="VMJ27" s="142"/>
      <c r="VMK27" s="111"/>
      <c r="VML27" s="111"/>
      <c r="VMM27" s="111"/>
      <c r="VMN27" s="111"/>
      <c r="VMO27" s="143"/>
      <c r="VMP27" s="111"/>
      <c r="VMQ27" s="111"/>
      <c r="VMR27" s="111"/>
      <c r="VMS27" s="111"/>
      <c r="VMT27" s="111"/>
      <c r="VMU27" s="149"/>
      <c r="VMV27" s="111"/>
      <c r="VMW27" s="111"/>
      <c r="VMX27" s="142"/>
      <c r="VMY27" s="111"/>
      <c r="VMZ27" s="111"/>
      <c r="VNA27" s="111"/>
      <c r="VNB27" s="111"/>
      <c r="VNC27" s="143"/>
      <c r="VND27" s="111"/>
      <c r="VNE27" s="111"/>
      <c r="VNF27" s="111"/>
      <c r="VNG27" s="111"/>
      <c r="VNH27" s="111"/>
      <c r="VNI27" s="149"/>
      <c r="VNJ27" s="111"/>
      <c r="VNK27" s="111"/>
      <c r="VNL27" s="142"/>
      <c r="VNM27" s="111"/>
      <c r="VNN27" s="111"/>
      <c r="VNO27" s="111"/>
      <c r="VNP27" s="111"/>
      <c r="VNQ27" s="143"/>
      <c r="VNR27" s="111"/>
      <c r="VNS27" s="111"/>
      <c r="VNT27" s="111"/>
      <c r="VNU27" s="111"/>
      <c r="VNV27" s="111"/>
      <c r="VNW27" s="149"/>
      <c r="VNX27" s="111"/>
      <c r="VNY27" s="111"/>
      <c r="VNZ27" s="142"/>
      <c r="VOA27" s="111"/>
      <c r="VOB27" s="111"/>
      <c r="VOC27" s="111"/>
      <c r="VOD27" s="111"/>
      <c r="VOE27" s="143"/>
      <c r="VOF27" s="111"/>
      <c r="VOG27" s="111"/>
      <c r="VOH27" s="111"/>
      <c r="VOI27" s="111"/>
      <c r="VOJ27" s="111"/>
      <c r="VOK27" s="149"/>
      <c r="VOL27" s="111"/>
      <c r="VOM27" s="111"/>
      <c r="VON27" s="142"/>
      <c r="VOO27" s="111"/>
      <c r="VOP27" s="111"/>
      <c r="VOQ27" s="111"/>
      <c r="VOR27" s="111"/>
      <c r="VOS27" s="143"/>
      <c r="VOT27" s="111"/>
      <c r="VOU27" s="111"/>
      <c r="VOV27" s="111"/>
      <c r="VOW27" s="111"/>
      <c r="VOX27" s="111"/>
      <c r="VOY27" s="149"/>
      <c r="VOZ27" s="111"/>
      <c r="VPA27" s="111"/>
      <c r="VPB27" s="142"/>
      <c r="VPC27" s="111"/>
      <c r="VPD27" s="111"/>
      <c r="VPE27" s="111"/>
      <c r="VPF27" s="111"/>
      <c r="VPG27" s="143"/>
      <c r="VPH27" s="111"/>
      <c r="VPI27" s="111"/>
      <c r="VPJ27" s="111"/>
      <c r="VPK27" s="111"/>
      <c r="VPL27" s="111"/>
      <c r="VPM27" s="149"/>
      <c r="VPN27" s="111"/>
      <c r="VPO27" s="111"/>
      <c r="VPP27" s="142"/>
      <c r="VPQ27" s="111"/>
      <c r="VPR27" s="111"/>
      <c r="VPS27" s="111"/>
      <c r="VPT27" s="111"/>
      <c r="VPU27" s="143"/>
      <c r="VPV27" s="111"/>
      <c r="VPW27" s="111"/>
      <c r="VPX27" s="111"/>
      <c r="VPY27" s="111"/>
      <c r="VPZ27" s="111"/>
      <c r="VQA27" s="149"/>
      <c r="VQB27" s="111"/>
      <c r="VQC27" s="111"/>
      <c r="VQD27" s="142"/>
      <c r="VQE27" s="111"/>
      <c r="VQF27" s="111"/>
      <c r="VQG27" s="111"/>
      <c r="VQH27" s="111"/>
      <c r="VQI27" s="143"/>
      <c r="VQJ27" s="111"/>
      <c r="VQK27" s="111"/>
      <c r="VQL27" s="111"/>
      <c r="VQM27" s="111"/>
      <c r="VQN27" s="111"/>
      <c r="VQO27" s="149"/>
      <c r="VQP27" s="111"/>
      <c r="VQQ27" s="111"/>
      <c r="VQR27" s="142"/>
      <c r="VQS27" s="111"/>
      <c r="VQT27" s="111"/>
      <c r="VQU27" s="111"/>
      <c r="VQV27" s="111"/>
      <c r="VQW27" s="143"/>
      <c r="VQX27" s="111"/>
      <c r="VQY27" s="111"/>
      <c r="VQZ27" s="111"/>
      <c r="VRA27" s="111"/>
      <c r="VRB27" s="111"/>
      <c r="VRC27" s="149"/>
      <c r="VRD27" s="111"/>
      <c r="VRE27" s="111"/>
      <c r="VRF27" s="142"/>
      <c r="VRG27" s="111"/>
      <c r="VRH27" s="111"/>
      <c r="VRI27" s="111"/>
      <c r="VRJ27" s="111"/>
      <c r="VRK27" s="143"/>
      <c r="VRL27" s="111"/>
      <c r="VRM27" s="111"/>
      <c r="VRN27" s="111"/>
      <c r="VRO27" s="111"/>
      <c r="VRP27" s="111"/>
      <c r="VRQ27" s="149"/>
      <c r="VRR27" s="111"/>
      <c r="VRS27" s="111"/>
      <c r="VRT27" s="142"/>
      <c r="VRU27" s="111"/>
      <c r="VRV27" s="111"/>
      <c r="VRW27" s="111"/>
      <c r="VRX27" s="111"/>
      <c r="VRY27" s="143"/>
      <c r="VRZ27" s="111"/>
      <c r="VSA27" s="111"/>
      <c r="VSB27" s="111"/>
      <c r="VSC27" s="111"/>
      <c r="VSD27" s="111"/>
      <c r="VSE27" s="149"/>
      <c r="VSF27" s="111"/>
      <c r="VSG27" s="111"/>
      <c r="VSH27" s="142"/>
      <c r="VSI27" s="111"/>
      <c r="VSJ27" s="111"/>
      <c r="VSK27" s="111"/>
      <c r="VSL27" s="111"/>
      <c r="VSM27" s="143"/>
      <c r="VSN27" s="111"/>
      <c r="VSO27" s="111"/>
      <c r="VSP27" s="111"/>
      <c r="VSQ27" s="111"/>
      <c r="VSR27" s="111"/>
      <c r="VSS27" s="149"/>
      <c r="VST27" s="111"/>
      <c r="VSU27" s="111"/>
      <c r="VSV27" s="142"/>
      <c r="VSW27" s="111"/>
      <c r="VSX27" s="111"/>
      <c r="VSY27" s="111"/>
      <c r="VSZ27" s="111"/>
      <c r="VTA27" s="143"/>
      <c r="VTB27" s="111"/>
      <c r="VTC27" s="111"/>
      <c r="VTD27" s="111"/>
      <c r="VTE27" s="111"/>
      <c r="VTF27" s="111"/>
      <c r="VTG27" s="149"/>
      <c r="VTH27" s="111"/>
      <c r="VTI27" s="111"/>
      <c r="VTJ27" s="142"/>
      <c r="VTK27" s="111"/>
      <c r="VTL27" s="111"/>
      <c r="VTM27" s="111"/>
      <c r="VTN27" s="111"/>
      <c r="VTO27" s="143"/>
      <c r="VTP27" s="111"/>
      <c r="VTQ27" s="111"/>
      <c r="VTR27" s="111"/>
      <c r="VTS27" s="111"/>
      <c r="VTT27" s="111"/>
      <c r="VTU27" s="149"/>
      <c r="VTV27" s="111"/>
      <c r="VTW27" s="111"/>
      <c r="VTX27" s="142"/>
      <c r="VTY27" s="111"/>
      <c r="VTZ27" s="111"/>
      <c r="VUA27" s="111"/>
      <c r="VUB27" s="111"/>
      <c r="VUC27" s="143"/>
      <c r="VUD27" s="111"/>
      <c r="VUE27" s="111"/>
      <c r="VUF27" s="111"/>
      <c r="VUG27" s="111"/>
      <c r="VUH27" s="111"/>
      <c r="VUI27" s="149"/>
      <c r="VUJ27" s="111"/>
      <c r="VUK27" s="111"/>
      <c r="VUL27" s="142"/>
      <c r="VUM27" s="111"/>
      <c r="VUN27" s="111"/>
      <c r="VUO27" s="111"/>
      <c r="VUP27" s="111"/>
      <c r="VUQ27" s="143"/>
      <c r="VUR27" s="111"/>
      <c r="VUS27" s="111"/>
      <c r="VUT27" s="111"/>
      <c r="VUU27" s="111"/>
      <c r="VUV27" s="111"/>
      <c r="VUW27" s="149"/>
      <c r="VUX27" s="111"/>
      <c r="VUY27" s="111"/>
      <c r="VUZ27" s="142"/>
      <c r="VVA27" s="111"/>
      <c r="VVB27" s="111"/>
      <c r="VVC27" s="111"/>
      <c r="VVD27" s="111"/>
      <c r="VVE27" s="143"/>
      <c r="VVF27" s="111"/>
      <c r="VVG27" s="111"/>
      <c r="VVH27" s="111"/>
      <c r="VVI27" s="111"/>
      <c r="VVJ27" s="111"/>
      <c r="VVK27" s="149"/>
      <c r="VVL27" s="111"/>
      <c r="VVM27" s="111"/>
      <c r="VVN27" s="142"/>
      <c r="VVO27" s="111"/>
      <c r="VVP27" s="111"/>
      <c r="VVQ27" s="111"/>
      <c r="VVR27" s="111"/>
      <c r="VVS27" s="143"/>
      <c r="VVT27" s="111"/>
      <c r="VVU27" s="111"/>
      <c r="VVV27" s="111"/>
      <c r="VVW27" s="111"/>
      <c r="VVX27" s="111"/>
      <c r="VVY27" s="149"/>
      <c r="VVZ27" s="111"/>
      <c r="VWA27" s="111"/>
      <c r="VWB27" s="142"/>
      <c r="VWC27" s="111"/>
      <c r="VWD27" s="111"/>
      <c r="VWE27" s="111"/>
      <c r="VWF27" s="111"/>
      <c r="VWG27" s="143"/>
      <c r="VWH27" s="111"/>
      <c r="VWI27" s="111"/>
      <c r="VWJ27" s="111"/>
      <c r="VWK27" s="111"/>
      <c r="VWL27" s="111"/>
      <c r="VWM27" s="149"/>
      <c r="VWN27" s="111"/>
      <c r="VWO27" s="111"/>
      <c r="VWP27" s="142"/>
      <c r="VWQ27" s="111"/>
      <c r="VWR27" s="111"/>
      <c r="VWS27" s="111"/>
      <c r="VWT27" s="111"/>
      <c r="VWU27" s="143"/>
      <c r="VWV27" s="111"/>
      <c r="VWW27" s="111"/>
      <c r="VWX27" s="111"/>
      <c r="VWY27" s="111"/>
      <c r="VWZ27" s="111"/>
      <c r="VXA27" s="149"/>
      <c r="VXB27" s="111"/>
      <c r="VXC27" s="111"/>
      <c r="VXD27" s="142"/>
      <c r="VXE27" s="111"/>
      <c r="VXF27" s="111"/>
      <c r="VXG27" s="111"/>
      <c r="VXH27" s="111"/>
      <c r="VXI27" s="143"/>
      <c r="VXJ27" s="111"/>
      <c r="VXK27" s="111"/>
      <c r="VXL27" s="111"/>
      <c r="VXM27" s="111"/>
      <c r="VXN27" s="111"/>
      <c r="VXO27" s="149"/>
      <c r="VXP27" s="111"/>
      <c r="VXQ27" s="111"/>
      <c r="VXR27" s="142"/>
      <c r="VXS27" s="111"/>
      <c r="VXT27" s="111"/>
      <c r="VXU27" s="111"/>
      <c r="VXV27" s="111"/>
      <c r="VXW27" s="143"/>
      <c r="VXX27" s="111"/>
      <c r="VXY27" s="111"/>
      <c r="VXZ27" s="111"/>
      <c r="VYA27" s="111"/>
      <c r="VYB27" s="111"/>
      <c r="VYC27" s="149"/>
      <c r="VYD27" s="111"/>
      <c r="VYE27" s="111"/>
      <c r="VYF27" s="142"/>
      <c r="VYG27" s="111"/>
      <c r="VYH27" s="111"/>
      <c r="VYI27" s="111"/>
      <c r="VYJ27" s="111"/>
      <c r="VYK27" s="143"/>
      <c r="VYL27" s="111"/>
      <c r="VYM27" s="111"/>
      <c r="VYN27" s="111"/>
      <c r="VYO27" s="111"/>
      <c r="VYP27" s="111"/>
      <c r="VYQ27" s="149"/>
      <c r="VYR27" s="111"/>
      <c r="VYS27" s="111"/>
      <c r="VYT27" s="142"/>
      <c r="VYU27" s="111"/>
      <c r="VYV27" s="111"/>
      <c r="VYW27" s="111"/>
      <c r="VYX27" s="111"/>
      <c r="VYY27" s="143"/>
      <c r="VYZ27" s="111"/>
      <c r="VZA27" s="111"/>
      <c r="VZB27" s="111"/>
      <c r="VZC27" s="111"/>
      <c r="VZD27" s="111"/>
      <c r="VZE27" s="149"/>
      <c r="VZF27" s="111"/>
      <c r="VZG27" s="111"/>
      <c r="VZH27" s="142"/>
      <c r="VZI27" s="111"/>
      <c r="VZJ27" s="111"/>
      <c r="VZK27" s="111"/>
      <c r="VZL27" s="111"/>
      <c r="VZM27" s="143"/>
      <c r="VZN27" s="111"/>
      <c r="VZO27" s="111"/>
      <c r="VZP27" s="111"/>
      <c r="VZQ27" s="111"/>
      <c r="VZR27" s="111"/>
      <c r="VZS27" s="149"/>
      <c r="VZT27" s="111"/>
      <c r="VZU27" s="111"/>
      <c r="VZV27" s="142"/>
      <c r="VZW27" s="111"/>
      <c r="VZX27" s="111"/>
      <c r="VZY27" s="111"/>
      <c r="VZZ27" s="111"/>
      <c r="WAA27" s="143"/>
      <c r="WAB27" s="111"/>
      <c r="WAC27" s="111"/>
      <c r="WAD27" s="111"/>
      <c r="WAE27" s="111"/>
      <c r="WAF27" s="111"/>
      <c r="WAG27" s="149"/>
      <c r="WAH27" s="111"/>
      <c r="WAI27" s="111"/>
      <c r="WAJ27" s="142"/>
      <c r="WAK27" s="111"/>
      <c r="WAL27" s="111"/>
      <c r="WAM27" s="111"/>
      <c r="WAN27" s="111"/>
      <c r="WAO27" s="143"/>
      <c r="WAP27" s="111"/>
      <c r="WAQ27" s="111"/>
      <c r="WAR27" s="111"/>
      <c r="WAS27" s="111"/>
      <c r="WAT27" s="111"/>
      <c r="WAU27" s="149"/>
      <c r="WAV27" s="111"/>
      <c r="WAW27" s="111"/>
      <c r="WAX27" s="142"/>
      <c r="WAY27" s="111"/>
      <c r="WAZ27" s="111"/>
      <c r="WBA27" s="111"/>
      <c r="WBB27" s="111"/>
      <c r="WBC27" s="143"/>
      <c r="WBD27" s="111"/>
      <c r="WBE27" s="111"/>
      <c r="WBF27" s="111"/>
      <c r="WBG27" s="111"/>
      <c r="WBH27" s="111"/>
      <c r="WBI27" s="149"/>
      <c r="WBJ27" s="111"/>
      <c r="WBK27" s="111"/>
      <c r="WBL27" s="142"/>
      <c r="WBM27" s="111"/>
      <c r="WBN27" s="111"/>
      <c r="WBO27" s="111"/>
      <c r="WBP27" s="111"/>
      <c r="WBQ27" s="143"/>
      <c r="WBR27" s="111"/>
      <c r="WBS27" s="111"/>
      <c r="WBT27" s="111"/>
      <c r="WBU27" s="111"/>
      <c r="WBV27" s="111"/>
      <c r="WBW27" s="149"/>
      <c r="WBX27" s="111"/>
      <c r="WBY27" s="111"/>
      <c r="WBZ27" s="142"/>
      <c r="WCA27" s="111"/>
      <c r="WCB27" s="111"/>
      <c r="WCC27" s="111"/>
      <c r="WCD27" s="111"/>
      <c r="WCE27" s="143"/>
      <c r="WCF27" s="111"/>
      <c r="WCG27" s="111"/>
      <c r="WCH27" s="111"/>
      <c r="WCI27" s="111"/>
      <c r="WCJ27" s="111"/>
      <c r="WCK27" s="149"/>
      <c r="WCL27" s="111"/>
      <c r="WCM27" s="111"/>
      <c r="WCN27" s="142"/>
      <c r="WCO27" s="111"/>
      <c r="WCP27" s="111"/>
      <c r="WCQ27" s="111"/>
      <c r="WCR27" s="111"/>
      <c r="WCS27" s="143"/>
      <c r="WCT27" s="111"/>
      <c r="WCU27" s="111"/>
      <c r="WCV27" s="111"/>
      <c r="WCW27" s="111"/>
      <c r="WCX27" s="111"/>
      <c r="WCY27" s="149"/>
      <c r="WCZ27" s="111"/>
      <c r="WDA27" s="111"/>
      <c r="WDB27" s="142"/>
      <c r="WDC27" s="111"/>
      <c r="WDD27" s="111"/>
      <c r="WDE27" s="111"/>
      <c r="WDF27" s="111"/>
      <c r="WDG27" s="143"/>
      <c r="WDH27" s="111"/>
      <c r="WDI27" s="111"/>
      <c r="WDJ27" s="111"/>
      <c r="WDK27" s="111"/>
      <c r="WDL27" s="111"/>
      <c r="WDM27" s="149"/>
      <c r="WDN27" s="111"/>
      <c r="WDO27" s="111"/>
      <c r="WDP27" s="142"/>
      <c r="WDQ27" s="111"/>
      <c r="WDR27" s="111"/>
      <c r="WDS27" s="111"/>
      <c r="WDT27" s="111"/>
      <c r="WDU27" s="143"/>
      <c r="WDV27" s="111"/>
      <c r="WDW27" s="111"/>
      <c r="WDX27" s="111"/>
      <c r="WDY27" s="111"/>
      <c r="WDZ27" s="111"/>
      <c r="WEA27" s="149"/>
      <c r="WEB27" s="111"/>
      <c r="WEC27" s="111"/>
      <c r="WED27" s="142"/>
      <c r="WEE27" s="111"/>
      <c r="WEF27" s="111"/>
      <c r="WEG27" s="111"/>
      <c r="WEH27" s="111"/>
      <c r="WEI27" s="143"/>
      <c r="WEJ27" s="111"/>
      <c r="WEK27" s="111"/>
      <c r="WEL27" s="111"/>
      <c r="WEM27" s="111"/>
      <c r="WEN27" s="111"/>
      <c r="WEO27" s="149"/>
      <c r="WEP27" s="111"/>
      <c r="WEQ27" s="111"/>
      <c r="WER27" s="142"/>
      <c r="WES27" s="111"/>
      <c r="WET27" s="111"/>
      <c r="WEU27" s="111"/>
      <c r="WEV27" s="111"/>
      <c r="WEW27" s="143"/>
      <c r="WEX27" s="111"/>
      <c r="WEY27" s="111"/>
      <c r="WEZ27" s="111"/>
      <c r="WFA27" s="111"/>
      <c r="WFB27" s="111"/>
      <c r="WFC27" s="149"/>
      <c r="WFD27" s="111"/>
      <c r="WFE27" s="111"/>
      <c r="WFF27" s="142"/>
      <c r="WFG27" s="111"/>
      <c r="WFH27" s="111"/>
      <c r="WFI27" s="111"/>
      <c r="WFJ27" s="111"/>
      <c r="WFK27" s="143"/>
      <c r="WFL27" s="111"/>
      <c r="WFM27" s="111"/>
      <c r="WFN27" s="111"/>
      <c r="WFO27" s="111"/>
      <c r="WFP27" s="111"/>
      <c r="WFQ27" s="149"/>
      <c r="WFR27" s="111"/>
      <c r="WFS27" s="111"/>
      <c r="WFT27" s="142"/>
      <c r="WFU27" s="111"/>
      <c r="WFV27" s="111"/>
      <c r="WFW27" s="111"/>
      <c r="WFX27" s="111"/>
      <c r="WFY27" s="143"/>
      <c r="WFZ27" s="111"/>
      <c r="WGA27" s="111"/>
      <c r="WGB27" s="111"/>
      <c r="WGC27" s="111"/>
      <c r="WGD27" s="111"/>
      <c r="WGE27" s="149"/>
      <c r="WGF27" s="111"/>
      <c r="WGG27" s="111"/>
      <c r="WGH27" s="142"/>
      <c r="WGI27" s="111"/>
      <c r="WGJ27" s="111"/>
      <c r="WGK27" s="111"/>
      <c r="WGL27" s="111"/>
      <c r="WGM27" s="143"/>
      <c r="WGN27" s="111"/>
      <c r="WGO27" s="111"/>
      <c r="WGP27" s="111"/>
      <c r="WGQ27" s="111"/>
      <c r="WGR27" s="111"/>
      <c r="WGS27" s="149"/>
      <c r="WGT27" s="111"/>
      <c r="WGU27" s="111"/>
      <c r="WGV27" s="142"/>
      <c r="WGW27" s="111"/>
      <c r="WGX27" s="111"/>
      <c r="WGY27" s="111"/>
      <c r="WGZ27" s="111"/>
      <c r="WHA27" s="143"/>
      <c r="WHB27" s="111"/>
      <c r="WHC27" s="111"/>
      <c r="WHD27" s="111"/>
      <c r="WHE27" s="111"/>
      <c r="WHF27" s="111"/>
      <c r="WHG27" s="149"/>
      <c r="WHH27" s="111"/>
      <c r="WHI27" s="111"/>
      <c r="WHJ27" s="142"/>
      <c r="WHK27" s="111"/>
      <c r="WHL27" s="111"/>
      <c r="WHM27" s="111"/>
      <c r="WHN27" s="111"/>
      <c r="WHO27" s="143"/>
      <c r="WHP27" s="111"/>
      <c r="WHQ27" s="111"/>
      <c r="WHR27" s="111"/>
      <c r="WHS27" s="111"/>
      <c r="WHT27" s="111"/>
      <c r="WHU27" s="149"/>
      <c r="WHV27" s="111"/>
      <c r="WHW27" s="111"/>
      <c r="WHX27" s="142"/>
      <c r="WHY27" s="111"/>
      <c r="WHZ27" s="111"/>
      <c r="WIA27" s="111"/>
      <c r="WIB27" s="111"/>
      <c r="WIC27" s="143"/>
      <c r="WID27" s="111"/>
      <c r="WIE27" s="111"/>
      <c r="WIF27" s="111"/>
      <c r="WIG27" s="111"/>
      <c r="WIH27" s="111"/>
      <c r="WII27" s="149"/>
      <c r="WIJ27" s="111"/>
      <c r="WIK27" s="111"/>
      <c r="WIL27" s="142"/>
      <c r="WIM27" s="111"/>
      <c r="WIN27" s="111"/>
      <c r="WIO27" s="111"/>
      <c r="WIP27" s="111"/>
      <c r="WIQ27" s="143"/>
      <c r="WIR27" s="111"/>
      <c r="WIS27" s="111"/>
      <c r="WIT27" s="111"/>
      <c r="WIU27" s="111"/>
      <c r="WIV27" s="111"/>
      <c r="WIW27" s="149"/>
      <c r="WIX27" s="111"/>
      <c r="WIY27" s="111"/>
      <c r="WIZ27" s="142"/>
      <c r="WJA27" s="111"/>
      <c r="WJB27" s="111"/>
      <c r="WJC27" s="111"/>
      <c r="WJD27" s="111"/>
      <c r="WJE27" s="143"/>
      <c r="WJF27" s="111"/>
      <c r="WJG27" s="111"/>
      <c r="WJH27" s="111"/>
      <c r="WJI27" s="111"/>
      <c r="WJJ27" s="111"/>
      <c r="WJK27" s="149"/>
      <c r="WJL27" s="111"/>
      <c r="WJM27" s="111"/>
      <c r="WJN27" s="142"/>
      <c r="WJO27" s="111"/>
      <c r="WJP27" s="111"/>
      <c r="WJQ27" s="111"/>
      <c r="WJR27" s="111"/>
      <c r="WJS27" s="143"/>
      <c r="WJT27" s="111"/>
      <c r="WJU27" s="111"/>
      <c r="WJV27" s="111"/>
      <c r="WJW27" s="111"/>
      <c r="WJX27" s="111"/>
      <c r="WJY27" s="149"/>
      <c r="WJZ27" s="111"/>
      <c r="WKA27" s="111"/>
      <c r="WKB27" s="142"/>
      <c r="WKC27" s="111"/>
      <c r="WKD27" s="111"/>
      <c r="WKE27" s="111"/>
      <c r="WKF27" s="111"/>
      <c r="WKG27" s="143"/>
      <c r="WKH27" s="111"/>
      <c r="WKI27" s="111"/>
      <c r="WKJ27" s="111"/>
      <c r="WKK27" s="111"/>
      <c r="WKL27" s="111"/>
      <c r="WKM27" s="149"/>
      <c r="WKN27" s="111"/>
      <c r="WKO27" s="111"/>
      <c r="WKP27" s="142"/>
      <c r="WKQ27" s="111"/>
      <c r="WKR27" s="111"/>
      <c r="WKS27" s="111"/>
      <c r="WKT27" s="111"/>
      <c r="WKU27" s="143"/>
      <c r="WKV27" s="111"/>
      <c r="WKW27" s="111"/>
      <c r="WKX27" s="111"/>
      <c r="WKY27" s="111"/>
      <c r="WKZ27" s="111"/>
      <c r="WLA27" s="149"/>
      <c r="WLB27" s="111"/>
      <c r="WLC27" s="111"/>
      <c r="WLD27" s="142"/>
      <c r="WLE27" s="111"/>
      <c r="WLF27" s="111"/>
      <c r="WLG27" s="111"/>
      <c r="WLH27" s="111"/>
      <c r="WLI27" s="143"/>
      <c r="WLJ27" s="111"/>
      <c r="WLK27" s="111"/>
      <c r="WLL27" s="111"/>
      <c r="WLM27" s="111"/>
      <c r="WLN27" s="111"/>
      <c r="WLO27" s="149"/>
      <c r="WLP27" s="111"/>
      <c r="WLQ27" s="111"/>
      <c r="WLR27" s="142"/>
      <c r="WLS27" s="111"/>
      <c r="WLT27" s="111"/>
      <c r="WLU27" s="111"/>
      <c r="WLV27" s="111"/>
      <c r="WLW27" s="143"/>
      <c r="WLX27" s="111"/>
      <c r="WLY27" s="111"/>
      <c r="WLZ27" s="111"/>
      <c r="WMA27" s="111"/>
      <c r="WMB27" s="111"/>
      <c r="WMC27" s="149"/>
      <c r="WMD27" s="111"/>
      <c r="WME27" s="111"/>
      <c r="WMF27" s="142"/>
      <c r="WMG27" s="111"/>
      <c r="WMH27" s="111"/>
      <c r="WMI27" s="111"/>
      <c r="WMJ27" s="111"/>
      <c r="WMK27" s="143"/>
      <c r="WML27" s="111"/>
      <c r="WMM27" s="111"/>
      <c r="WMN27" s="111"/>
      <c r="WMO27" s="111"/>
      <c r="WMP27" s="111"/>
      <c r="WMQ27" s="149"/>
      <c r="WMR27" s="111"/>
      <c r="WMS27" s="111"/>
      <c r="WMT27" s="142"/>
      <c r="WMU27" s="111"/>
      <c r="WMV27" s="111"/>
      <c r="WMW27" s="111"/>
      <c r="WMX27" s="111"/>
      <c r="WMY27" s="143"/>
      <c r="WMZ27" s="111"/>
      <c r="WNA27" s="111"/>
      <c r="WNB27" s="111"/>
      <c r="WNC27" s="111"/>
      <c r="WND27" s="111"/>
      <c r="WNE27" s="149"/>
      <c r="WNF27" s="111"/>
      <c r="WNG27" s="111"/>
      <c r="WNH27" s="142"/>
      <c r="WNI27" s="111"/>
      <c r="WNJ27" s="111"/>
      <c r="WNK27" s="111"/>
      <c r="WNL27" s="111"/>
      <c r="WNM27" s="143"/>
      <c r="WNN27" s="111"/>
      <c r="WNO27" s="111"/>
      <c r="WNP27" s="111"/>
      <c r="WNQ27" s="111"/>
      <c r="WNR27" s="111"/>
      <c r="WNS27" s="149"/>
      <c r="WNT27" s="111"/>
      <c r="WNU27" s="111"/>
      <c r="WNV27" s="142"/>
      <c r="WNW27" s="111"/>
      <c r="WNX27" s="111"/>
      <c r="WNY27" s="111"/>
      <c r="WNZ27" s="111"/>
      <c r="WOA27" s="143"/>
      <c r="WOB27" s="111"/>
      <c r="WOC27" s="111"/>
      <c r="WOD27" s="111"/>
      <c r="WOE27" s="111"/>
      <c r="WOF27" s="111"/>
      <c r="WOG27" s="149"/>
      <c r="WOH27" s="111"/>
      <c r="WOI27" s="111"/>
      <c r="WOJ27" s="142"/>
      <c r="WOK27" s="111"/>
      <c r="WOL27" s="111"/>
      <c r="WOM27" s="111"/>
      <c r="WON27" s="111"/>
      <c r="WOO27" s="143"/>
      <c r="WOP27" s="111"/>
      <c r="WOQ27" s="111"/>
      <c r="WOR27" s="111"/>
      <c r="WOS27" s="111"/>
      <c r="WOT27" s="111"/>
      <c r="WOU27" s="149"/>
      <c r="WOV27" s="111"/>
      <c r="WOW27" s="111"/>
      <c r="WOX27" s="142"/>
      <c r="WOY27" s="111"/>
      <c r="WOZ27" s="111"/>
      <c r="WPA27" s="111"/>
      <c r="WPB27" s="111"/>
      <c r="WPC27" s="143"/>
      <c r="WPD27" s="111"/>
      <c r="WPE27" s="111"/>
      <c r="WPF27" s="111"/>
      <c r="WPG27" s="111"/>
      <c r="WPH27" s="111"/>
      <c r="WPI27" s="149"/>
      <c r="WPJ27" s="111"/>
      <c r="WPK27" s="111"/>
      <c r="WPL27" s="142"/>
      <c r="WPM27" s="111"/>
      <c r="WPN27" s="111"/>
      <c r="WPO27" s="111"/>
      <c r="WPP27" s="111"/>
      <c r="WPQ27" s="143"/>
      <c r="WPR27" s="111"/>
      <c r="WPS27" s="111"/>
      <c r="WPT27" s="111"/>
      <c r="WPU27" s="111"/>
      <c r="WPV27" s="111"/>
      <c r="WPW27" s="149"/>
      <c r="WPX27" s="111"/>
      <c r="WPY27" s="111"/>
      <c r="WPZ27" s="142"/>
      <c r="WQA27" s="111"/>
      <c r="WQB27" s="111"/>
      <c r="WQC27" s="111"/>
      <c r="WQD27" s="111"/>
      <c r="WQE27" s="143"/>
      <c r="WQF27" s="111"/>
      <c r="WQG27" s="111"/>
      <c r="WQH27" s="111"/>
      <c r="WQI27" s="111"/>
      <c r="WQJ27" s="111"/>
      <c r="WQK27" s="149"/>
      <c r="WQL27" s="111"/>
      <c r="WQM27" s="111"/>
      <c r="WQN27" s="142"/>
      <c r="WQO27" s="111"/>
      <c r="WQP27" s="111"/>
      <c r="WQQ27" s="111"/>
      <c r="WQR27" s="111"/>
      <c r="WQS27" s="143"/>
      <c r="WQT27" s="111"/>
      <c r="WQU27" s="111"/>
      <c r="WQV27" s="111"/>
      <c r="WQW27" s="111"/>
      <c r="WQX27" s="111"/>
      <c r="WQY27" s="149"/>
      <c r="WQZ27" s="111"/>
      <c r="WRA27" s="111"/>
      <c r="WRB27" s="142"/>
      <c r="WRC27" s="111"/>
      <c r="WRD27" s="111"/>
      <c r="WRE27" s="111"/>
      <c r="WRF27" s="111"/>
      <c r="WRG27" s="143"/>
      <c r="WRH27" s="111"/>
      <c r="WRI27" s="111"/>
      <c r="WRJ27" s="111"/>
      <c r="WRK27" s="111"/>
      <c r="WRL27" s="111"/>
      <c r="WRM27" s="149"/>
      <c r="WRN27" s="111"/>
      <c r="WRO27" s="111"/>
      <c r="WRP27" s="142"/>
      <c r="WRQ27" s="111"/>
      <c r="WRR27" s="111"/>
      <c r="WRS27" s="111"/>
      <c r="WRT27" s="111"/>
      <c r="WRU27" s="143"/>
      <c r="WRV27" s="111"/>
      <c r="WRW27" s="111"/>
      <c r="WRX27" s="111"/>
      <c r="WRY27" s="111"/>
      <c r="WRZ27" s="111"/>
      <c r="WSA27" s="149"/>
      <c r="WSB27" s="111"/>
      <c r="WSC27" s="111"/>
      <c r="WSD27" s="142"/>
      <c r="WSE27" s="111"/>
      <c r="WSF27" s="111"/>
      <c r="WSG27" s="111"/>
      <c r="WSH27" s="111"/>
      <c r="WSI27" s="143"/>
      <c r="WSJ27" s="111"/>
      <c r="WSK27" s="111"/>
      <c r="WSL27" s="111"/>
      <c r="WSM27" s="111"/>
      <c r="WSN27" s="111"/>
      <c r="WSO27" s="149"/>
      <c r="WSP27" s="111"/>
      <c r="WSQ27" s="111"/>
      <c r="WSR27" s="142"/>
      <c r="WSS27" s="111"/>
      <c r="WST27" s="111"/>
      <c r="WSU27" s="111"/>
      <c r="WSV27" s="111"/>
      <c r="WSW27" s="143"/>
      <c r="WSX27" s="111"/>
      <c r="WSY27" s="111"/>
      <c r="WSZ27" s="111"/>
      <c r="WTA27" s="111"/>
      <c r="WTB27" s="111"/>
      <c r="WTC27" s="149"/>
      <c r="WTD27" s="111"/>
      <c r="WTE27" s="111"/>
      <c r="WTF27" s="142"/>
      <c r="WTG27" s="111"/>
      <c r="WTH27" s="111"/>
      <c r="WTI27" s="111"/>
      <c r="WTJ27" s="111"/>
      <c r="WTK27" s="143"/>
      <c r="WTL27" s="111"/>
      <c r="WTM27" s="111"/>
      <c r="WTN27" s="111"/>
      <c r="WTO27" s="111"/>
      <c r="WTP27" s="111"/>
      <c r="WTQ27" s="149"/>
      <c r="WTR27" s="111"/>
      <c r="WTS27" s="111"/>
      <c r="WTT27" s="142"/>
      <c r="WTU27" s="111"/>
      <c r="WTV27" s="111"/>
      <c r="WTW27" s="111"/>
      <c r="WTX27" s="111"/>
      <c r="WTY27" s="143"/>
      <c r="WTZ27" s="111"/>
      <c r="WUA27" s="111"/>
      <c r="WUB27" s="111"/>
      <c r="WUC27" s="111"/>
      <c r="WUD27" s="111"/>
      <c r="WUE27" s="149"/>
      <c r="WUF27" s="111"/>
      <c r="WUG27" s="111"/>
      <c r="WUH27" s="142"/>
      <c r="WUI27" s="111"/>
      <c r="WUJ27" s="111"/>
      <c r="WUK27" s="111"/>
      <c r="WUL27" s="111"/>
      <c r="WUM27" s="143"/>
      <c r="WUN27" s="111"/>
      <c r="WUO27" s="111"/>
      <c r="WUP27" s="111"/>
      <c r="WUQ27" s="111"/>
      <c r="WUR27" s="111"/>
      <c r="WUS27" s="149"/>
      <c r="WUT27" s="111"/>
      <c r="WUU27" s="111"/>
      <c r="WUV27" s="142"/>
      <c r="WUW27" s="111"/>
      <c r="WUX27" s="111"/>
      <c r="WUY27" s="111"/>
      <c r="WUZ27" s="111"/>
      <c r="WVA27" s="143"/>
      <c r="WVB27" s="111"/>
      <c r="WVC27" s="111"/>
      <c r="WVD27" s="111"/>
      <c r="WVE27" s="111"/>
      <c r="WVF27" s="111"/>
      <c r="WVG27" s="149"/>
      <c r="WVH27" s="111"/>
      <c r="WVI27" s="111"/>
      <c r="WVJ27" s="142"/>
      <c r="WVK27" s="111"/>
      <c r="WVL27" s="111"/>
      <c r="WVM27" s="111"/>
      <c r="WVN27" s="111"/>
      <c r="WVO27" s="143"/>
      <c r="WVP27" s="111"/>
      <c r="WVQ27" s="111"/>
      <c r="WVR27" s="111"/>
      <c r="WVS27" s="111"/>
      <c r="WVT27" s="111"/>
      <c r="WVU27" s="149"/>
      <c r="WVV27" s="111"/>
      <c r="WVW27" s="111"/>
      <c r="WVX27" s="142"/>
      <c r="WVY27" s="111"/>
      <c r="WVZ27" s="111"/>
      <c r="WWA27" s="111"/>
      <c r="WWB27" s="111"/>
      <c r="WWC27" s="143"/>
      <c r="WWD27" s="111"/>
      <c r="WWE27" s="111"/>
      <c r="WWF27" s="111"/>
      <c r="WWG27" s="111"/>
      <c r="WWH27" s="111"/>
      <c r="WWI27" s="149"/>
      <c r="WWJ27" s="111"/>
      <c r="WWK27" s="111"/>
      <c r="WWL27" s="142"/>
      <c r="WWM27" s="111"/>
      <c r="WWN27" s="111"/>
      <c r="WWO27" s="111"/>
      <c r="WWP27" s="111"/>
      <c r="WWQ27" s="143"/>
      <c r="WWR27" s="111"/>
      <c r="WWS27" s="111"/>
      <c r="WWT27" s="111"/>
      <c r="WWU27" s="111"/>
      <c r="WWV27" s="111"/>
      <c r="WWW27" s="149"/>
      <c r="WWX27" s="111"/>
      <c r="WWY27" s="111"/>
      <c r="WWZ27" s="142"/>
      <c r="WXA27" s="111"/>
      <c r="WXB27" s="111"/>
      <c r="WXC27" s="111"/>
      <c r="WXD27" s="111"/>
      <c r="WXE27" s="143"/>
      <c r="WXF27" s="111"/>
      <c r="WXG27" s="111"/>
      <c r="WXH27" s="111"/>
      <c r="WXI27" s="111"/>
      <c r="WXJ27" s="111"/>
      <c r="WXK27" s="149"/>
      <c r="WXL27" s="111"/>
      <c r="WXM27" s="111"/>
      <c r="WXN27" s="142"/>
      <c r="WXO27" s="111"/>
      <c r="WXP27" s="111"/>
      <c r="WXQ27" s="111"/>
      <c r="WXR27" s="111"/>
      <c r="WXS27" s="143"/>
      <c r="WXT27" s="111"/>
      <c r="WXU27" s="111"/>
      <c r="WXV27" s="111"/>
      <c r="WXW27" s="111"/>
      <c r="WXX27" s="111"/>
      <c r="WXY27" s="149"/>
      <c r="WXZ27" s="111"/>
      <c r="WYA27" s="111"/>
      <c r="WYB27" s="142"/>
      <c r="WYC27" s="111"/>
      <c r="WYD27" s="111"/>
      <c r="WYE27" s="111"/>
      <c r="WYF27" s="111"/>
      <c r="WYG27" s="143"/>
      <c r="WYH27" s="111"/>
      <c r="WYI27" s="111"/>
      <c r="WYJ27" s="111"/>
      <c r="WYK27" s="111"/>
      <c r="WYL27" s="111"/>
      <c r="WYM27" s="149"/>
      <c r="WYN27" s="111"/>
      <c r="WYO27" s="111"/>
      <c r="WYP27" s="142"/>
      <c r="WYQ27" s="111"/>
      <c r="WYR27" s="111"/>
      <c r="WYS27" s="111"/>
      <c r="WYT27" s="111"/>
      <c r="WYU27" s="143"/>
      <c r="WYV27" s="111"/>
      <c r="WYW27" s="111"/>
      <c r="WYX27" s="111"/>
      <c r="WYY27" s="111"/>
      <c r="WYZ27" s="111"/>
      <c r="WZA27" s="149"/>
      <c r="WZB27" s="111"/>
      <c r="WZC27" s="111"/>
      <c r="WZD27" s="142"/>
      <c r="WZE27" s="111"/>
      <c r="WZF27" s="111"/>
      <c r="WZG27" s="111"/>
      <c r="WZH27" s="111"/>
      <c r="WZI27" s="143"/>
      <c r="WZJ27" s="111"/>
      <c r="WZK27" s="111"/>
      <c r="WZL27" s="111"/>
      <c r="WZM27" s="111"/>
      <c r="WZN27" s="111"/>
      <c r="WZO27" s="149"/>
      <c r="WZP27" s="111"/>
      <c r="WZQ27" s="111"/>
      <c r="WZR27" s="142"/>
      <c r="WZS27" s="111"/>
      <c r="WZT27" s="111"/>
      <c r="WZU27" s="111"/>
      <c r="WZV27" s="111"/>
      <c r="WZW27" s="143"/>
      <c r="WZX27" s="111"/>
      <c r="WZY27" s="111"/>
      <c r="WZZ27" s="111"/>
      <c r="XAA27" s="111"/>
      <c r="XAB27" s="111"/>
      <c r="XAC27" s="149"/>
      <c r="XAD27" s="111"/>
      <c r="XAE27" s="111"/>
      <c r="XAF27" s="142"/>
      <c r="XAG27" s="111"/>
      <c r="XAH27" s="111"/>
      <c r="XAI27" s="111"/>
      <c r="XAJ27" s="111"/>
      <c r="XAK27" s="143"/>
      <c r="XAL27" s="111"/>
      <c r="XAM27" s="111"/>
      <c r="XAN27" s="111"/>
      <c r="XAO27" s="111"/>
      <c r="XAP27" s="111"/>
      <c r="XAQ27" s="149"/>
      <c r="XAR27" s="111"/>
      <c r="XAS27" s="111"/>
      <c r="XAT27" s="142"/>
      <c r="XAU27" s="111"/>
      <c r="XAV27" s="111"/>
      <c r="XAW27" s="111"/>
      <c r="XAX27" s="111"/>
      <c r="XAY27" s="143"/>
      <c r="XAZ27" s="111"/>
      <c r="XBA27" s="111"/>
      <c r="XBB27" s="111"/>
      <c r="XBC27" s="111"/>
      <c r="XBD27" s="111"/>
      <c r="XBE27" s="149"/>
      <c r="XBF27" s="111"/>
      <c r="XBG27" s="111"/>
      <c r="XBH27" s="142"/>
      <c r="XBI27" s="111"/>
      <c r="XBJ27" s="111"/>
      <c r="XBK27" s="111"/>
      <c r="XBL27" s="111"/>
      <c r="XBM27" s="143"/>
      <c r="XBN27" s="111"/>
      <c r="XBO27" s="111"/>
      <c r="XBP27" s="111"/>
      <c r="XBQ27" s="111"/>
      <c r="XBR27" s="111"/>
      <c r="XBS27" s="149"/>
      <c r="XBT27" s="111"/>
      <c r="XBU27" s="111"/>
      <c r="XBV27" s="142"/>
      <c r="XBW27" s="111"/>
      <c r="XBX27" s="111"/>
      <c r="XBY27" s="111"/>
      <c r="XBZ27" s="111"/>
      <c r="XCA27" s="143"/>
      <c r="XCB27" s="111"/>
      <c r="XCC27" s="111"/>
      <c r="XCD27" s="111"/>
      <c r="XCE27" s="111"/>
      <c r="XCF27" s="111"/>
      <c r="XCG27" s="149"/>
      <c r="XCH27" s="111"/>
      <c r="XCI27" s="111"/>
      <c r="XCJ27" s="142"/>
      <c r="XCK27" s="111"/>
      <c r="XCL27" s="111"/>
      <c r="XCM27" s="111"/>
      <c r="XCN27" s="111"/>
      <c r="XCO27" s="143"/>
      <c r="XCP27" s="111"/>
      <c r="XCQ27" s="111"/>
      <c r="XCR27" s="111"/>
      <c r="XCS27" s="111"/>
      <c r="XCT27" s="111"/>
      <c r="XCU27" s="149"/>
      <c r="XCV27" s="111"/>
      <c r="XCW27" s="111"/>
      <c r="XCX27" s="142"/>
      <c r="XCY27" s="111"/>
      <c r="XCZ27" s="111"/>
      <c r="XDA27" s="111"/>
      <c r="XDB27" s="111"/>
      <c r="XDC27" s="143"/>
      <c r="XDD27" s="111"/>
      <c r="XDE27" s="111"/>
      <c r="XDF27" s="111"/>
      <c r="XDG27" s="111"/>
      <c r="XDH27" s="111"/>
      <c r="XDI27" s="149"/>
      <c r="XDJ27" s="111"/>
      <c r="XDK27" s="111"/>
      <c r="XDL27" s="142"/>
      <c r="XDM27" s="111"/>
      <c r="XDN27" s="111"/>
      <c r="XDO27" s="111"/>
      <c r="XDP27" s="111"/>
      <c r="XDQ27" s="143"/>
      <c r="XDR27" s="111"/>
      <c r="XDS27" s="111"/>
      <c r="XDT27" s="111"/>
      <c r="XDU27" s="111"/>
      <c r="XDV27" s="111"/>
      <c r="XDW27" s="149"/>
      <c r="XDX27" s="111"/>
      <c r="XDY27" s="111"/>
      <c r="XDZ27" s="142"/>
      <c r="XEA27" s="111"/>
      <c r="XEB27" s="111"/>
      <c r="XEC27" s="111"/>
    </row>
    <row r="28" spans="1:16357" ht="15.75" customHeight="1">
      <c r="A28" s="3" t="s">
        <v>97</v>
      </c>
      <c r="B28" s="25">
        <v>10081</v>
      </c>
      <c r="C28" s="25">
        <v>10030</v>
      </c>
      <c r="D28" s="25">
        <v>9977</v>
      </c>
      <c r="E28" s="25">
        <v>9979</v>
      </c>
      <c r="F28" s="26">
        <v>9979</v>
      </c>
      <c r="G28" s="25"/>
      <c r="H28" s="25">
        <v>9860</v>
      </c>
      <c r="I28" s="25">
        <v>9676</v>
      </c>
      <c r="J28" s="25">
        <v>9600</v>
      </c>
      <c r="K28" s="25">
        <v>9550</v>
      </c>
      <c r="L28" s="26">
        <v>9550</v>
      </c>
      <c r="M28" s="25"/>
      <c r="N28" s="25">
        <v>9420</v>
      </c>
      <c r="O28" s="25">
        <v>9299</v>
      </c>
      <c r="P28" s="25">
        <v>9144</v>
      </c>
      <c r="Q28" s="25">
        <v>8992</v>
      </c>
      <c r="R28" s="26">
        <v>8992</v>
      </c>
      <c r="S28" s="86"/>
      <c r="T28" s="25"/>
      <c r="U28" s="9"/>
      <c r="V28" s="25"/>
      <c r="W28" s="25"/>
      <c r="X28" s="25"/>
      <c r="Y28" s="25"/>
      <c r="Z28" s="25"/>
      <c r="AA28" s="25"/>
      <c r="AB28" s="25"/>
      <c r="AC28" s="25"/>
      <c r="AE28" s="25"/>
      <c r="AF28" s="25"/>
      <c r="AG28" s="25"/>
      <c r="AH28" s="25"/>
      <c r="AI28" s="9"/>
      <c r="AJ28" s="25"/>
      <c r="AK28" s="25"/>
      <c r="AL28" s="25"/>
      <c r="AM28" s="25"/>
      <c r="AN28" s="25"/>
      <c r="AO28" s="25"/>
      <c r="AP28" s="25"/>
      <c r="AQ28" s="25"/>
      <c r="AS28" s="25"/>
      <c r="AT28" s="25"/>
      <c r="AU28" s="25"/>
      <c r="AV28" s="25"/>
      <c r="AW28" s="9"/>
      <c r="AX28" s="25"/>
      <c r="AY28" s="25"/>
      <c r="AZ28" s="25"/>
      <c r="BA28" s="25"/>
      <c r="BB28" s="25"/>
      <c r="BC28" s="25"/>
      <c r="BD28" s="25"/>
      <c r="BE28" s="25"/>
      <c r="BG28" s="25"/>
      <c r="BH28" s="25"/>
      <c r="BI28" s="25"/>
      <c r="BJ28" s="25"/>
      <c r="BK28" s="9"/>
      <c r="BL28" s="25"/>
      <c r="BM28" s="25"/>
      <c r="BN28" s="25"/>
      <c r="BO28" s="25"/>
      <c r="BP28" s="25"/>
      <c r="BQ28" s="25"/>
      <c r="BR28" s="25"/>
      <c r="BS28" s="25"/>
      <c r="BU28" s="25"/>
      <c r="BV28" s="25"/>
      <c r="BW28" s="25"/>
      <c r="BX28" s="25"/>
      <c r="BY28" s="9"/>
      <c r="BZ28" s="25"/>
      <c r="CA28" s="25"/>
      <c r="CB28" s="25"/>
      <c r="CC28" s="25"/>
      <c r="CD28" s="25"/>
      <c r="CE28" s="25"/>
      <c r="CF28" s="25"/>
      <c r="CG28" s="25"/>
      <c r="CI28" s="25"/>
      <c r="CJ28" s="25"/>
      <c r="CK28" s="25"/>
      <c r="CL28" s="25"/>
      <c r="CM28" s="9"/>
      <c r="CN28" s="25"/>
      <c r="CO28" s="25"/>
      <c r="CP28" s="25"/>
      <c r="CQ28" s="25"/>
      <c r="CR28" s="25"/>
      <c r="CS28" s="25"/>
      <c r="CT28" s="25"/>
      <c r="CU28" s="25"/>
      <c r="CW28" s="25"/>
      <c r="CX28" s="25"/>
      <c r="CY28" s="25"/>
      <c r="CZ28" s="25"/>
      <c r="DA28" s="9"/>
      <c r="DB28" s="25"/>
      <c r="DC28" s="25"/>
      <c r="DD28" s="25"/>
      <c r="DE28" s="25"/>
      <c r="DF28" s="25"/>
      <c r="DG28" s="25"/>
      <c r="DH28" s="25"/>
      <c r="DI28" s="25"/>
      <c r="DK28" s="25"/>
      <c r="DL28" s="25"/>
      <c r="DM28" s="25"/>
      <c r="DN28" s="25"/>
      <c r="DO28" s="424"/>
      <c r="DP28" s="25"/>
      <c r="DQ28" s="25"/>
      <c r="DR28" s="25"/>
      <c r="DS28" s="25"/>
      <c r="DT28" s="25"/>
      <c r="DU28" s="152"/>
      <c r="DV28" s="25"/>
      <c r="DW28" s="25"/>
      <c r="DY28" s="25"/>
      <c r="DZ28" s="25"/>
      <c r="EA28" s="25"/>
      <c r="EB28" s="25"/>
      <c r="EC28" s="424"/>
      <c r="ED28" s="25"/>
      <c r="EE28" s="25"/>
      <c r="EF28" s="25"/>
      <c r="EG28" s="25"/>
      <c r="EH28" s="25"/>
      <c r="EI28" s="152"/>
      <c r="EJ28" s="25"/>
      <c r="EK28" s="25"/>
      <c r="EM28" s="25"/>
      <c r="EN28" s="25"/>
      <c r="EO28" s="25"/>
      <c r="EP28" s="25"/>
      <c r="EQ28" s="424"/>
      <c r="ER28" s="25"/>
      <c r="ES28" s="25"/>
      <c r="ET28" s="25"/>
      <c r="EU28" s="25"/>
      <c r="EV28" s="25"/>
      <c r="EW28" s="152"/>
      <c r="EX28" s="25"/>
      <c r="EY28" s="25"/>
      <c r="FA28" s="25"/>
      <c r="FB28" s="25"/>
      <c r="FC28" s="25"/>
      <c r="FD28" s="25"/>
      <c r="FE28" s="424"/>
      <c r="FF28" s="25"/>
      <c r="FG28" s="25"/>
      <c r="FH28" s="25"/>
      <c r="FI28" s="25"/>
      <c r="FJ28" s="25"/>
      <c r="FK28" s="152"/>
      <c r="FL28" s="25"/>
      <c r="FM28" s="25"/>
      <c r="FO28" s="25"/>
      <c r="FP28" s="25"/>
      <c r="FQ28" s="25"/>
      <c r="FR28" s="25"/>
      <c r="FS28" s="424"/>
      <c r="FT28" s="25"/>
      <c r="FU28" s="25"/>
      <c r="FV28" s="25"/>
      <c r="FW28" s="25"/>
      <c r="FX28" s="25"/>
      <c r="FY28" s="152"/>
      <c r="FZ28" s="25"/>
      <c r="GA28" s="25"/>
      <c r="GC28" s="25"/>
      <c r="GD28" s="25"/>
      <c r="GE28" s="25"/>
      <c r="GF28" s="25"/>
      <c r="GG28" s="424"/>
      <c r="GH28" s="25"/>
      <c r="GI28" s="25"/>
      <c r="GJ28" s="25"/>
      <c r="GK28" s="25"/>
      <c r="GL28" s="25"/>
      <c r="GM28" s="152"/>
      <c r="GN28" s="25"/>
      <c r="GO28" s="25"/>
      <c r="GQ28" s="25"/>
      <c r="GR28" s="25"/>
      <c r="GS28" s="25"/>
      <c r="GT28" s="25"/>
      <c r="GU28" s="424"/>
      <c r="GV28" s="25"/>
      <c r="GW28" s="25"/>
      <c r="GX28" s="25"/>
      <c r="GY28" s="25"/>
      <c r="GZ28" s="25"/>
      <c r="HA28" s="152"/>
      <c r="HB28" s="25"/>
      <c r="HC28" s="25"/>
      <c r="HE28" s="25"/>
      <c r="HF28" s="25"/>
      <c r="HG28" s="25"/>
      <c r="HH28" s="25"/>
      <c r="HI28" s="424"/>
      <c r="HJ28" s="25"/>
      <c r="HK28" s="25"/>
      <c r="HL28" s="25"/>
      <c r="HM28" s="25"/>
      <c r="HN28" s="25"/>
      <c r="HO28" s="152"/>
      <c r="HP28" s="25"/>
      <c r="HQ28" s="25"/>
      <c r="HS28" s="25"/>
      <c r="HT28" s="25"/>
      <c r="HU28" s="25"/>
      <c r="HV28" s="25"/>
      <c r="HW28" s="424"/>
      <c r="HX28" s="25"/>
      <c r="HY28" s="25"/>
      <c r="HZ28" s="25"/>
      <c r="IA28" s="25"/>
      <c r="IB28" s="25"/>
      <c r="IC28" s="152"/>
      <c r="ID28" s="25"/>
      <c r="IE28" s="25"/>
      <c r="IG28" s="25"/>
      <c r="IH28" s="25"/>
      <c r="II28" s="25"/>
      <c r="IJ28" s="25"/>
      <c r="IK28" s="424"/>
      <c r="IL28" s="25"/>
      <c r="IM28" s="25"/>
      <c r="IN28" s="25"/>
      <c r="IO28" s="25"/>
      <c r="IP28" s="25"/>
      <c r="IQ28" s="152"/>
      <c r="IR28" s="25"/>
      <c r="IS28" s="25"/>
      <c r="IU28" s="25"/>
      <c r="IV28" s="25"/>
      <c r="IW28" s="25"/>
      <c r="IX28" s="25"/>
      <c r="IY28" s="424"/>
      <c r="IZ28" s="25"/>
      <c r="JA28" s="25"/>
      <c r="JB28" s="25"/>
      <c r="JC28" s="25"/>
      <c r="JD28" s="25"/>
      <c r="JE28" s="152"/>
      <c r="JF28" s="25"/>
      <c r="JG28" s="25"/>
      <c r="JI28" s="25"/>
      <c r="JJ28" s="25"/>
      <c r="JK28" s="25"/>
      <c r="JL28" s="25"/>
      <c r="JM28" s="424"/>
      <c r="JN28" s="25"/>
      <c r="JO28" s="25"/>
      <c r="JP28" s="25"/>
      <c r="JQ28" s="25"/>
      <c r="JR28" s="25"/>
      <c r="JS28" s="152"/>
      <c r="JT28" s="25"/>
      <c r="JU28" s="25"/>
      <c r="JW28" s="25"/>
      <c r="JX28" s="25"/>
      <c r="JY28" s="25"/>
      <c r="JZ28" s="25"/>
      <c r="KA28" s="424"/>
      <c r="KB28" s="25"/>
      <c r="KC28" s="25"/>
      <c r="KD28" s="25"/>
      <c r="KE28" s="25"/>
      <c r="KF28" s="25"/>
      <c r="KG28" s="152"/>
      <c r="KH28" s="25"/>
      <c r="KI28" s="25"/>
      <c r="KK28" s="25"/>
      <c r="KL28" s="25"/>
      <c r="KM28" s="25"/>
      <c r="KN28" s="25"/>
      <c r="KO28" s="424"/>
      <c r="KP28" s="25"/>
      <c r="KQ28" s="25"/>
      <c r="KR28" s="25"/>
      <c r="KS28" s="25"/>
      <c r="KT28" s="25"/>
      <c r="KU28" s="152"/>
      <c r="KV28" s="25"/>
      <c r="KW28" s="25"/>
      <c r="KY28" s="25"/>
      <c r="KZ28" s="25"/>
      <c r="LA28" s="25"/>
      <c r="LB28" s="25"/>
      <c r="LC28" s="424"/>
      <c r="LD28" s="25"/>
      <c r="LE28" s="25"/>
      <c r="LF28" s="25"/>
      <c r="LG28" s="25"/>
      <c r="LH28" s="25"/>
      <c r="LI28" s="152"/>
      <c r="LJ28" s="25"/>
      <c r="LK28" s="25"/>
      <c r="LM28" s="25"/>
      <c r="LN28" s="25"/>
      <c r="LO28" s="25"/>
      <c r="LP28" s="25"/>
      <c r="LQ28" s="424"/>
      <c r="LR28" s="25"/>
      <c r="LS28" s="25"/>
      <c r="LT28" s="25"/>
      <c r="LU28" s="25"/>
      <c r="LV28" s="25"/>
      <c r="LW28" s="152"/>
      <c r="LX28" s="25"/>
      <c r="LY28" s="25"/>
      <c r="MA28" s="25"/>
      <c r="MB28" s="25"/>
      <c r="MC28" s="25"/>
      <c r="MD28" s="25"/>
      <c r="ME28" s="424"/>
      <c r="MF28" s="25"/>
      <c r="MG28" s="25"/>
      <c r="MH28" s="25"/>
      <c r="MI28" s="25"/>
      <c r="MJ28" s="25"/>
      <c r="MK28" s="152"/>
      <c r="ML28" s="25"/>
      <c r="MM28" s="25"/>
      <c r="MO28" s="25"/>
      <c r="MP28" s="25"/>
      <c r="MQ28" s="25"/>
      <c r="MR28" s="25"/>
      <c r="MS28" s="424"/>
      <c r="MT28" s="25"/>
      <c r="MU28" s="25"/>
      <c r="MV28" s="25"/>
      <c r="MW28" s="25"/>
      <c r="MX28" s="25"/>
      <c r="MY28" s="152"/>
      <c r="MZ28" s="25"/>
      <c r="NA28" s="25"/>
      <c r="NC28" s="25"/>
      <c r="ND28" s="25"/>
      <c r="NE28" s="25"/>
      <c r="NF28" s="25"/>
      <c r="NG28" s="424"/>
      <c r="NH28" s="25"/>
      <c r="NI28" s="25"/>
      <c r="NJ28" s="25"/>
      <c r="NK28" s="25"/>
      <c r="NL28" s="25"/>
      <c r="NM28" s="152"/>
      <c r="NN28" s="25"/>
      <c r="NO28" s="25"/>
      <c r="NQ28" s="25"/>
      <c r="NR28" s="25"/>
      <c r="NS28" s="25"/>
      <c r="NT28" s="25"/>
      <c r="NU28" s="424"/>
      <c r="NV28" s="25"/>
      <c r="NW28" s="25"/>
      <c r="NX28" s="25"/>
      <c r="NY28" s="25"/>
      <c r="NZ28" s="25"/>
      <c r="OA28" s="152"/>
      <c r="OB28" s="25"/>
      <c r="OC28" s="25"/>
      <c r="OE28" s="25"/>
      <c r="OF28" s="25"/>
      <c r="OG28" s="25"/>
      <c r="OH28" s="25"/>
      <c r="OI28" s="424"/>
      <c r="OJ28" s="25"/>
      <c r="OK28" s="25"/>
      <c r="OL28" s="25"/>
      <c r="OM28" s="25"/>
      <c r="ON28" s="25"/>
      <c r="OO28" s="152"/>
      <c r="OP28" s="25"/>
      <c r="OQ28" s="25"/>
      <c r="OS28" s="25"/>
      <c r="OT28" s="25"/>
      <c r="OU28" s="25"/>
      <c r="OV28" s="25"/>
      <c r="OW28" s="424"/>
      <c r="OX28" s="25"/>
      <c r="OY28" s="25"/>
      <c r="OZ28" s="25"/>
      <c r="PA28" s="25"/>
      <c r="PB28" s="25"/>
      <c r="PC28" s="152"/>
      <c r="PD28" s="25"/>
      <c r="PE28" s="25"/>
      <c r="PG28" s="25"/>
      <c r="PH28" s="25"/>
      <c r="PI28" s="25"/>
      <c r="PJ28" s="25"/>
      <c r="PK28" s="424"/>
      <c r="PL28" s="25"/>
      <c r="PM28" s="25"/>
      <c r="PN28" s="25"/>
      <c r="PO28" s="25"/>
      <c r="PP28" s="25"/>
      <c r="PQ28" s="152"/>
      <c r="PR28" s="25"/>
      <c r="PS28" s="25"/>
      <c r="PU28" s="25"/>
      <c r="PV28" s="25"/>
      <c r="PW28" s="25"/>
      <c r="PX28" s="25"/>
      <c r="PY28" s="424"/>
      <c r="PZ28" s="25"/>
      <c r="QA28" s="25"/>
      <c r="QB28" s="25"/>
      <c r="QC28" s="25"/>
      <c r="QD28" s="25"/>
      <c r="QE28" s="152"/>
      <c r="QF28" s="25"/>
      <c r="QG28" s="25"/>
      <c r="QI28" s="25"/>
      <c r="QJ28" s="25"/>
      <c r="QK28" s="25"/>
      <c r="QL28" s="25"/>
      <c r="QM28" s="424"/>
      <c r="QN28" s="25"/>
      <c r="QO28" s="25"/>
      <c r="QP28" s="25"/>
      <c r="QQ28" s="25"/>
      <c r="QR28" s="25"/>
      <c r="QS28" s="152"/>
      <c r="QT28" s="25"/>
      <c r="QU28" s="25"/>
      <c r="QW28" s="25"/>
      <c r="QX28" s="25"/>
      <c r="QY28" s="25"/>
      <c r="QZ28" s="25"/>
      <c r="RA28" s="424"/>
      <c r="RB28" s="25"/>
      <c r="RC28" s="25"/>
      <c r="RD28" s="25"/>
      <c r="RE28" s="25"/>
      <c r="RF28" s="25"/>
      <c r="RG28" s="152"/>
      <c r="RH28" s="25"/>
      <c r="RI28" s="25"/>
      <c r="RK28" s="25"/>
      <c r="RL28" s="25"/>
      <c r="RM28" s="25"/>
      <c r="RN28" s="25"/>
      <c r="RO28" s="424"/>
      <c r="RP28" s="25"/>
      <c r="RQ28" s="25"/>
      <c r="RR28" s="25"/>
      <c r="RS28" s="25"/>
      <c r="RT28" s="25"/>
      <c r="RU28" s="152"/>
      <c r="RV28" s="25"/>
      <c r="RW28" s="25"/>
      <c r="RY28" s="25"/>
      <c r="RZ28" s="25"/>
      <c r="SA28" s="25"/>
      <c r="SB28" s="25"/>
      <c r="SC28" s="424"/>
      <c r="SD28" s="25"/>
      <c r="SE28" s="25"/>
      <c r="SF28" s="25"/>
      <c r="SG28" s="25"/>
      <c r="SH28" s="25"/>
      <c r="SI28" s="152"/>
      <c r="SJ28" s="25"/>
      <c r="SK28" s="25"/>
      <c r="SM28" s="25"/>
      <c r="SN28" s="25"/>
      <c r="SO28" s="25"/>
      <c r="SP28" s="25"/>
      <c r="SQ28" s="424"/>
      <c r="SR28" s="25"/>
      <c r="SS28" s="25"/>
      <c r="ST28" s="25"/>
      <c r="SU28" s="25"/>
      <c r="SV28" s="25"/>
      <c r="SW28" s="152"/>
      <c r="SX28" s="25"/>
      <c r="SY28" s="25"/>
      <c r="TA28" s="25"/>
      <c r="TB28" s="25"/>
      <c r="TC28" s="25"/>
      <c r="TD28" s="25"/>
      <c r="TE28" s="424"/>
      <c r="TF28" s="25"/>
      <c r="TG28" s="25"/>
      <c r="TH28" s="25"/>
      <c r="TI28" s="25"/>
      <c r="TJ28" s="25"/>
      <c r="TK28" s="152"/>
      <c r="TL28" s="25"/>
      <c r="TM28" s="25"/>
      <c r="TO28" s="25"/>
      <c r="TP28" s="25"/>
      <c r="TQ28" s="25"/>
      <c r="TR28" s="25"/>
      <c r="TS28" s="424"/>
      <c r="TT28" s="25"/>
      <c r="TU28" s="25"/>
      <c r="TV28" s="25"/>
      <c r="TW28" s="25"/>
      <c r="TX28" s="25"/>
      <c r="TY28" s="152"/>
      <c r="TZ28" s="25"/>
      <c r="UA28" s="25"/>
      <c r="UC28" s="25"/>
      <c r="UD28" s="25"/>
      <c r="UE28" s="25"/>
      <c r="UF28" s="25"/>
      <c r="UG28" s="424"/>
      <c r="UH28" s="25"/>
      <c r="UI28" s="25"/>
      <c r="UJ28" s="25"/>
      <c r="UK28" s="25"/>
      <c r="UL28" s="25"/>
      <c r="UM28" s="152"/>
      <c r="UN28" s="25"/>
      <c r="UO28" s="25"/>
      <c r="UQ28" s="25"/>
      <c r="UR28" s="25"/>
      <c r="US28" s="25"/>
      <c r="UT28" s="25"/>
      <c r="UU28" s="424"/>
      <c r="UV28" s="25"/>
      <c r="UW28" s="25"/>
      <c r="UX28" s="25"/>
      <c r="UY28" s="25"/>
      <c r="UZ28" s="25"/>
      <c r="VA28" s="152"/>
      <c r="VB28" s="25"/>
      <c r="VC28" s="25"/>
      <c r="VE28" s="25"/>
      <c r="VF28" s="25"/>
      <c r="VG28" s="25"/>
      <c r="VH28" s="25"/>
      <c r="VI28" s="424"/>
      <c r="VJ28" s="25"/>
      <c r="VK28" s="25"/>
      <c r="VL28" s="25"/>
      <c r="VM28" s="25"/>
      <c r="VN28" s="25"/>
      <c r="VO28" s="152"/>
      <c r="VP28" s="25"/>
      <c r="VQ28" s="25"/>
      <c r="VS28" s="25"/>
      <c r="VT28" s="25"/>
      <c r="VU28" s="25"/>
      <c r="VV28" s="25"/>
      <c r="VW28" s="424"/>
      <c r="VX28" s="25"/>
      <c r="VY28" s="25"/>
      <c r="VZ28" s="25"/>
      <c r="WA28" s="25"/>
      <c r="WB28" s="25"/>
      <c r="WC28" s="152"/>
      <c r="WD28" s="25"/>
      <c r="WE28" s="25"/>
      <c r="WG28" s="25"/>
      <c r="WH28" s="25"/>
      <c r="WI28" s="25"/>
      <c r="WJ28" s="25"/>
      <c r="WK28" s="424"/>
      <c r="WL28" s="25"/>
      <c r="WM28" s="25"/>
      <c r="WN28" s="25"/>
      <c r="WO28" s="25"/>
      <c r="WP28" s="25"/>
      <c r="WQ28" s="152"/>
      <c r="WR28" s="25"/>
      <c r="WS28" s="25"/>
      <c r="WU28" s="25"/>
      <c r="WV28" s="25"/>
      <c r="WW28" s="25"/>
      <c r="WX28" s="25"/>
      <c r="WY28" s="424"/>
      <c r="WZ28" s="25"/>
      <c r="XA28" s="25"/>
      <c r="XB28" s="25"/>
      <c r="XC28" s="25"/>
      <c r="XD28" s="25"/>
      <c r="XE28" s="152"/>
      <c r="XF28" s="25"/>
      <c r="XG28" s="25"/>
      <c r="XI28" s="25"/>
      <c r="XJ28" s="25"/>
      <c r="XK28" s="25"/>
      <c r="XL28" s="25"/>
      <c r="XM28" s="424"/>
      <c r="XN28" s="25"/>
      <c r="XO28" s="25"/>
      <c r="XP28" s="25"/>
      <c r="XQ28" s="25"/>
      <c r="XR28" s="25"/>
      <c r="XS28" s="152"/>
      <c r="XT28" s="25"/>
      <c r="XU28" s="25"/>
      <c r="XW28" s="25"/>
      <c r="XX28" s="25"/>
      <c r="XY28" s="25"/>
      <c r="XZ28" s="25"/>
      <c r="YA28" s="424"/>
      <c r="YB28" s="25"/>
      <c r="YC28" s="25"/>
      <c r="YD28" s="25"/>
      <c r="YE28" s="25"/>
      <c r="YF28" s="25"/>
      <c r="YG28" s="152"/>
      <c r="YH28" s="25"/>
      <c r="YI28" s="25"/>
      <c r="YK28" s="25"/>
      <c r="YL28" s="25"/>
      <c r="YM28" s="25"/>
      <c r="YN28" s="25"/>
      <c r="YO28" s="424"/>
      <c r="YP28" s="25"/>
      <c r="YQ28" s="25"/>
      <c r="YR28" s="25"/>
      <c r="YS28" s="25"/>
      <c r="YT28" s="25"/>
      <c r="YU28" s="152"/>
      <c r="YV28" s="25"/>
      <c r="YW28" s="25"/>
      <c r="YY28" s="25"/>
      <c r="YZ28" s="25"/>
      <c r="ZA28" s="25"/>
      <c r="ZB28" s="25"/>
      <c r="ZC28" s="424"/>
      <c r="ZD28" s="25"/>
      <c r="ZE28" s="25"/>
      <c r="ZF28" s="25"/>
      <c r="ZG28" s="25"/>
      <c r="ZH28" s="25"/>
      <c r="ZI28" s="152"/>
      <c r="ZJ28" s="25"/>
      <c r="ZK28" s="25"/>
      <c r="ZM28" s="25"/>
      <c r="ZN28" s="25"/>
      <c r="ZO28" s="25"/>
      <c r="ZP28" s="25"/>
      <c r="ZQ28" s="424"/>
      <c r="ZR28" s="25"/>
      <c r="ZS28" s="25"/>
      <c r="ZT28" s="25"/>
      <c r="ZU28" s="25"/>
      <c r="ZV28" s="25"/>
      <c r="ZW28" s="152"/>
      <c r="ZX28" s="25"/>
      <c r="ZY28" s="25"/>
      <c r="AAA28" s="25"/>
      <c r="AAB28" s="25"/>
      <c r="AAC28" s="25"/>
      <c r="AAD28" s="25"/>
      <c r="AAE28" s="424"/>
      <c r="AAF28" s="25"/>
      <c r="AAG28" s="25"/>
      <c r="AAH28" s="25"/>
      <c r="AAI28" s="25"/>
      <c r="AAJ28" s="25"/>
      <c r="AAK28" s="152"/>
      <c r="AAL28" s="25"/>
      <c r="AAM28" s="25"/>
      <c r="AAO28" s="25"/>
      <c r="AAP28" s="25"/>
      <c r="AAQ28" s="25"/>
      <c r="AAR28" s="25"/>
      <c r="AAS28" s="424"/>
      <c r="AAT28" s="25"/>
      <c r="AAU28" s="25"/>
      <c r="AAV28" s="25"/>
      <c r="AAW28" s="25"/>
      <c r="AAX28" s="25"/>
      <c r="AAY28" s="152"/>
      <c r="AAZ28" s="25"/>
      <c r="ABA28" s="25"/>
      <c r="ABC28" s="25"/>
      <c r="ABD28" s="25"/>
      <c r="ABE28" s="25"/>
      <c r="ABF28" s="25"/>
      <c r="ABG28" s="424"/>
      <c r="ABH28" s="25"/>
      <c r="ABI28" s="25"/>
      <c r="ABJ28" s="25"/>
      <c r="ABK28" s="25"/>
      <c r="ABL28" s="25"/>
      <c r="ABM28" s="152"/>
      <c r="ABN28" s="25"/>
      <c r="ABO28" s="25"/>
      <c r="ABQ28" s="25"/>
      <c r="ABR28" s="25"/>
      <c r="ABS28" s="25"/>
      <c r="ABT28" s="25"/>
      <c r="ABU28" s="424"/>
      <c r="ABV28" s="25"/>
      <c r="ABW28" s="25"/>
      <c r="ABX28" s="25"/>
      <c r="ABY28" s="25"/>
      <c r="ABZ28" s="25"/>
      <c r="ACA28" s="152"/>
      <c r="ACB28" s="25"/>
      <c r="ACC28" s="25"/>
      <c r="ACE28" s="25"/>
      <c r="ACF28" s="25"/>
      <c r="ACG28" s="25"/>
      <c r="ACH28" s="25"/>
      <c r="ACI28" s="424"/>
      <c r="ACJ28" s="25"/>
      <c r="ACK28" s="25"/>
      <c r="ACL28" s="25"/>
      <c r="ACM28" s="25"/>
      <c r="ACN28" s="25"/>
      <c r="ACO28" s="152"/>
      <c r="ACP28" s="25"/>
      <c r="ACQ28" s="25"/>
      <c r="ACS28" s="25"/>
      <c r="ACT28" s="25"/>
      <c r="ACU28" s="25"/>
      <c r="ACV28" s="25"/>
      <c r="ACW28" s="424"/>
      <c r="ACX28" s="25"/>
      <c r="ACY28" s="25"/>
      <c r="ACZ28" s="25"/>
      <c r="ADA28" s="25"/>
      <c r="ADB28" s="25"/>
      <c r="ADC28" s="152"/>
      <c r="ADD28" s="25"/>
      <c r="ADE28" s="25"/>
      <c r="ADG28" s="25"/>
      <c r="ADH28" s="25"/>
      <c r="ADI28" s="25"/>
      <c r="ADJ28" s="25"/>
      <c r="ADK28" s="424"/>
      <c r="ADL28" s="25"/>
      <c r="ADM28" s="25"/>
      <c r="ADN28" s="25"/>
      <c r="ADO28" s="25"/>
      <c r="ADP28" s="25"/>
      <c r="ADQ28" s="152"/>
      <c r="ADR28" s="25"/>
      <c r="ADS28" s="25"/>
      <c r="ADU28" s="25"/>
      <c r="ADV28" s="25"/>
      <c r="ADW28" s="25"/>
      <c r="ADX28" s="25"/>
      <c r="ADY28" s="424"/>
      <c r="ADZ28" s="25"/>
      <c r="AEA28" s="25"/>
      <c r="AEB28" s="25"/>
      <c r="AEC28" s="25"/>
      <c r="AED28" s="25"/>
      <c r="AEE28" s="152"/>
      <c r="AEF28" s="25"/>
      <c r="AEG28" s="25"/>
      <c r="AEI28" s="25"/>
      <c r="AEJ28" s="25"/>
      <c r="AEK28" s="25"/>
      <c r="AEL28" s="25"/>
      <c r="AEM28" s="424"/>
      <c r="AEN28" s="25"/>
      <c r="AEO28" s="25"/>
      <c r="AEP28" s="25"/>
      <c r="AEQ28" s="25"/>
      <c r="AER28" s="25"/>
      <c r="AES28" s="152"/>
      <c r="AET28" s="25"/>
      <c r="AEU28" s="25"/>
      <c r="AEW28" s="25"/>
      <c r="AEX28" s="25"/>
      <c r="AEY28" s="25"/>
      <c r="AEZ28" s="25"/>
      <c r="AFA28" s="424"/>
      <c r="AFB28" s="25"/>
      <c r="AFC28" s="25"/>
      <c r="AFD28" s="25"/>
      <c r="AFE28" s="25"/>
      <c r="AFF28" s="25"/>
      <c r="AFG28" s="152"/>
      <c r="AFH28" s="25"/>
      <c r="AFI28" s="25"/>
      <c r="AFK28" s="25"/>
      <c r="AFL28" s="25"/>
      <c r="AFM28" s="25"/>
      <c r="AFN28" s="25"/>
      <c r="AFO28" s="424"/>
      <c r="AFP28" s="25"/>
      <c r="AFQ28" s="25"/>
      <c r="AFR28" s="25"/>
      <c r="AFS28" s="25"/>
      <c r="AFT28" s="25"/>
      <c r="AFU28" s="152"/>
      <c r="AFV28" s="25"/>
      <c r="AFW28" s="25"/>
      <c r="AFY28" s="25"/>
      <c r="AFZ28" s="25"/>
      <c r="AGA28" s="25"/>
      <c r="AGB28" s="25"/>
      <c r="AGC28" s="424"/>
      <c r="AGD28" s="25"/>
      <c r="AGE28" s="25"/>
      <c r="AGF28" s="25"/>
      <c r="AGG28" s="25"/>
      <c r="AGH28" s="25"/>
      <c r="AGI28" s="152"/>
      <c r="AGJ28" s="25"/>
      <c r="AGK28" s="25"/>
      <c r="AGM28" s="25"/>
      <c r="AGN28" s="25"/>
      <c r="AGO28" s="25"/>
      <c r="AGP28" s="25"/>
      <c r="AGQ28" s="424"/>
      <c r="AGR28" s="25"/>
      <c r="AGS28" s="25"/>
      <c r="AGT28" s="25"/>
      <c r="AGU28" s="25"/>
      <c r="AGV28" s="25"/>
      <c r="AGW28" s="152"/>
      <c r="AGX28" s="25"/>
      <c r="AGY28" s="25"/>
      <c r="AHA28" s="25"/>
      <c r="AHB28" s="25"/>
      <c r="AHC28" s="25"/>
      <c r="AHD28" s="25"/>
      <c r="AHE28" s="424"/>
      <c r="AHF28" s="25"/>
      <c r="AHG28" s="25"/>
      <c r="AHH28" s="25"/>
      <c r="AHI28" s="25"/>
      <c r="AHJ28" s="25"/>
      <c r="AHK28" s="152"/>
      <c r="AHL28" s="25"/>
      <c r="AHM28" s="25"/>
      <c r="AHO28" s="25"/>
      <c r="AHP28" s="25"/>
      <c r="AHQ28" s="25"/>
      <c r="AHR28" s="25"/>
      <c r="AHS28" s="424"/>
      <c r="AHT28" s="25"/>
      <c r="AHU28" s="25"/>
      <c r="AHV28" s="25"/>
      <c r="AHW28" s="25"/>
      <c r="AHX28" s="25"/>
      <c r="AHY28" s="152"/>
      <c r="AHZ28" s="25"/>
      <c r="AIA28" s="25"/>
      <c r="AIC28" s="25"/>
      <c r="AID28" s="25"/>
      <c r="AIE28" s="25"/>
      <c r="AIF28" s="25"/>
      <c r="AIG28" s="424"/>
      <c r="AIH28" s="25"/>
      <c r="AII28" s="25"/>
      <c r="AIJ28" s="25"/>
      <c r="AIK28" s="25"/>
      <c r="AIL28" s="25"/>
      <c r="AIM28" s="152"/>
      <c r="AIN28" s="25"/>
      <c r="AIO28" s="25"/>
      <c r="AIQ28" s="25"/>
      <c r="AIR28" s="25"/>
      <c r="AIS28" s="25"/>
      <c r="AIT28" s="25"/>
      <c r="AIU28" s="424"/>
      <c r="AIV28" s="25"/>
      <c r="AIW28" s="25"/>
      <c r="AIX28" s="25"/>
      <c r="AIY28" s="25"/>
      <c r="AIZ28" s="25"/>
      <c r="AJA28" s="152"/>
      <c r="AJB28" s="25"/>
      <c r="AJC28" s="25"/>
      <c r="AJE28" s="25"/>
      <c r="AJF28" s="25"/>
      <c r="AJG28" s="25"/>
      <c r="AJH28" s="25"/>
      <c r="AJI28" s="424"/>
      <c r="AJJ28" s="25"/>
      <c r="AJK28" s="25"/>
      <c r="AJL28" s="25"/>
      <c r="AJM28" s="25"/>
      <c r="AJN28" s="25"/>
      <c r="AJO28" s="152"/>
      <c r="AJP28" s="25"/>
      <c r="AJQ28" s="25"/>
      <c r="AJS28" s="25"/>
      <c r="AJT28" s="25"/>
      <c r="AJU28" s="25"/>
      <c r="AJV28" s="25"/>
      <c r="AJW28" s="424"/>
      <c r="AJX28" s="25"/>
      <c r="AJY28" s="25"/>
      <c r="AJZ28" s="25"/>
      <c r="AKA28" s="25"/>
      <c r="AKB28" s="25"/>
      <c r="AKC28" s="152"/>
      <c r="AKD28" s="25"/>
      <c r="AKE28" s="25"/>
      <c r="AKG28" s="25"/>
      <c r="AKH28" s="25"/>
      <c r="AKI28" s="25"/>
      <c r="AKJ28" s="25"/>
      <c r="AKK28" s="424"/>
      <c r="AKL28" s="25"/>
      <c r="AKM28" s="25"/>
      <c r="AKN28" s="25"/>
      <c r="AKO28" s="25"/>
      <c r="AKP28" s="25"/>
      <c r="AKQ28" s="152"/>
      <c r="AKR28" s="25"/>
      <c r="AKS28" s="25"/>
      <c r="AKU28" s="25"/>
      <c r="AKV28" s="25"/>
      <c r="AKW28" s="25"/>
      <c r="AKX28" s="25"/>
      <c r="AKY28" s="424"/>
      <c r="AKZ28" s="25"/>
      <c r="ALA28" s="25"/>
      <c r="ALB28" s="25"/>
      <c r="ALC28" s="25"/>
      <c r="ALD28" s="25"/>
      <c r="ALE28" s="152"/>
      <c r="ALF28" s="25"/>
      <c r="ALG28" s="25"/>
      <c r="ALI28" s="25"/>
      <c r="ALJ28" s="25"/>
      <c r="ALK28" s="25"/>
      <c r="ALL28" s="25"/>
      <c r="ALM28" s="424"/>
      <c r="ALN28" s="25"/>
      <c r="ALO28" s="25"/>
      <c r="ALP28" s="25"/>
      <c r="ALQ28" s="25"/>
      <c r="ALR28" s="25"/>
      <c r="ALS28" s="152"/>
      <c r="ALT28" s="25"/>
      <c r="ALU28" s="25"/>
      <c r="ALW28" s="25"/>
      <c r="ALX28" s="25"/>
      <c r="ALY28" s="25"/>
      <c r="ALZ28" s="25"/>
      <c r="AMA28" s="424"/>
      <c r="AMB28" s="25"/>
      <c r="AMC28" s="25"/>
      <c r="AMD28" s="25"/>
      <c r="AME28" s="25"/>
      <c r="AMF28" s="25"/>
      <c r="AMG28" s="152"/>
      <c r="AMH28" s="25"/>
      <c r="AMI28" s="25"/>
      <c r="AMK28" s="25"/>
      <c r="AML28" s="25"/>
      <c r="AMM28" s="25"/>
      <c r="AMN28" s="25"/>
      <c r="AMO28" s="424"/>
      <c r="AMP28" s="25"/>
      <c r="AMQ28" s="25"/>
      <c r="AMR28" s="25"/>
      <c r="AMS28" s="25"/>
      <c r="AMT28" s="25"/>
      <c r="AMU28" s="152"/>
      <c r="AMV28" s="25"/>
      <c r="AMW28" s="25"/>
      <c r="AMY28" s="25"/>
      <c r="AMZ28" s="25"/>
      <c r="ANA28" s="25"/>
      <c r="ANB28" s="25"/>
      <c r="ANC28" s="424"/>
      <c r="AND28" s="25"/>
      <c r="ANE28" s="25"/>
      <c r="ANF28" s="25"/>
      <c r="ANG28" s="25"/>
      <c r="ANH28" s="25"/>
      <c r="ANI28" s="152"/>
      <c r="ANJ28" s="25"/>
      <c r="ANK28" s="25"/>
      <c r="ANM28" s="25"/>
      <c r="ANN28" s="25"/>
      <c r="ANO28" s="25"/>
      <c r="ANP28" s="25"/>
      <c r="ANQ28" s="424"/>
      <c r="ANR28" s="25"/>
      <c r="ANS28" s="25"/>
      <c r="ANT28" s="25"/>
      <c r="ANU28" s="25"/>
      <c r="ANV28" s="25"/>
      <c r="ANW28" s="152"/>
      <c r="ANX28" s="25"/>
      <c r="ANY28" s="25"/>
      <c r="AOA28" s="25"/>
      <c r="AOB28" s="25"/>
      <c r="AOC28" s="25"/>
      <c r="AOD28" s="25"/>
      <c r="AOE28" s="424"/>
      <c r="AOF28" s="25"/>
      <c r="AOG28" s="25"/>
      <c r="AOH28" s="25"/>
      <c r="AOI28" s="25"/>
      <c r="AOJ28" s="25"/>
      <c r="AOK28" s="152"/>
      <c r="AOL28" s="25"/>
      <c r="AOM28" s="25"/>
      <c r="AOO28" s="25"/>
      <c r="AOP28" s="25"/>
      <c r="AOQ28" s="25"/>
      <c r="AOR28" s="25"/>
      <c r="AOS28" s="424"/>
      <c r="AOT28" s="25"/>
      <c r="AOU28" s="25"/>
      <c r="AOV28" s="25"/>
      <c r="AOW28" s="25"/>
      <c r="AOX28" s="25"/>
      <c r="AOY28" s="152"/>
      <c r="AOZ28" s="25"/>
      <c r="APA28" s="25"/>
      <c r="APC28" s="25"/>
      <c r="APD28" s="25"/>
      <c r="APE28" s="25"/>
      <c r="APF28" s="25"/>
      <c r="APG28" s="424"/>
      <c r="APH28" s="25"/>
      <c r="API28" s="25"/>
      <c r="APJ28" s="25"/>
      <c r="APK28" s="25"/>
      <c r="APL28" s="25"/>
      <c r="APM28" s="152"/>
      <c r="APN28" s="25"/>
      <c r="APO28" s="25"/>
      <c r="APQ28" s="25"/>
      <c r="APR28" s="25"/>
      <c r="APS28" s="25"/>
      <c r="APT28" s="25"/>
      <c r="APU28" s="424"/>
      <c r="APV28" s="25"/>
      <c r="APW28" s="25"/>
      <c r="APX28" s="25"/>
      <c r="APY28" s="25"/>
      <c r="APZ28" s="25"/>
      <c r="AQA28" s="152"/>
      <c r="AQB28" s="25"/>
      <c r="AQC28" s="25"/>
      <c r="AQE28" s="25"/>
      <c r="AQF28" s="25"/>
      <c r="AQG28" s="25"/>
      <c r="AQH28" s="25"/>
      <c r="AQI28" s="424"/>
      <c r="AQJ28" s="25"/>
      <c r="AQK28" s="25"/>
      <c r="AQL28" s="25"/>
      <c r="AQM28" s="25"/>
      <c r="AQN28" s="25"/>
      <c r="AQO28" s="152"/>
      <c r="AQP28" s="25"/>
      <c r="AQQ28" s="25"/>
      <c r="AQS28" s="25"/>
      <c r="AQT28" s="25"/>
      <c r="AQU28" s="25"/>
      <c r="AQV28" s="25"/>
      <c r="AQW28" s="424"/>
      <c r="AQX28" s="25"/>
      <c r="AQY28" s="25"/>
      <c r="AQZ28" s="25"/>
      <c r="ARA28" s="25"/>
      <c r="ARB28" s="25"/>
      <c r="ARC28" s="152"/>
      <c r="ARD28" s="25"/>
      <c r="ARE28" s="25"/>
      <c r="ARG28" s="25"/>
      <c r="ARH28" s="25"/>
      <c r="ARI28" s="25"/>
      <c r="ARJ28" s="25"/>
      <c r="ARK28" s="424"/>
      <c r="ARL28" s="25"/>
      <c r="ARM28" s="25"/>
      <c r="ARN28" s="25"/>
      <c r="ARO28" s="25"/>
      <c r="ARP28" s="25"/>
      <c r="ARQ28" s="152"/>
      <c r="ARR28" s="25"/>
      <c r="ARS28" s="25"/>
      <c r="ARU28" s="25"/>
      <c r="ARV28" s="25"/>
      <c r="ARW28" s="25"/>
      <c r="ARX28" s="25"/>
      <c r="ARY28" s="424"/>
      <c r="ARZ28" s="25"/>
      <c r="ASA28" s="25"/>
      <c r="ASB28" s="25"/>
      <c r="ASC28" s="25"/>
      <c r="ASD28" s="25"/>
      <c r="ASE28" s="152"/>
      <c r="ASF28" s="25"/>
      <c r="ASG28" s="25"/>
      <c r="ASI28" s="25"/>
      <c r="ASJ28" s="25"/>
      <c r="ASK28" s="25"/>
      <c r="ASL28" s="25"/>
      <c r="ASM28" s="424"/>
      <c r="ASN28" s="25"/>
      <c r="ASO28" s="25"/>
      <c r="ASP28" s="25"/>
      <c r="ASQ28" s="25"/>
      <c r="ASR28" s="25"/>
      <c r="ASS28" s="152"/>
      <c r="AST28" s="25"/>
      <c r="ASU28" s="25"/>
      <c r="ASW28" s="25"/>
      <c r="ASX28" s="25"/>
      <c r="ASY28" s="25"/>
      <c r="ASZ28" s="25"/>
      <c r="ATA28" s="424"/>
      <c r="ATB28" s="25"/>
      <c r="ATC28" s="25"/>
      <c r="ATD28" s="25"/>
      <c r="ATE28" s="25"/>
      <c r="ATF28" s="25"/>
      <c r="ATG28" s="152"/>
      <c r="ATH28" s="25"/>
      <c r="ATI28" s="25"/>
      <c r="ATK28" s="25"/>
      <c r="ATL28" s="25"/>
      <c r="ATM28" s="25"/>
      <c r="ATN28" s="25"/>
      <c r="ATO28" s="424"/>
      <c r="ATP28" s="25"/>
      <c r="ATQ28" s="25"/>
      <c r="ATR28" s="25"/>
      <c r="ATS28" s="25"/>
      <c r="ATT28" s="25"/>
      <c r="ATU28" s="152"/>
      <c r="ATV28" s="25"/>
      <c r="ATW28" s="25"/>
      <c r="ATY28" s="25"/>
      <c r="ATZ28" s="25"/>
      <c r="AUA28" s="25"/>
      <c r="AUB28" s="25"/>
      <c r="AUC28" s="424"/>
      <c r="AUD28" s="25"/>
      <c r="AUE28" s="25"/>
      <c r="AUF28" s="25"/>
      <c r="AUG28" s="25"/>
      <c r="AUH28" s="25"/>
      <c r="AUI28" s="152"/>
      <c r="AUJ28" s="25"/>
      <c r="AUK28" s="25"/>
      <c r="AUM28" s="25"/>
      <c r="AUN28" s="25"/>
      <c r="AUO28" s="25"/>
      <c r="AUP28" s="25"/>
      <c r="AUQ28" s="424"/>
      <c r="AUR28" s="25"/>
      <c r="AUS28" s="25"/>
      <c r="AUT28" s="25"/>
      <c r="AUU28" s="25"/>
      <c r="AUV28" s="25"/>
      <c r="AUW28" s="152"/>
      <c r="AUX28" s="25"/>
      <c r="AUY28" s="25"/>
      <c r="AVA28" s="25"/>
      <c r="AVB28" s="25"/>
      <c r="AVC28" s="25"/>
      <c r="AVD28" s="25"/>
      <c r="AVE28" s="424"/>
      <c r="AVF28" s="25"/>
      <c r="AVG28" s="25"/>
      <c r="AVH28" s="25"/>
      <c r="AVI28" s="25"/>
      <c r="AVJ28" s="25"/>
      <c r="AVK28" s="152"/>
      <c r="AVL28" s="25"/>
      <c r="AVM28" s="25"/>
      <c r="AVO28" s="25"/>
      <c r="AVP28" s="25"/>
      <c r="AVQ28" s="25"/>
      <c r="AVR28" s="25"/>
      <c r="AVS28" s="424"/>
      <c r="AVT28" s="25"/>
      <c r="AVU28" s="25"/>
      <c r="AVV28" s="25"/>
      <c r="AVW28" s="25"/>
      <c r="AVX28" s="25"/>
      <c r="AVY28" s="152"/>
      <c r="AVZ28" s="25"/>
      <c r="AWA28" s="25"/>
      <c r="AWC28" s="25"/>
      <c r="AWD28" s="25"/>
      <c r="AWE28" s="25"/>
      <c r="AWF28" s="25"/>
      <c r="AWG28" s="424"/>
      <c r="AWH28" s="25"/>
      <c r="AWI28" s="25"/>
      <c r="AWJ28" s="25"/>
      <c r="AWK28" s="25"/>
      <c r="AWL28" s="25"/>
      <c r="AWM28" s="152"/>
      <c r="AWN28" s="25"/>
      <c r="AWO28" s="25"/>
      <c r="AWQ28" s="25"/>
      <c r="AWR28" s="25"/>
      <c r="AWS28" s="25"/>
      <c r="AWT28" s="25"/>
      <c r="AWU28" s="424"/>
      <c r="AWV28" s="25"/>
      <c r="AWW28" s="25"/>
      <c r="AWX28" s="25"/>
      <c r="AWY28" s="25"/>
      <c r="AWZ28" s="25"/>
      <c r="AXA28" s="152"/>
      <c r="AXB28" s="25"/>
      <c r="AXC28" s="25"/>
      <c r="AXE28" s="25"/>
      <c r="AXF28" s="25"/>
      <c r="AXG28" s="25"/>
      <c r="AXH28" s="25"/>
      <c r="AXI28" s="424"/>
      <c r="AXJ28" s="25"/>
      <c r="AXK28" s="25"/>
      <c r="AXL28" s="25"/>
      <c r="AXM28" s="25"/>
      <c r="AXN28" s="25"/>
      <c r="AXO28" s="152"/>
      <c r="AXP28" s="25"/>
      <c r="AXQ28" s="25"/>
      <c r="AXS28" s="25"/>
      <c r="AXT28" s="25"/>
      <c r="AXU28" s="25"/>
      <c r="AXV28" s="25"/>
      <c r="AXW28" s="424"/>
      <c r="AXX28" s="25"/>
      <c r="AXY28" s="25"/>
      <c r="AXZ28" s="25"/>
      <c r="AYA28" s="25"/>
      <c r="AYB28" s="25"/>
      <c r="AYC28" s="152"/>
      <c r="AYD28" s="25"/>
      <c r="AYE28" s="25"/>
      <c r="AYG28" s="25"/>
      <c r="AYH28" s="25"/>
      <c r="AYI28" s="25"/>
      <c r="AYJ28" s="25"/>
      <c r="AYK28" s="424"/>
      <c r="AYL28" s="25"/>
      <c r="AYM28" s="25"/>
      <c r="AYN28" s="25"/>
      <c r="AYO28" s="25"/>
      <c r="AYP28" s="25"/>
      <c r="AYQ28" s="152"/>
      <c r="AYR28" s="25"/>
      <c r="AYS28" s="25"/>
      <c r="AYU28" s="25"/>
      <c r="AYV28" s="25"/>
      <c r="AYW28" s="25"/>
      <c r="AYX28" s="25"/>
      <c r="AYY28" s="424"/>
      <c r="AYZ28" s="25"/>
      <c r="AZA28" s="25"/>
      <c r="AZB28" s="25"/>
      <c r="AZC28" s="25"/>
      <c r="AZD28" s="25"/>
      <c r="AZE28" s="152"/>
      <c r="AZF28" s="25"/>
      <c r="AZG28" s="25"/>
      <c r="AZI28" s="25"/>
      <c r="AZJ28" s="25"/>
      <c r="AZK28" s="25"/>
      <c r="AZL28" s="25"/>
      <c r="AZM28" s="424"/>
      <c r="AZN28" s="25"/>
      <c r="AZO28" s="25"/>
      <c r="AZP28" s="25"/>
      <c r="AZQ28" s="25"/>
      <c r="AZR28" s="25"/>
      <c r="AZS28" s="152"/>
      <c r="AZT28" s="25"/>
      <c r="AZU28" s="25"/>
      <c r="AZW28" s="25"/>
      <c r="AZX28" s="25"/>
      <c r="AZY28" s="25"/>
      <c r="AZZ28" s="25"/>
      <c r="BAA28" s="424"/>
      <c r="BAB28" s="25"/>
      <c r="BAC28" s="25"/>
      <c r="BAD28" s="25"/>
      <c r="BAE28" s="25"/>
      <c r="BAF28" s="25"/>
      <c r="BAG28" s="152"/>
      <c r="BAH28" s="25"/>
      <c r="BAI28" s="25"/>
      <c r="BAK28" s="25"/>
      <c r="BAL28" s="25"/>
      <c r="BAM28" s="25"/>
      <c r="BAN28" s="25"/>
      <c r="BAO28" s="424"/>
      <c r="BAP28" s="25"/>
      <c r="BAQ28" s="25"/>
      <c r="BAR28" s="25"/>
      <c r="BAS28" s="25"/>
      <c r="BAT28" s="25"/>
      <c r="BAU28" s="152"/>
      <c r="BAV28" s="25"/>
      <c r="BAW28" s="25"/>
      <c r="BAY28" s="25"/>
      <c r="BAZ28" s="25"/>
      <c r="BBA28" s="25"/>
      <c r="BBB28" s="25"/>
      <c r="BBC28" s="424"/>
      <c r="BBD28" s="25"/>
      <c r="BBE28" s="25"/>
      <c r="BBF28" s="25"/>
      <c r="BBG28" s="25"/>
      <c r="BBH28" s="25"/>
      <c r="BBI28" s="152"/>
      <c r="BBJ28" s="25"/>
      <c r="BBK28" s="25"/>
      <c r="BBM28" s="25"/>
      <c r="BBN28" s="25"/>
      <c r="BBO28" s="25"/>
      <c r="BBP28" s="25"/>
      <c r="BBQ28" s="424"/>
      <c r="BBR28" s="25"/>
      <c r="BBS28" s="25"/>
      <c r="BBT28" s="25"/>
      <c r="BBU28" s="25"/>
      <c r="BBV28" s="25"/>
      <c r="BBW28" s="152"/>
      <c r="BBX28" s="25"/>
      <c r="BBY28" s="25"/>
      <c r="BCA28" s="25"/>
      <c r="BCB28" s="25"/>
      <c r="BCC28" s="25"/>
      <c r="BCD28" s="25"/>
      <c r="BCE28" s="424"/>
      <c r="BCF28" s="25"/>
      <c r="BCG28" s="25"/>
      <c r="BCH28" s="25"/>
      <c r="BCI28" s="25"/>
      <c r="BCJ28" s="25"/>
      <c r="BCK28" s="152"/>
      <c r="BCL28" s="25"/>
      <c r="BCM28" s="25"/>
      <c r="BCO28" s="25"/>
      <c r="BCP28" s="25"/>
      <c r="BCQ28" s="25"/>
      <c r="BCR28" s="25"/>
      <c r="BCS28" s="424"/>
      <c r="BCT28" s="25"/>
      <c r="BCU28" s="25"/>
      <c r="BCV28" s="25"/>
      <c r="BCW28" s="25"/>
      <c r="BCX28" s="25"/>
      <c r="BCY28" s="152"/>
      <c r="BCZ28" s="25"/>
      <c r="BDA28" s="25"/>
      <c r="BDC28" s="25"/>
      <c r="BDD28" s="25"/>
      <c r="BDE28" s="25"/>
      <c r="BDF28" s="25"/>
      <c r="BDG28" s="424"/>
      <c r="BDH28" s="25"/>
      <c r="BDI28" s="25"/>
      <c r="BDJ28" s="25"/>
      <c r="BDK28" s="25"/>
      <c r="BDL28" s="25"/>
      <c r="BDM28" s="152"/>
      <c r="BDN28" s="25"/>
      <c r="BDO28" s="25"/>
      <c r="BDQ28" s="25"/>
      <c r="BDR28" s="25"/>
      <c r="BDS28" s="25"/>
      <c r="BDT28" s="25"/>
      <c r="BDU28" s="424"/>
      <c r="BDV28" s="25"/>
      <c r="BDW28" s="25"/>
      <c r="BDX28" s="25"/>
      <c r="BDY28" s="25"/>
      <c r="BDZ28" s="25"/>
      <c r="BEA28" s="152"/>
      <c r="BEB28" s="25"/>
      <c r="BEC28" s="25"/>
      <c r="BEE28" s="25"/>
      <c r="BEF28" s="25"/>
      <c r="BEG28" s="25"/>
      <c r="BEH28" s="25"/>
      <c r="BEI28" s="424"/>
      <c r="BEJ28" s="25"/>
      <c r="BEK28" s="25"/>
      <c r="BEL28" s="25"/>
      <c r="BEM28" s="25"/>
      <c r="BEN28" s="25"/>
      <c r="BEO28" s="152"/>
      <c r="BEP28" s="25"/>
      <c r="BEQ28" s="25"/>
      <c r="BES28" s="25"/>
      <c r="BET28" s="25"/>
      <c r="BEU28" s="25"/>
      <c r="BEV28" s="25"/>
      <c r="BEW28" s="424"/>
      <c r="BEX28" s="25"/>
      <c r="BEY28" s="25"/>
      <c r="BEZ28" s="25"/>
      <c r="BFA28" s="25"/>
      <c r="BFB28" s="25"/>
      <c r="BFC28" s="152"/>
      <c r="BFD28" s="25"/>
      <c r="BFE28" s="25"/>
      <c r="BFG28" s="25"/>
      <c r="BFH28" s="25"/>
      <c r="BFI28" s="25"/>
      <c r="BFJ28" s="25"/>
      <c r="BFK28" s="424"/>
      <c r="BFL28" s="25"/>
      <c r="BFM28" s="25"/>
      <c r="BFN28" s="25"/>
      <c r="BFO28" s="25"/>
      <c r="BFP28" s="25"/>
      <c r="BFQ28" s="152"/>
      <c r="BFR28" s="25"/>
      <c r="BFS28" s="25"/>
      <c r="BFU28" s="25"/>
      <c r="BFV28" s="25"/>
      <c r="BFW28" s="25"/>
      <c r="BFX28" s="25"/>
      <c r="BFY28" s="424"/>
      <c r="BFZ28" s="25"/>
      <c r="BGA28" s="25"/>
      <c r="BGB28" s="25"/>
      <c r="BGC28" s="25"/>
      <c r="BGD28" s="25"/>
      <c r="BGE28" s="152"/>
      <c r="BGF28" s="25"/>
      <c r="BGG28" s="25"/>
      <c r="BGI28" s="25"/>
      <c r="BGJ28" s="25"/>
      <c r="BGK28" s="25"/>
      <c r="BGL28" s="25"/>
      <c r="BGM28" s="424"/>
      <c r="BGN28" s="25"/>
      <c r="BGO28" s="25"/>
      <c r="BGP28" s="25"/>
      <c r="BGQ28" s="25"/>
      <c r="BGR28" s="25"/>
      <c r="BGS28" s="152"/>
      <c r="BGT28" s="25"/>
      <c r="BGU28" s="25"/>
      <c r="BGW28" s="25"/>
      <c r="BGX28" s="25"/>
      <c r="BGY28" s="25"/>
      <c r="BGZ28" s="25"/>
      <c r="BHA28" s="424"/>
      <c r="BHB28" s="25"/>
      <c r="BHC28" s="25"/>
      <c r="BHD28" s="25"/>
      <c r="BHE28" s="25"/>
      <c r="BHF28" s="25"/>
      <c r="BHG28" s="152"/>
      <c r="BHH28" s="25"/>
      <c r="BHI28" s="25"/>
      <c r="BHK28" s="25"/>
      <c r="BHL28" s="25"/>
      <c r="BHM28" s="25"/>
      <c r="BHN28" s="25"/>
      <c r="BHO28" s="424"/>
      <c r="BHP28" s="25"/>
      <c r="BHQ28" s="25"/>
      <c r="BHR28" s="25"/>
      <c r="BHS28" s="25"/>
      <c r="BHT28" s="25"/>
      <c r="BHU28" s="152"/>
      <c r="BHV28" s="25"/>
      <c r="BHW28" s="25"/>
      <c r="BHY28" s="25"/>
      <c r="BHZ28" s="25"/>
      <c r="BIA28" s="25"/>
      <c r="BIB28" s="25"/>
      <c r="BIC28" s="424"/>
      <c r="BID28" s="25"/>
      <c r="BIE28" s="25"/>
      <c r="BIF28" s="25"/>
      <c r="BIG28" s="25"/>
      <c r="BIH28" s="25"/>
      <c r="BII28" s="152"/>
      <c r="BIJ28" s="25"/>
      <c r="BIK28" s="25"/>
      <c r="BIM28" s="25"/>
      <c r="BIN28" s="25"/>
      <c r="BIO28" s="25"/>
      <c r="BIP28" s="25"/>
      <c r="BIQ28" s="424"/>
      <c r="BIR28" s="25"/>
      <c r="BIS28" s="25"/>
      <c r="BIT28" s="25"/>
      <c r="BIU28" s="25"/>
      <c r="BIV28" s="25"/>
      <c r="BIW28" s="152"/>
      <c r="BIX28" s="25"/>
      <c r="BIY28" s="25"/>
      <c r="BJA28" s="25"/>
      <c r="BJB28" s="25"/>
      <c r="BJC28" s="25"/>
      <c r="BJD28" s="25"/>
      <c r="BJE28" s="424"/>
      <c r="BJF28" s="25"/>
      <c r="BJG28" s="25"/>
      <c r="BJH28" s="25"/>
      <c r="BJI28" s="25"/>
      <c r="BJJ28" s="25"/>
      <c r="BJK28" s="152"/>
      <c r="BJL28" s="25"/>
      <c r="BJM28" s="25"/>
      <c r="BJO28" s="25"/>
      <c r="BJP28" s="25"/>
      <c r="BJQ28" s="25"/>
      <c r="BJR28" s="25"/>
      <c r="BJS28" s="424"/>
      <c r="BJT28" s="25"/>
      <c r="BJU28" s="25"/>
      <c r="BJV28" s="25"/>
      <c r="BJW28" s="25"/>
      <c r="BJX28" s="25"/>
      <c r="BJY28" s="152"/>
      <c r="BJZ28" s="25"/>
      <c r="BKA28" s="25"/>
      <c r="BKC28" s="25"/>
      <c r="BKD28" s="25"/>
      <c r="BKE28" s="25"/>
      <c r="BKF28" s="25"/>
      <c r="BKG28" s="424"/>
      <c r="BKH28" s="25"/>
      <c r="BKI28" s="25"/>
      <c r="BKJ28" s="25"/>
      <c r="BKK28" s="25"/>
      <c r="BKL28" s="25"/>
      <c r="BKM28" s="152"/>
      <c r="BKN28" s="25"/>
      <c r="BKO28" s="25"/>
      <c r="BKQ28" s="25"/>
      <c r="BKR28" s="25"/>
      <c r="BKS28" s="25"/>
      <c r="BKT28" s="25"/>
      <c r="BKU28" s="424"/>
      <c r="BKV28" s="25"/>
      <c r="BKW28" s="25"/>
      <c r="BKX28" s="25"/>
      <c r="BKY28" s="25"/>
      <c r="BKZ28" s="25"/>
      <c r="BLA28" s="152"/>
      <c r="BLB28" s="25"/>
      <c r="BLC28" s="25"/>
      <c r="BLE28" s="25"/>
      <c r="BLF28" s="25"/>
      <c r="BLG28" s="25"/>
      <c r="BLH28" s="25"/>
      <c r="BLI28" s="424"/>
      <c r="BLJ28" s="25"/>
      <c r="BLK28" s="25"/>
      <c r="BLL28" s="25"/>
      <c r="BLM28" s="25"/>
      <c r="BLN28" s="25"/>
      <c r="BLO28" s="152"/>
      <c r="BLP28" s="25"/>
      <c r="BLQ28" s="25"/>
      <c r="BLS28" s="25"/>
      <c r="BLT28" s="25"/>
      <c r="BLU28" s="25"/>
      <c r="BLV28" s="25"/>
      <c r="BLW28" s="424"/>
      <c r="BLX28" s="25"/>
      <c r="BLY28" s="25"/>
      <c r="BLZ28" s="25"/>
      <c r="BMA28" s="25"/>
      <c r="BMB28" s="25"/>
      <c r="BMC28" s="152"/>
      <c r="BMD28" s="25"/>
      <c r="BME28" s="25"/>
      <c r="BMG28" s="25"/>
      <c r="BMH28" s="25"/>
      <c r="BMI28" s="25"/>
      <c r="BMJ28" s="25"/>
      <c r="BMK28" s="424"/>
      <c r="BML28" s="25"/>
      <c r="BMM28" s="25"/>
      <c r="BMN28" s="25"/>
      <c r="BMO28" s="25"/>
      <c r="BMP28" s="25"/>
      <c r="BMQ28" s="152"/>
      <c r="BMR28" s="25"/>
      <c r="BMS28" s="25"/>
      <c r="BMU28" s="25"/>
      <c r="BMV28" s="25"/>
      <c r="BMW28" s="25"/>
      <c r="BMX28" s="25"/>
      <c r="BMY28" s="424"/>
      <c r="BMZ28" s="25"/>
      <c r="BNA28" s="25"/>
      <c r="BNB28" s="25"/>
      <c r="BNC28" s="25"/>
      <c r="BND28" s="25"/>
      <c r="BNE28" s="152"/>
      <c r="BNF28" s="25"/>
      <c r="BNG28" s="25"/>
      <c r="BNI28" s="25"/>
      <c r="BNJ28" s="25"/>
      <c r="BNK28" s="25"/>
      <c r="BNL28" s="25"/>
      <c r="BNM28" s="424"/>
      <c r="BNN28" s="25"/>
      <c r="BNO28" s="25"/>
      <c r="BNP28" s="25"/>
      <c r="BNQ28" s="25"/>
      <c r="BNR28" s="25"/>
      <c r="BNS28" s="152"/>
      <c r="BNT28" s="25"/>
      <c r="BNU28" s="25"/>
      <c r="BNW28" s="25"/>
      <c r="BNX28" s="25"/>
      <c r="BNY28" s="25"/>
      <c r="BNZ28" s="25"/>
      <c r="BOA28" s="424"/>
      <c r="BOB28" s="25"/>
      <c r="BOC28" s="25"/>
      <c r="BOD28" s="25"/>
      <c r="BOE28" s="25"/>
      <c r="BOF28" s="25"/>
      <c r="BOG28" s="152"/>
      <c r="BOH28" s="25"/>
      <c r="BOI28" s="25"/>
      <c r="BOK28" s="25"/>
      <c r="BOL28" s="25"/>
      <c r="BOM28" s="25"/>
      <c r="BON28" s="25"/>
      <c r="BOO28" s="424"/>
      <c r="BOP28" s="25"/>
      <c r="BOQ28" s="25"/>
      <c r="BOR28" s="25"/>
      <c r="BOS28" s="25"/>
      <c r="BOT28" s="25"/>
      <c r="BOU28" s="152"/>
      <c r="BOV28" s="25"/>
      <c r="BOW28" s="25"/>
      <c r="BOY28" s="25"/>
      <c r="BOZ28" s="25"/>
      <c r="BPA28" s="25"/>
      <c r="BPB28" s="25"/>
      <c r="BPC28" s="424"/>
      <c r="BPD28" s="25"/>
      <c r="BPE28" s="25"/>
      <c r="BPF28" s="25"/>
      <c r="BPG28" s="25"/>
      <c r="BPH28" s="25"/>
      <c r="BPI28" s="152"/>
      <c r="BPJ28" s="25"/>
      <c r="BPK28" s="25"/>
      <c r="BPM28" s="25"/>
      <c r="BPN28" s="25"/>
      <c r="BPO28" s="25"/>
      <c r="BPP28" s="25"/>
      <c r="BPQ28" s="424"/>
      <c r="BPR28" s="25"/>
      <c r="BPS28" s="25"/>
      <c r="BPT28" s="25"/>
      <c r="BPU28" s="25"/>
      <c r="BPV28" s="25"/>
      <c r="BPW28" s="152"/>
      <c r="BPX28" s="25"/>
      <c r="BPY28" s="25"/>
      <c r="BQA28" s="25"/>
      <c r="BQB28" s="25"/>
      <c r="BQC28" s="25"/>
      <c r="BQD28" s="25"/>
      <c r="BQE28" s="424"/>
      <c r="BQF28" s="25"/>
      <c r="BQG28" s="25"/>
      <c r="BQH28" s="25"/>
      <c r="BQI28" s="25"/>
      <c r="BQJ28" s="25"/>
      <c r="BQK28" s="152"/>
      <c r="BQL28" s="25"/>
      <c r="BQM28" s="25"/>
      <c r="BQO28" s="25"/>
      <c r="BQP28" s="25"/>
      <c r="BQQ28" s="25"/>
      <c r="BQR28" s="25"/>
      <c r="BQS28" s="424"/>
      <c r="BQT28" s="25"/>
      <c r="BQU28" s="25"/>
      <c r="BQV28" s="25"/>
      <c r="BQW28" s="25"/>
      <c r="BQX28" s="25"/>
      <c r="BQY28" s="152"/>
      <c r="BQZ28" s="25"/>
      <c r="BRA28" s="25"/>
      <c r="BRC28" s="25"/>
      <c r="BRD28" s="25"/>
      <c r="BRE28" s="25"/>
      <c r="BRF28" s="25"/>
      <c r="BRG28" s="424"/>
      <c r="BRH28" s="25"/>
      <c r="BRI28" s="25"/>
      <c r="BRJ28" s="25"/>
      <c r="BRK28" s="25"/>
      <c r="BRL28" s="25"/>
      <c r="BRM28" s="152"/>
      <c r="BRN28" s="25"/>
      <c r="BRO28" s="25"/>
      <c r="BRQ28" s="25"/>
      <c r="BRR28" s="25"/>
      <c r="BRS28" s="25"/>
      <c r="BRT28" s="25"/>
      <c r="BRU28" s="424"/>
      <c r="BRV28" s="25"/>
      <c r="BRW28" s="25"/>
      <c r="BRX28" s="25"/>
      <c r="BRY28" s="25"/>
      <c r="BRZ28" s="25"/>
      <c r="BSA28" s="152"/>
      <c r="BSB28" s="25"/>
      <c r="BSC28" s="25"/>
      <c r="BSE28" s="25"/>
      <c r="BSF28" s="25"/>
      <c r="BSG28" s="25"/>
      <c r="BSH28" s="25"/>
      <c r="BSI28" s="424"/>
      <c r="BSJ28" s="25"/>
      <c r="BSK28" s="25"/>
      <c r="BSL28" s="25"/>
      <c r="BSM28" s="25"/>
      <c r="BSN28" s="25"/>
      <c r="BSO28" s="152"/>
      <c r="BSP28" s="25"/>
      <c r="BSQ28" s="25"/>
      <c r="BSS28" s="25"/>
      <c r="BST28" s="25"/>
      <c r="BSU28" s="25"/>
      <c r="BSV28" s="25"/>
      <c r="BSW28" s="424"/>
      <c r="BSX28" s="25"/>
      <c r="BSY28" s="25"/>
      <c r="BSZ28" s="25"/>
      <c r="BTA28" s="25"/>
      <c r="BTB28" s="25"/>
      <c r="BTC28" s="152"/>
      <c r="BTD28" s="25"/>
      <c r="BTE28" s="25"/>
      <c r="BTG28" s="25"/>
      <c r="BTH28" s="25"/>
      <c r="BTI28" s="25"/>
      <c r="BTJ28" s="25"/>
      <c r="BTK28" s="424"/>
      <c r="BTL28" s="25"/>
      <c r="BTM28" s="25"/>
      <c r="BTN28" s="25"/>
      <c r="BTO28" s="25"/>
      <c r="BTP28" s="25"/>
      <c r="BTQ28" s="152"/>
      <c r="BTR28" s="25"/>
      <c r="BTS28" s="25"/>
      <c r="BTU28" s="25"/>
      <c r="BTV28" s="25"/>
      <c r="BTW28" s="25"/>
      <c r="BTX28" s="25"/>
      <c r="BTY28" s="424"/>
      <c r="BTZ28" s="25"/>
      <c r="BUA28" s="25"/>
      <c r="BUB28" s="25"/>
      <c r="BUC28" s="25"/>
      <c r="BUD28" s="25"/>
      <c r="BUE28" s="152"/>
      <c r="BUF28" s="25"/>
      <c r="BUG28" s="25"/>
      <c r="BUI28" s="25"/>
      <c r="BUJ28" s="25"/>
      <c r="BUK28" s="25"/>
      <c r="BUL28" s="25"/>
      <c r="BUM28" s="424"/>
      <c r="BUN28" s="25"/>
      <c r="BUO28" s="25"/>
      <c r="BUP28" s="25"/>
      <c r="BUQ28" s="25"/>
      <c r="BUR28" s="25"/>
      <c r="BUS28" s="152"/>
      <c r="BUT28" s="25"/>
      <c r="BUU28" s="25"/>
      <c r="BUW28" s="25"/>
      <c r="BUX28" s="25"/>
      <c r="BUY28" s="25"/>
      <c r="BUZ28" s="25"/>
      <c r="BVA28" s="424"/>
      <c r="BVB28" s="25"/>
      <c r="BVC28" s="25"/>
      <c r="BVD28" s="25"/>
      <c r="BVE28" s="25"/>
      <c r="BVF28" s="25"/>
      <c r="BVG28" s="152"/>
      <c r="BVH28" s="25"/>
      <c r="BVI28" s="25"/>
      <c r="BVK28" s="25"/>
      <c r="BVL28" s="25"/>
      <c r="BVM28" s="25"/>
      <c r="BVN28" s="25"/>
      <c r="BVO28" s="424"/>
      <c r="BVP28" s="25"/>
      <c r="BVQ28" s="25"/>
      <c r="BVR28" s="25"/>
      <c r="BVS28" s="25"/>
      <c r="BVT28" s="25"/>
      <c r="BVU28" s="152"/>
      <c r="BVV28" s="25"/>
      <c r="BVW28" s="25"/>
      <c r="BVY28" s="25"/>
      <c r="BVZ28" s="25"/>
      <c r="BWA28" s="25"/>
      <c r="BWB28" s="25"/>
      <c r="BWC28" s="424"/>
      <c r="BWD28" s="25"/>
      <c r="BWE28" s="25"/>
      <c r="BWF28" s="25"/>
      <c r="BWG28" s="25"/>
      <c r="BWH28" s="25"/>
      <c r="BWI28" s="152"/>
      <c r="BWJ28" s="25"/>
      <c r="BWK28" s="25"/>
      <c r="BWM28" s="25"/>
      <c r="BWN28" s="25"/>
      <c r="BWO28" s="25"/>
      <c r="BWP28" s="25"/>
      <c r="BWQ28" s="424"/>
      <c r="BWR28" s="25"/>
      <c r="BWS28" s="25"/>
      <c r="BWT28" s="25"/>
      <c r="BWU28" s="25"/>
      <c r="BWV28" s="25"/>
      <c r="BWW28" s="152"/>
      <c r="BWX28" s="25"/>
      <c r="BWY28" s="25"/>
      <c r="BXA28" s="25"/>
      <c r="BXB28" s="25"/>
      <c r="BXC28" s="25"/>
      <c r="BXD28" s="25"/>
      <c r="BXE28" s="424"/>
      <c r="BXF28" s="25"/>
      <c r="BXG28" s="25"/>
      <c r="BXH28" s="25"/>
      <c r="BXI28" s="25"/>
      <c r="BXJ28" s="25"/>
      <c r="BXK28" s="152"/>
      <c r="BXL28" s="25"/>
      <c r="BXM28" s="25"/>
      <c r="BXO28" s="25"/>
      <c r="BXP28" s="25"/>
      <c r="BXQ28" s="25"/>
      <c r="BXR28" s="25"/>
      <c r="BXS28" s="424"/>
      <c r="BXT28" s="25"/>
      <c r="BXU28" s="25"/>
      <c r="BXV28" s="25"/>
      <c r="BXW28" s="25"/>
      <c r="BXX28" s="25"/>
      <c r="BXY28" s="152"/>
      <c r="BXZ28" s="25"/>
      <c r="BYA28" s="25"/>
      <c r="BYC28" s="25"/>
      <c r="BYD28" s="25"/>
      <c r="BYE28" s="25"/>
      <c r="BYF28" s="25"/>
      <c r="BYG28" s="424"/>
      <c r="BYH28" s="25"/>
      <c r="BYI28" s="25"/>
      <c r="BYJ28" s="25"/>
      <c r="BYK28" s="25"/>
      <c r="BYL28" s="25"/>
      <c r="BYM28" s="152"/>
      <c r="BYN28" s="25"/>
      <c r="BYO28" s="25"/>
      <c r="BYQ28" s="25"/>
      <c r="BYR28" s="25"/>
      <c r="BYS28" s="25"/>
      <c r="BYT28" s="25"/>
      <c r="BYU28" s="424"/>
      <c r="BYV28" s="25"/>
      <c r="BYW28" s="25"/>
      <c r="BYX28" s="25"/>
      <c r="BYY28" s="25"/>
      <c r="BYZ28" s="25"/>
      <c r="BZA28" s="152"/>
      <c r="BZB28" s="25"/>
      <c r="BZC28" s="25"/>
      <c r="BZE28" s="25"/>
      <c r="BZF28" s="25"/>
      <c r="BZG28" s="25"/>
      <c r="BZH28" s="25"/>
      <c r="BZI28" s="424"/>
      <c r="BZJ28" s="25"/>
      <c r="BZK28" s="25"/>
      <c r="BZL28" s="25"/>
      <c r="BZM28" s="25"/>
      <c r="BZN28" s="25"/>
      <c r="BZO28" s="152"/>
      <c r="BZP28" s="25"/>
      <c r="BZQ28" s="25"/>
      <c r="BZS28" s="25"/>
      <c r="BZT28" s="25"/>
      <c r="BZU28" s="25"/>
      <c r="BZV28" s="25"/>
      <c r="BZW28" s="424"/>
      <c r="BZX28" s="25"/>
      <c r="BZY28" s="25"/>
      <c r="BZZ28" s="25"/>
      <c r="CAA28" s="25"/>
      <c r="CAB28" s="25"/>
      <c r="CAC28" s="152"/>
      <c r="CAD28" s="25"/>
      <c r="CAE28" s="25"/>
      <c r="CAG28" s="25"/>
      <c r="CAH28" s="25"/>
      <c r="CAI28" s="25"/>
      <c r="CAJ28" s="25"/>
      <c r="CAK28" s="424"/>
      <c r="CAL28" s="25"/>
      <c r="CAM28" s="25"/>
      <c r="CAN28" s="25"/>
      <c r="CAO28" s="25"/>
      <c r="CAP28" s="25"/>
      <c r="CAQ28" s="152"/>
      <c r="CAR28" s="25"/>
      <c r="CAS28" s="25"/>
      <c r="CAU28" s="25"/>
      <c r="CAV28" s="25"/>
      <c r="CAW28" s="25"/>
      <c r="CAX28" s="25"/>
      <c r="CAY28" s="424"/>
      <c r="CAZ28" s="25"/>
      <c r="CBA28" s="25"/>
      <c r="CBB28" s="25"/>
      <c r="CBC28" s="25"/>
      <c r="CBD28" s="25"/>
      <c r="CBE28" s="152"/>
      <c r="CBF28" s="25"/>
      <c r="CBG28" s="25"/>
      <c r="CBI28" s="25"/>
      <c r="CBJ28" s="25"/>
      <c r="CBK28" s="25"/>
      <c r="CBL28" s="25"/>
      <c r="CBM28" s="424"/>
      <c r="CBN28" s="25"/>
      <c r="CBO28" s="25"/>
      <c r="CBP28" s="25"/>
      <c r="CBQ28" s="25"/>
      <c r="CBR28" s="25"/>
      <c r="CBS28" s="152"/>
      <c r="CBT28" s="25"/>
      <c r="CBU28" s="25"/>
      <c r="CBW28" s="25"/>
      <c r="CBX28" s="25"/>
      <c r="CBY28" s="25"/>
      <c r="CBZ28" s="25"/>
      <c r="CCA28" s="424"/>
      <c r="CCB28" s="25"/>
      <c r="CCC28" s="25"/>
      <c r="CCD28" s="25"/>
      <c r="CCE28" s="25"/>
      <c r="CCF28" s="25"/>
      <c r="CCG28" s="152"/>
      <c r="CCH28" s="25"/>
      <c r="CCI28" s="25"/>
      <c r="CCK28" s="25"/>
      <c r="CCL28" s="25"/>
      <c r="CCM28" s="25"/>
      <c r="CCN28" s="25"/>
      <c r="CCO28" s="424"/>
      <c r="CCP28" s="25"/>
      <c r="CCQ28" s="25"/>
      <c r="CCR28" s="25"/>
      <c r="CCS28" s="25"/>
      <c r="CCT28" s="25"/>
      <c r="CCU28" s="152"/>
      <c r="CCV28" s="25"/>
      <c r="CCW28" s="25"/>
      <c r="CCY28" s="25"/>
      <c r="CCZ28" s="25"/>
      <c r="CDA28" s="25"/>
      <c r="CDB28" s="25"/>
      <c r="CDC28" s="424"/>
      <c r="CDD28" s="25"/>
      <c r="CDE28" s="25"/>
      <c r="CDF28" s="25"/>
      <c r="CDG28" s="25"/>
      <c r="CDH28" s="25"/>
      <c r="CDI28" s="152"/>
      <c r="CDJ28" s="25"/>
      <c r="CDK28" s="25"/>
      <c r="CDM28" s="25"/>
      <c r="CDN28" s="25"/>
      <c r="CDO28" s="25"/>
      <c r="CDP28" s="25"/>
      <c r="CDQ28" s="424"/>
      <c r="CDR28" s="25"/>
      <c r="CDS28" s="25"/>
      <c r="CDT28" s="25"/>
      <c r="CDU28" s="25"/>
      <c r="CDV28" s="25"/>
      <c r="CDW28" s="152"/>
      <c r="CDX28" s="25"/>
      <c r="CDY28" s="25"/>
      <c r="CEA28" s="25"/>
      <c r="CEB28" s="25"/>
      <c r="CEC28" s="25"/>
      <c r="CED28" s="25"/>
      <c r="CEE28" s="424"/>
      <c r="CEF28" s="25"/>
      <c r="CEG28" s="25"/>
      <c r="CEH28" s="25"/>
      <c r="CEI28" s="25"/>
      <c r="CEJ28" s="25"/>
      <c r="CEK28" s="152"/>
      <c r="CEL28" s="25"/>
      <c r="CEM28" s="25"/>
      <c r="CEO28" s="25"/>
      <c r="CEP28" s="25"/>
      <c r="CEQ28" s="25"/>
      <c r="CER28" s="25"/>
      <c r="CES28" s="424"/>
      <c r="CET28" s="25"/>
      <c r="CEU28" s="25"/>
      <c r="CEV28" s="25"/>
      <c r="CEW28" s="25"/>
      <c r="CEX28" s="25"/>
      <c r="CEY28" s="152"/>
      <c r="CEZ28" s="25"/>
      <c r="CFA28" s="25"/>
      <c r="CFC28" s="25"/>
      <c r="CFD28" s="25"/>
      <c r="CFE28" s="25"/>
      <c r="CFF28" s="25"/>
      <c r="CFG28" s="424"/>
      <c r="CFH28" s="25"/>
      <c r="CFI28" s="25"/>
      <c r="CFJ28" s="25"/>
      <c r="CFK28" s="25"/>
      <c r="CFL28" s="25"/>
      <c r="CFM28" s="152"/>
      <c r="CFN28" s="25"/>
      <c r="CFO28" s="25"/>
      <c r="CFQ28" s="25"/>
      <c r="CFR28" s="25"/>
      <c r="CFS28" s="25"/>
      <c r="CFT28" s="25"/>
      <c r="CFU28" s="424"/>
      <c r="CFV28" s="25"/>
      <c r="CFW28" s="25"/>
      <c r="CFX28" s="25"/>
      <c r="CFY28" s="25"/>
      <c r="CFZ28" s="25"/>
      <c r="CGA28" s="152"/>
      <c r="CGB28" s="25"/>
      <c r="CGC28" s="25"/>
      <c r="CGE28" s="25"/>
      <c r="CGF28" s="25"/>
      <c r="CGG28" s="25"/>
      <c r="CGH28" s="25"/>
      <c r="CGI28" s="424"/>
      <c r="CGJ28" s="25"/>
      <c r="CGK28" s="25"/>
      <c r="CGL28" s="25"/>
      <c r="CGM28" s="25"/>
      <c r="CGN28" s="25"/>
      <c r="CGO28" s="152"/>
      <c r="CGP28" s="25"/>
      <c r="CGQ28" s="25"/>
      <c r="CGS28" s="25"/>
      <c r="CGT28" s="25"/>
      <c r="CGU28" s="25"/>
      <c r="CGV28" s="25"/>
      <c r="CGW28" s="424"/>
      <c r="CGX28" s="25"/>
      <c r="CGY28" s="25"/>
      <c r="CGZ28" s="25"/>
      <c r="CHA28" s="25"/>
      <c r="CHB28" s="25"/>
      <c r="CHC28" s="152"/>
      <c r="CHD28" s="25"/>
      <c r="CHE28" s="25"/>
      <c r="CHG28" s="25"/>
      <c r="CHH28" s="25"/>
      <c r="CHI28" s="25"/>
      <c r="CHJ28" s="25"/>
      <c r="CHK28" s="424"/>
      <c r="CHL28" s="25"/>
      <c r="CHM28" s="25"/>
      <c r="CHN28" s="25"/>
      <c r="CHO28" s="25"/>
      <c r="CHP28" s="25"/>
      <c r="CHQ28" s="152"/>
      <c r="CHR28" s="25"/>
      <c r="CHS28" s="25"/>
      <c r="CHU28" s="25"/>
      <c r="CHV28" s="25"/>
      <c r="CHW28" s="25"/>
      <c r="CHX28" s="25"/>
      <c r="CHY28" s="424"/>
      <c r="CHZ28" s="25"/>
      <c r="CIA28" s="25"/>
      <c r="CIB28" s="25"/>
      <c r="CIC28" s="25"/>
      <c r="CID28" s="25"/>
      <c r="CIE28" s="152"/>
      <c r="CIF28" s="25"/>
      <c r="CIG28" s="25"/>
      <c r="CII28" s="25"/>
      <c r="CIJ28" s="25"/>
      <c r="CIK28" s="25"/>
      <c r="CIL28" s="25"/>
      <c r="CIM28" s="424"/>
      <c r="CIN28" s="25"/>
      <c r="CIO28" s="25"/>
      <c r="CIP28" s="25"/>
      <c r="CIQ28" s="25"/>
      <c r="CIR28" s="25"/>
      <c r="CIS28" s="152"/>
      <c r="CIT28" s="25"/>
      <c r="CIU28" s="25"/>
      <c r="CIW28" s="25"/>
      <c r="CIX28" s="25"/>
      <c r="CIY28" s="25"/>
      <c r="CIZ28" s="25"/>
      <c r="CJA28" s="424"/>
      <c r="CJB28" s="25"/>
      <c r="CJC28" s="25"/>
      <c r="CJD28" s="25"/>
      <c r="CJE28" s="25"/>
      <c r="CJF28" s="25"/>
      <c r="CJG28" s="152"/>
      <c r="CJH28" s="25"/>
      <c r="CJI28" s="25"/>
      <c r="CJK28" s="25"/>
      <c r="CJL28" s="25"/>
      <c r="CJM28" s="25"/>
      <c r="CJN28" s="25"/>
      <c r="CJO28" s="424"/>
      <c r="CJP28" s="25"/>
      <c r="CJQ28" s="25"/>
      <c r="CJR28" s="25"/>
      <c r="CJS28" s="25"/>
      <c r="CJT28" s="25"/>
      <c r="CJU28" s="152"/>
      <c r="CJV28" s="25"/>
      <c r="CJW28" s="25"/>
      <c r="CJY28" s="25"/>
      <c r="CJZ28" s="25"/>
      <c r="CKA28" s="25"/>
      <c r="CKB28" s="25"/>
      <c r="CKC28" s="424"/>
      <c r="CKD28" s="25"/>
      <c r="CKE28" s="25"/>
      <c r="CKF28" s="25"/>
      <c r="CKG28" s="25"/>
      <c r="CKH28" s="25"/>
      <c r="CKI28" s="152"/>
      <c r="CKJ28" s="25"/>
      <c r="CKK28" s="25"/>
      <c r="CKM28" s="25"/>
      <c r="CKN28" s="25"/>
      <c r="CKO28" s="25"/>
      <c r="CKP28" s="25"/>
      <c r="CKQ28" s="424"/>
      <c r="CKR28" s="25"/>
      <c r="CKS28" s="25"/>
      <c r="CKT28" s="25"/>
      <c r="CKU28" s="25"/>
      <c r="CKV28" s="25"/>
      <c r="CKW28" s="152"/>
      <c r="CKX28" s="25"/>
      <c r="CKY28" s="25"/>
      <c r="CLA28" s="25"/>
      <c r="CLB28" s="25"/>
      <c r="CLC28" s="25"/>
      <c r="CLD28" s="25"/>
      <c r="CLE28" s="424"/>
      <c r="CLF28" s="25"/>
      <c r="CLG28" s="25"/>
      <c r="CLH28" s="25"/>
      <c r="CLI28" s="25"/>
      <c r="CLJ28" s="25"/>
      <c r="CLK28" s="152"/>
      <c r="CLL28" s="25"/>
      <c r="CLM28" s="25"/>
      <c r="CLO28" s="25"/>
      <c r="CLP28" s="25"/>
      <c r="CLQ28" s="25"/>
      <c r="CLR28" s="25"/>
      <c r="CLS28" s="424"/>
      <c r="CLT28" s="25"/>
      <c r="CLU28" s="25"/>
      <c r="CLV28" s="25"/>
      <c r="CLW28" s="25"/>
      <c r="CLX28" s="25"/>
      <c r="CLY28" s="152"/>
      <c r="CLZ28" s="25"/>
      <c r="CMA28" s="25"/>
      <c r="CMC28" s="25"/>
      <c r="CMD28" s="25"/>
      <c r="CME28" s="25"/>
      <c r="CMF28" s="25"/>
      <c r="CMG28" s="424"/>
      <c r="CMH28" s="25"/>
      <c r="CMI28" s="25"/>
      <c r="CMJ28" s="25"/>
      <c r="CMK28" s="25"/>
      <c r="CML28" s="25"/>
      <c r="CMM28" s="152"/>
      <c r="CMN28" s="25"/>
      <c r="CMO28" s="25"/>
      <c r="CMQ28" s="25"/>
      <c r="CMR28" s="25"/>
      <c r="CMS28" s="25"/>
      <c r="CMT28" s="25"/>
      <c r="CMU28" s="424"/>
      <c r="CMV28" s="25"/>
      <c r="CMW28" s="25"/>
      <c r="CMX28" s="25"/>
      <c r="CMY28" s="25"/>
      <c r="CMZ28" s="25"/>
      <c r="CNA28" s="152"/>
      <c r="CNB28" s="25"/>
      <c r="CNC28" s="25"/>
      <c r="CNE28" s="25"/>
      <c r="CNF28" s="25"/>
      <c r="CNG28" s="25"/>
      <c r="CNH28" s="25"/>
      <c r="CNI28" s="424"/>
      <c r="CNJ28" s="25"/>
      <c r="CNK28" s="25"/>
      <c r="CNL28" s="25"/>
      <c r="CNM28" s="25"/>
      <c r="CNN28" s="25"/>
      <c r="CNO28" s="152"/>
      <c r="CNP28" s="25"/>
      <c r="CNQ28" s="25"/>
      <c r="CNS28" s="25"/>
      <c r="CNT28" s="25"/>
      <c r="CNU28" s="25"/>
      <c r="CNV28" s="25"/>
      <c r="CNW28" s="424"/>
      <c r="CNX28" s="25"/>
      <c r="CNY28" s="25"/>
      <c r="CNZ28" s="25"/>
      <c r="COA28" s="25"/>
      <c r="COB28" s="25"/>
      <c r="COC28" s="152"/>
      <c r="COD28" s="25"/>
      <c r="COE28" s="25"/>
      <c r="COG28" s="25"/>
      <c r="COH28" s="25"/>
      <c r="COI28" s="25"/>
      <c r="COJ28" s="25"/>
      <c r="COK28" s="424"/>
      <c r="COL28" s="25"/>
      <c r="COM28" s="25"/>
      <c r="CON28" s="25"/>
      <c r="COO28" s="25"/>
      <c r="COP28" s="25"/>
      <c r="COQ28" s="152"/>
      <c r="COR28" s="25"/>
      <c r="COS28" s="25"/>
      <c r="COU28" s="25"/>
      <c r="COV28" s="25"/>
      <c r="COW28" s="25"/>
      <c r="COX28" s="25"/>
      <c r="COY28" s="424"/>
      <c r="COZ28" s="25"/>
      <c r="CPA28" s="25"/>
      <c r="CPB28" s="25"/>
      <c r="CPC28" s="25"/>
      <c r="CPD28" s="25"/>
      <c r="CPE28" s="152"/>
      <c r="CPF28" s="25"/>
      <c r="CPG28" s="25"/>
      <c r="CPI28" s="25"/>
      <c r="CPJ28" s="25"/>
      <c r="CPK28" s="25"/>
      <c r="CPL28" s="25"/>
      <c r="CPM28" s="424"/>
      <c r="CPN28" s="25"/>
      <c r="CPO28" s="25"/>
      <c r="CPP28" s="25"/>
      <c r="CPQ28" s="25"/>
      <c r="CPR28" s="25"/>
      <c r="CPS28" s="152"/>
      <c r="CPT28" s="25"/>
      <c r="CPU28" s="25"/>
      <c r="CPW28" s="25"/>
      <c r="CPX28" s="25"/>
      <c r="CPY28" s="25"/>
      <c r="CPZ28" s="25"/>
      <c r="CQA28" s="424"/>
      <c r="CQB28" s="25"/>
      <c r="CQC28" s="25"/>
      <c r="CQD28" s="25"/>
      <c r="CQE28" s="25"/>
      <c r="CQF28" s="25"/>
      <c r="CQG28" s="152"/>
      <c r="CQH28" s="25"/>
      <c r="CQI28" s="25"/>
      <c r="CQK28" s="25"/>
      <c r="CQL28" s="25"/>
      <c r="CQM28" s="25"/>
      <c r="CQN28" s="25"/>
      <c r="CQO28" s="424"/>
      <c r="CQP28" s="25"/>
      <c r="CQQ28" s="25"/>
      <c r="CQR28" s="25"/>
      <c r="CQS28" s="25"/>
      <c r="CQT28" s="25"/>
      <c r="CQU28" s="152"/>
      <c r="CQV28" s="25"/>
      <c r="CQW28" s="25"/>
      <c r="CQY28" s="25"/>
      <c r="CQZ28" s="25"/>
      <c r="CRA28" s="25"/>
      <c r="CRB28" s="25"/>
      <c r="CRC28" s="424"/>
      <c r="CRD28" s="25"/>
      <c r="CRE28" s="25"/>
      <c r="CRF28" s="25"/>
      <c r="CRG28" s="25"/>
      <c r="CRH28" s="25"/>
      <c r="CRI28" s="152"/>
      <c r="CRJ28" s="25"/>
      <c r="CRK28" s="25"/>
      <c r="CRM28" s="25"/>
      <c r="CRN28" s="25"/>
      <c r="CRO28" s="25"/>
      <c r="CRP28" s="25"/>
      <c r="CRQ28" s="424"/>
      <c r="CRR28" s="25"/>
      <c r="CRS28" s="25"/>
      <c r="CRT28" s="25"/>
      <c r="CRU28" s="25"/>
      <c r="CRV28" s="25"/>
      <c r="CRW28" s="152"/>
      <c r="CRX28" s="25"/>
      <c r="CRY28" s="25"/>
      <c r="CSA28" s="25"/>
      <c r="CSB28" s="25"/>
      <c r="CSC28" s="25"/>
      <c r="CSD28" s="25"/>
      <c r="CSE28" s="424"/>
      <c r="CSF28" s="25"/>
      <c r="CSG28" s="25"/>
      <c r="CSH28" s="25"/>
      <c r="CSI28" s="25"/>
      <c r="CSJ28" s="25"/>
      <c r="CSK28" s="152"/>
      <c r="CSL28" s="25"/>
      <c r="CSM28" s="25"/>
      <c r="CSO28" s="25"/>
      <c r="CSP28" s="25"/>
      <c r="CSQ28" s="25"/>
      <c r="CSR28" s="25"/>
      <c r="CSS28" s="424"/>
      <c r="CST28" s="25"/>
      <c r="CSU28" s="25"/>
      <c r="CSV28" s="25"/>
      <c r="CSW28" s="25"/>
      <c r="CSX28" s="25"/>
      <c r="CSY28" s="152"/>
      <c r="CSZ28" s="25"/>
      <c r="CTA28" s="25"/>
      <c r="CTC28" s="25"/>
      <c r="CTD28" s="25"/>
      <c r="CTE28" s="25"/>
      <c r="CTF28" s="25"/>
      <c r="CTG28" s="424"/>
      <c r="CTH28" s="25"/>
      <c r="CTI28" s="25"/>
      <c r="CTJ28" s="25"/>
      <c r="CTK28" s="25"/>
      <c r="CTL28" s="25"/>
      <c r="CTM28" s="152"/>
      <c r="CTN28" s="25"/>
      <c r="CTO28" s="25"/>
      <c r="CTQ28" s="25"/>
      <c r="CTR28" s="25"/>
      <c r="CTS28" s="25"/>
      <c r="CTT28" s="25"/>
      <c r="CTU28" s="424"/>
      <c r="CTV28" s="25"/>
      <c r="CTW28" s="25"/>
      <c r="CTX28" s="25"/>
      <c r="CTY28" s="25"/>
      <c r="CTZ28" s="25"/>
      <c r="CUA28" s="152"/>
      <c r="CUB28" s="25"/>
      <c r="CUC28" s="25"/>
      <c r="CUE28" s="25"/>
      <c r="CUF28" s="25"/>
      <c r="CUG28" s="25"/>
      <c r="CUH28" s="25"/>
      <c r="CUI28" s="424"/>
      <c r="CUJ28" s="25"/>
      <c r="CUK28" s="25"/>
      <c r="CUL28" s="25"/>
      <c r="CUM28" s="25"/>
      <c r="CUN28" s="25"/>
      <c r="CUO28" s="152"/>
      <c r="CUP28" s="25"/>
      <c r="CUQ28" s="25"/>
      <c r="CUS28" s="25"/>
      <c r="CUT28" s="25"/>
      <c r="CUU28" s="25"/>
      <c r="CUV28" s="25"/>
      <c r="CUW28" s="424"/>
      <c r="CUX28" s="25"/>
      <c r="CUY28" s="25"/>
      <c r="CUZ28" s="25"/>
      <c r="CVA28" s="25"/>
      <c r="CVB28" s="25"/>
      <c r="CVC28" s="152"/>
      <c r="CVD28" s="25"/>
      <c r="CVE28" s="25"/>
      <c r="CVG28" s="25"/>
      <c r="CVH28" s="25"/>
      <c r="CVI28" s="25"/>
      <c r="CVJ28" s="25"/>
      <c r="CVK28" s="424"/>
      <c r="CVL28" s="25"/>
      <c r="CVM28" s="25"/>
      <c r="CVN28" s="25"/>
      <c r="CVO28" s="25"/>
      <c r="CVP28" s="25"/>
      <c r="CVQ28" s="152"/>
      <c r="CVR28" s="25"/>
      <c r="CVS28" s="25"/>
      <c r="CVU28" s="25"/>
      <c r="CVV28" s="25"/>
      <c r="CVW28" s="25"/>
      <c r="CVX28" s="25"/>
      <c r="CVY28" s="424"/>
      <c r="CVZ28" s="25"/>
      <c r="CWA28" s="25"/>
      <c r="CWB28" s="25"/>
      <c r="CWC28" s="25"/>
      <c r="CWD28" s="25"/>
      <c r="CWE28" s="152"/>
      <c r="CWF28" s="25"/>
      <c r="CWG28" s="25"/>
      <c r="CWI28" s="25"/>
      <c r="CWJ28" s="25"/>
      <c r="CWK28" s="25"/>
      <c r="CWL28" s="25"/>
      <c r="CWM28" s="424"/>
      <c r="CWN28" s="25"/>
      <c r="CWO28" s="25"/>
      <c r="CWP28" s="25"/>
      <c r="CWQ28" s="25"/>
      <c r="CWR28" s="25"/>
      <c r="CWS28" s="152"/>
      <c r="CWT28" s="25"/>
      <c r="CWU28" s="25"/>
      <c r="CWW28" s="25"/>
      <c r="CWX28" s="25"/>
      <c r="CWY28" s="25"/>
      <c r="CWZ28" s="25"/>
      <c r="CXA28" s="424"/>
      <c r="CXB28" s="25"/>
      <c r="CXC28" s="25"/>
      <c r="CXD28" s="25"/>
      <c r="CXE28" s="25"/>
      <c r="CXF28" s="25"/>
      <c r="CXG28" s="152"/>
      <c r="CXH28" s="25"/>
      <c r="CXI28" s="25"/>
      <c r="CXK28" s="25"/>
      <c r="CXL28" s="25"/>
      <c r="CXM28" s="25"/>
      <c r="CXN28" s="25"/>
      <c r="CXO28" s="424"/>
      <c r="CXP28" s="25"/>
      <c r="CXQ28" s="25"/>
      <c r="CXR28" s="25"/>
      <c r="CXS28" s="25"/>
      <c r="CXT28" s="25"/>
      <c r="CXU28" s="152"/>
      <c r="CXV28" s="25"/>
      <c r="CXW28" s="25"/>
      <c r="CXY28" s="25"/>
      <c r="CXZ28" s="25"/>
      <c r="CYA28" s="25"/>
      <c r="CYB28" s="25"/>
      <c r="CYC28" s="424"/>
      <c r="CYD28" s="25"/>
      <c r="CYE28" s="25"/>
      <c r="CYF28" s="25"/>
      <c r="CYG28" s="25"/>
      <c r="CYH28" s="25"/>
      <c r="CYI28" s="152"/>
      <c r="CYJ28" s="25"/>
      <c r="CYK28" s="25"/>
      <c r="CYM28" s="25"/>
      <c r="CYN28" s="25"/>
      <c r="CYO28" s="25"/>
      <c r="CYP28" s="25"/>
      <c r="CYQ28" s="424"/>
      <c r="CYR28" s="25"/>
      <c r="CYS28" s="25"/>
      <c r="CYT28" s="25"/>
      <c r="CYU28" s="25"/>
      <c r="CYV28" s="25"/>
      <c r="CYW28" s="152"/>
      <c r="CYX28" s="25"/>
      <c r="CYY28" s="25"/>
      <c r="CZA28" s="25"/>
      <c r="CZB28" s="25"/>
      <c r="CZC28" s="25"/>
      <c r="CZD28" s="25"/>
      <c r="CZE28" s="424"/>
      <c r="CZF28" s="25"/>
      <c r="CZG28" s="25"/>
      <c r="CZH28" s="25"/>
      <c r="CZI28" s="25"/>
      <c r="CZJ28" s="25"/>
      <c r="CZK28" s="152"/>
      <c r="CZL28" s="25"/>
      <c r="CZM28" s="25"/>
      <c r="CZO28" s="25"/>
      <c r="CZP28" s="25"/>
      <c r="CZQ28" s="25"/>
      <c r="CZR28" s="25"/>
      <c r="CZS28" s="424"/>
      <c r="CZT28" s="25"/>
      <c r="CZU28" s="25"/>
      <c r="CZV28" s="25"/>
      <c r="CZW28" s="25"/>
      <c r="CZX28" s="25"/>
      <c r="CZY28" s="152"/>
      <c r="CZZ28" s="25"/>
      <c r="DAA28" s="25"/>
      <c r="DAC28" s="25"/>
      <c r="DAD28" s="25"/>
      <c r="DAE28" s="25"/>
      <c r="DAF28" s="25"/>
      <c r="DAG28" s="424"/>
      <c r="DAH28" s="25"/>
      <c r="DAI28" s="25"/>
      <c r="DAJ28" s="25"/>
      <c r="DAK28" s="25"/>
      <c r="DAL28" s="25"/>
      <c r="DAM28" s="152"/>
      <c r="DAN28" s="25"/>
      <c r="DAO28" s="25"/>
      <c r="DAQ28" s="25"/>
      <c r="DAR28" s="25"/>
      <c r="DAS28" s="25"/>
      <c r="DAT28" s="25"/>
      <c r="DAU28" s="424"/>
      <c r="DAV28" s="25"/>
      <c r="DAW28" s="25"/>
      <c r="DAX28" s="25"/>
      <c r="DAY28" s="25"/>
      <c r="DAZ28" s="25"/>
      <c r="DBA28" s="152"/>
      <c r="DBB28" s="25"/>
      <c r="DBC28" s="25"/>
      <c r="DBE28" s="25"/>
      <c r="DBF28" s="25"/>
      <c r="DBG28" s="25"/>
      <c r="DBH28" s="25"/>
      <c r="DBI28" s="424"/>
      <c r="DBJ28" s="25"/>
      <c r="DBK28" s="25"/>
      <c r="DBL28" s="25"/>
      <c r="DBM28" s="25"/>
      <c r="DBN28" s="25"/>
      <c r="DBO28" s="152"/>
      <c r="DBP28" s="25"/>
      <c r="DBQ28" s="25"/>
      <c r="DBS28" s="25"/>
      <c r="DBT28" s="25"/>
      <c r="DBU28" s="25"/>
      <c r="DBV28" s="25"/>
      <c r="DBW28" s="424"/>
      <c r="DBX28" s="25"/>
      <c r="DBY28" s="25"/>
      <c r="DBZ28" s="25"/>
      <c r="DCA28" s="25"/>
      <c r="DCB28" s="25"/>
      <c r="DCC28" s="152"/>
      <c r="DCD28" s="25"/>
      <c r="DCE28" s="25"/>
      <c r="DCG28" s="25"/>
      <c r="DCH28" s="25"/>
      <c r="DCI28" s="25"/>
      <c r="DCJ28" s="25"/>
      <c r="DCK28" s="424"/>
      <c r="DCL28" s="25"/>
      <c r="DCM28" s="25"/>
      <c r="DCN28" s="25"/>
      <c r="DCO28" s="25"/>
      <c r="DCP28" s="25"/>
      <c r="DCQ28" s="152"/>
      <c r="DCR28" s="25"/>
      <c r="DCS28" s="25"/>
      <c r="DCU28" s="25"/>
      <c r="DCV28" s="25"/>
      <c r="DCW28" s="25"/>
      <c r="DCX28" s="25"/>
      <c r="DCY28" s="424"/>
      <c r="DCZ28" s="25"/>
      <c r="DDA28" s="25"/>
      <c r="DDB28" s="25"/>
      <c r="DDC28" s="25"/>
      <c r="DDD28" s="25"/>
      <c r="DDE28" s="152"/>
      <c r="DDF28" s="25"/>
      <c r="DDG28" s="25"/>
      <c r="DDI28" s="25"/>
      <c r="DDJ28" s="25"/>
      <c r="DDK28" s="25"/>
      <c r="DDL28" s="25"/>
      <c r="DDM28" s="424"/>
      <c r="DDN28" s="25"/>
      <c r="DDO28" s="25"/>
      <c r="DDP28" s="25"/>
      <c r="DDQ28" s="25"/>
      <c r="DDR28" s="25"/>
      <c r="DDS28" s="152"/>
      <c r="DDT28" s="25"/>
      <c r="DDU28" s="25"/>
      <c r="DDW28" s="25"/>
      <c r="DDX28" s="25"/>
      <c r="DDY28" s="25"/>
      <c r="DDZ28" s="25"/>
      <c r="DEA28" s="424"/>
      <c r="DEB28" s="25"/>
      <c r="DEC28" s="25"/>
      <c r="DED28" s="25"/>
      <c r="DEE28" s="25"/>
      <c r="DEF28" s="25"/>
      <c r="DEG28" s="152"/>
      <c r="DEH28" s="25"/>
      <c r="DEI28" s="25"/>
      <c r="DEK28" s="25"/>
      <c r="DEL28" s="25"/>
      <c r="DEM28" s="25"/>
      <c r="DEN28" s="25"/>
      <c r="DEO28" s="424"/>
      <c r="DEP28" s="25"/>
      <c r="DEQ28" s="25"/>
      <c r="DER28" s="25"/>
      <c r="DES28" s="25"/>
      <c r="DET28" s="25"/>
      <c r="DEU28" s="152"/>
      <c r="DEV28" s="25"/>
      <c r="DEW28" s="25"/>
      <c r="DEY28" s="25"/>
      <c r="DEZ28" s="25"/>
      <c r="DFA28" s="25"/>
      <c r="DFB28" s="25"/>
      <c r="DFC28" s="424"/>
      <c r="DFD28" s="25"/>
      <c r="DFE28" s="25"/>
      <c r="DFF28" s="25"/>
      <c r="DFG28" s="25"/>
      <c r="DFH28" s="25"/>
      <c r="DFI28" s="152"/>
      <c r="DFJ28" s="25"/>
      <c r="DFK28" s="25"/>
      <c r="DFM28" s="25"/>
      <c r="DFN28" s="25"/>
      <c r="DFO28" s="25"/>
      <c r="DFP28" s="25"/>
      <c r="DFQ28" s="424"/>
      <c r="DFR28" s="25"/>
      <c r="DFS28" s="25"/>
      <c r="DFT28" s="25"/>
      <c r="DFU28" s="25"/>
      <c r="DFV28" s="25"/>
      <c r="DFW28" s="152"/>
      <c r="DFX28" s="25"/>
      <c r="DFY28" s="25"/>
      <c r="DGA28" s="25"/>
      <c r="DGB28" s="25"/>
      <c r="DGC28" s="25"/>
      <c r="DGD28" s="25"/>
      <c r="DGE28" s="424"/>
      <c r="DGF28" s="25"/>
      <c r="DGG28" s="25"/>
      <c r="DGH28" s="25"/>
      <c r="DGI28" s="25"/>
      <c r="DGJ28" s="25"/>
      <c r="DGK28" s="152"/>
      <c r="DGL28" s="25"/>
      <c r="DGM28" s="25"/>
      <c r="DGO28" s="25"/>
      <c r="DGP28" s="25"/>
      <c r="DGQ28" s="25"/>
      <c r="DGR28" s="25"/>
      <c r="DGS28" s="424"/>
      <c r="DGT28" s="25"/>
      <c r="DGU28" s="25"/>
      <c r="DGV28" s="25"/>
      <c r="DGW28" s="25"/>
      <c r="DGX28" s="25"/>
      <c r="DGY28" s="152"/>
      <c r="DGZ28" s="25"/>
      <c r="DHA28" s="25"/>
      <c r="DHC28" s="25"/>
      <c r="DHD28" s="25"/>
      <c r="DHE28" s="25"/>
      <c r="DHF28" s="25"/>
      <c r="DHG28" s="424"/>
      <c r="DHH28" s="25"/>
      <c r="DHI28" s="25"/>
      <c r="DHJ28" s="25"/>
      <c r="DHK28" s="25"/>
      <c r="DHL28" s="25"/>
      <c r="DHM28" s="152"/>
      <c r="DHN28" s="25"/>
      <c r="DHO28" s="25"/>
      <c r="DHQ28" s="25"/>
      <c r="DHR28" s="25"/>
      <c r="DHS28" s="25"/>
      <c r="DHT28" s="25"/>
      <c r="DHU28" s="424"/>
      <c r="DHV28" s="25"/>
      <c r="DHW28" s="25"/>
      <c r="DHX28" s="25"/>
      <c r="DHY28" s="25"/>
      <c r="DHZ28" s="25"/>
      <c r="DIA28" s="152"/>
      <c r="DIB28" s="25"/>
      <c r="DIC28" s="25"/>
      <c r="DIE28" s="25"/>
      <c r="DIF28" s="25"/>
      <c r="DIG28" s="25"/>
      <c r="DIH28" s="25"/>
      <c r="DII28" s="424"/>
      <c r="DIJ28" s="25"/>
      <c r="DIK28" s="25"/>
      <c r="DIL28" s="25"/>
      <c r="DIM28" s="25"/>
      <c r="DIN28" s="25"/>
      <c r="DIO28" s="152"/>
      <c r="DIP28" s="25"/>
      <c r="DIQ28" s="25"/>
      <c r="DIS28" s="25"/>
      <c r="DIT28" s="25"/>
      <c r="DIU28" s="25"/>
      <c r="DIV28" s="25"/>
      <c r="DIW28" s="424"/>
      <c r="DIX28" s="25"/>
      <c r="DIY28" s="25"/>
      <c r="DIZ28" s="25"/>
      <c r="DJA28" s="25"/>
      <c r="DJB28" s="25"/>
      <c r="DJC28" s="152"/>
      <c r="DJD28" s="25"/>
      <c r="DJE28" s="25"/>
      <c r="DJG28" s="25"/>
      <c r="DJH28" s="25"/>
      <c r="DJI28" s="25"/>
      <c r="DJJ28" s="25"/>
      <c r="DJK28" s="424"/>
      <c r="DJL28" s="25"/>
      <c r="DJM28" s="25"/>
      <c r="DJN28" s="25"/>
      <c r="DJO28" s="25"/>
      <c r="DJP28" s="25"/>
      <c r="DJQ28" s="152"/>
      <c r="DJR28" s="25"/>
      <c r="DJS28" s="25"/>
      <c r="DJU28" s="25"/>
      <c r="DJV28" s="25"/>
      <c r="DJW28" s="25"/>
      <c r="DJX28" s="25"/>
      <c r="DJY28" s="424"/>
      <c r="DJZ28" s="25"/>
      <c r="DKA28" s="25"/>
      <c r="DKB28" s="25"/>
      <c r="DKC28" s="25"/>
      <c r="DKD28" s="25"/>
      <c r="DKE28" s="152"/>
      <c r="DKF28" s="25"/>
      <c r="DKG28" s="25"/>
      <c r="DKI28" s="25"/>
      <c r="DKJ28" s="25"/>
      <c r="DKK28" s="25"/>
      <c r="DKL28" s="25"/>
      <c r="DKM28" s="424"/>
      <c r="DKN28" s="25"/>
      <c r="DKO28" s="25"/>
      <c r="DKP28" s="25"/>
      <c r="DKQ28" s="25"/>
      <c r="DKR28" s="25"/>
      <c r="DKS28" s="152"/>
      <c r="DKT28" s="25"/>
      <c r="DKU28" s="25"/>
      <c r="DKW28" s="25"/>
      <c r="DKX28" s="25"/>
      <c r="DKY28" s="25"/>
      <c r="DKZ28" s="25"/>
      <c r="DLA28" s="424"/>
      <c r="DLB28" s="25"/>
      <c r="DLC28" s="25"/>
      <c r="DLD28" s="25"/>
      <c r="DLE28" s="25"/>
      <c r="DLF28" s="25"/>
      <c r="DLG28" s="152"/>
      <c r="DLH28" s="25"/>
      <c r="DLI28" s="25"/>
      <c r="DLK28" s="25"/>
      <c r="DLL28" s="25"/>
      <c r="DLM28" s="25"/>
      <c r="DLN28" s="25"/>
      <c r="DLO28" s="424"/>
      <c r="DLP28" s="25"/>
      <c r="DLQ28" s="25"/>
      <c r="DLR28" s="25"/>
      <c r="DLS28" s="25"/>
      <c r="DLT28" s="25"/>
      <c r="DLU28" s="152"/>
      <c r="DLV28" s="25"/>
      <c r="DLW28" s="25"/>
      <c r="DLY28" s="25"/>
      <c r="DLZ28" s="25"/>
      <c r="DMA28" s="25"/>
      <c r="DMB28" s="25"/>
      <c r="DMC28" s="424"/>
      <c r="DMD28" s="25"/>
      <c r="DME28" s="25"/>
      <c r="DMF28" s="25"/>
      <c r="DMG28" s="25"/>
      <c r="DMH28" s="25"/>
      <c r="DMI28" s="152"/>
      <c r="DMJ28" s="25"/>
      <c r="DMK28" s="25"/>
      <c r="DMM28" s="25"/>
      <c r="DMN28" s="25"/>
      <c r="DMO28" s="25"/>
      <c r="DMP28" s="25"/>
      <c r="DMQ28" s="424"/>
      <c r="DMR28" s="25"/>
      <c r="DMS28" s="25"/>
      <c r="DMT28" s="25"/>
      <c r="DMU28" s="25"/>
      <c r="DMV28" s="25"/>
      <c r="DMW28" s="152"/>
      <c r="DMX28" s="25"/>
      <c r="DMY28" s="25"/>
      <c r="DNA28" s="25"/>
      <c r="DNB28" s="25"/>
      <c r="DNC28" s="25"/>
      <c r="DND28" s="25"/>
      <c r="DNE28" s="424"/>
      <c r="DNF28" s="25"/>
      <c r="DNG28" s="25"/>
      <c r="DNH28" s="25"/>
      <c r="DNI28" s="25"/>
      <c r="DNJ28" s="25"/>
      <c r="DNK28" s="152"/>
      <c r="DNL28" s="25"/>
      <c r="DNM28" s="25"/>
      <c r="DNO28" s="25"/>
      <c r="DNP28" s="25"/>
      <c r="DNQ28" s="25"/>
      <c r="DNR28" s="25"/>
      <c r="DNS28" s="424"/>
      <c r="DNT28" s="25"/>
      <c r="DNU28" s="25"/>
      <c r="DNV28" s="25"/>
      <c r="DNW28" s="25"/>
      <c r="DNX28" s="25"/>
      <c r="DNY28" s="152"/>
      <c r="DNZ28" s="25"/>
      <c r="DOA28" s="25"/>
      <c r="DOC28" s="25"/>
      <c r="DOD28" s="25"/>
      <c r="DOE28" s="25"/>
      <c r="DOF28" s="25"/>
      <c r="DOG28" s="424"/>
      <c r="DOH28" s="25"/>
      <c r="DOI28" s="25"/>
      <c r="DOJ28" s="25"/>
      <c r="DOK28" s="25"/>
      <c r="DOL28" s="25"/>
      <c r="DOM28" s="152"/>
      <c r="DON28" s="25"/>
      <c r="DOO28" s="25"/>
      <c r="DOQ28" s="25"/>
      <c r="DOR28" s="25"/>
      <c r="DOS28" s="25"/>
      <c r="DOT28" s="25"/>
      <c r="DOU28" s="424"/>
      <c r="DOV28" s="25"/>
      <c r="DOW28" s="25"/>
      <c r="DOX28" s="25"/>
      <c r="DOY28" s="25"/>
      <c r="DOZ28" s="25"/>
      <c r="DPA28" s="152"/>
      <c r="DPB28" s="25"/>
      <c r="DPC28" s="25"/>
      <c r="DPE28" s="25"/>
      <c r="DPF28" s="25"/>
      <c r="DPG28" s="25"/>
      <c r="DPH28" s="25"/>
      <c r="DPI28" s="424"/>
      <c r="DPJ28" s="25"/>
      <c r="DPK28" s="25"/>
      <c r="DPL28" s="25"/>
      <c r="DPM28" s="25"/>
      <c r="DPN28" s="25"/>
      <c r="DPO28" s="152"/>
      <c r="DPP28" s="25"/>
      <c r="DPQ28" s="25"/>
      <c r="DPS28" s="25"/>
      <c r="DPT28" s="25"/>
      <c r="DPU28" s="25"/>
      <c r="DPV28" s="25"/>
      <c r="DPW28" s="424"/>
      <c r="DPX28" s="25"/>
      <c r="DPY28" s="25"/>
      <c r="DPZ28" s="25"/>
      <c r="DQA28" s="25"/>
      <c r="DQB28" s="25"/>
      <c r="DQC28" s="152"/>
      <c r="DQD28" s="25"/>
      <c r="DQE28" s="25"/>
      <c r="DQG28" s="25"/>
      <c r="DQH28" s="25"/>
      <c r="DQI28" s="25"/>
      <c r="DQJ28" s="25"/>
      <c r="DQK28" s="424"/>
      <c r="DQL28" s="25"/>
      <c r="DQM28" s="25"/>
      <c r="DQN28" s="25"/>
      <c r="DQO28" s="25"/>
      <c r="DQP28" s="25"/>
      <c r="DQQ28" s="152"/>
      <c r="DQR28" s="25"/>
      <c r="DQS28" s="25"/>
      <c r="DQU28" s="25"/>
      <c r="DQV28" s="25"/>
      <c r="DQW28" s="25"/>
      <c r="DQX28" s="25"/>
      <c r="DQY28" s="424"/>
      <c r="DQZ28" s="25"/>
      <c r="DRA28" s="25"/>
      <c r="DRB28" s="25"/>
      <c r="DRC28" s="25"/>
      <c r="DRD28" s="25"/>
      <c r="DRE28" s="152"/>
      <c r="DRF28" s="25"/>
      <c r="DRG28" s="25"/>
      <c r="DRI28" s="25"/>
      <c r="DRJ28" s="25"/>
      <c r="DRK28" s="25"/>
      <c r="DRL28" s="25"/>
      <c r="DRM28" s="424"/>
      <c r="DRN28" s="25"/>
      <c r="DRO28" s="25"/>
      <c r="DRP28" s="25"/>
      <c r="DRQ28" s="25"/>
      <c r="DRR28" s="25"/>
      <c r="DRS28" s="152"/>
      <c r="DRT28" s="25"/>
      <c r="DRU28" s="25"/>
      <c r="DRW28" s="25"/>
      <c r="DRX28" s="25"/>
      <c r="DRY28" s="25"/>
      <c r="DRZ28" s="25"/>
      <c r="DSA28" s="424"/>
      <c r="DSB28" s="25"/>
      <c r="DSC28" s="25"/>
      <c r="DSD28" s="25"/>
      <c r="DSE28" s="25"/>
      <c r="DSF28" s="25"/>
      <c r="DSG28" s="152"/>
      <c r="DSH28" s="25"/>
      <c r="DSI28" s="25"/>
      <c r="DSK28" s="25"/>
      <c r="DSL28" s="25"/>
      <c r="DSM28" s="25"/>
      <c r="DSN28" s="25"/>
      <c r="DSO28" s="424"/>
      <c r="DSP28" s="25"/>
      <c r="DSQ28" s="25"/>
      <c r="DSR28" s="25"/>
      <c r="DSS28" s="25"/>
      <c r="DST28" s="25"/>
      <c r="DSU28" s="152"/>
      <c r="DSV28" s="25"/>
      <c r="DSW28" s="25"/>
      <c r="DSY28" s="25"/>
      <c r="DSZ28" s="25"/>
      <c r="DTA28" s="25"/>
      <c r="DTB28" s="25"/>
      <c r="DTC28" s="424"/>
      <c r="DTD28" s="25"/>
      <c r="DTE28" s="25"/>
      <c r="DTF28" s="25"/>
      <c r="DTG28" s="25"/>
      <c r="DTH28" s="25"/>
      <c r="DTI28" s="152"/>
      <c r="DTJ28" s="25"/>
      <c r="DTK28" s="25"/>
      <c r="DTM28" s="25"/>
      <c r="DTN28" s="25"/>
      <c r="DTO28" s="25"/>
      <c r="DTP28" s="25"/>
      <c r="DTQ28" s="424"/>
      <c r="DTR28" s="25"/>
      <c r="DTS28" s="25"/>
      <c r="DTT28" s="25"/>
      <c r="DTU28" s="25"/>
      <c r="DTV28" s="25"/>
      <c r="DTW28" s="152"/>
      <c r="DTX28" s="25"/>
      <c r="DTY28" s="25"/>
      <c r="DUA28" s="25"/>
      <c r="DUB28" s="25"/>
      <c r="DUC28" s="25"/>
      <c r="DUD28" s="25"/>
      <c r="DUE28" s="424"/>
      <c r="DUF28" s="25"/>
      <c r="DUG28" s="25"/>
      <c r="DUH28" s="25"/>
      <c r="DUI28" s="25"/>
      <c r="DUJ28" s="25"/>
      <c r="DUK28" s="152"/>
      <c r="DUL28" s="25"/>
      <c r="DUM28" s="25"/>
      <c r="DUO28" s="25"/>
      <c r="DUP28" s="25"/>
      <c r="DUQ28" s="25"/>
      <c r="DUR28" s="25"/>
      <c r="DUS28" s="424"/>
      <c r="DUT28" s="25"/>
      <c r="DUU28" s="25"/>
      <c r="DUV28" s="25"/>
      <c r="DUW28" s="25"/>
      <c r="DUX28" s="25"/>
      <c r="DUY28" s="152"/>
      <c r="DUZ28" s="25"/>
      <c r="DVA28" s="25"/>
      <c r="DVC28" s="25"/>
      <c r="DVD28" s="25"/>
      <c r="DVE28" s="25"/>
      <c r="DVF28" s="25"/>
      <c r="DVG28" s="424"/>
      <c r="DVH28" s="25"/>
      <c r="DVI28" s="25"/>
      <c r="DVJ28" s="25"/>
      <c r="DVK28" s="25"/>
      <c r="DVL28" s="25"/>
      <c r="DVM28" s="152"/>
      <c r="DVN28" s="25"/>
      <c r="DVO28" s="25"/>
      <c r="DVQ28" s="25"/>
      <c r="DVR28" s="25"/>
      <c r="DVS28" s="25"/>
      <c r="DVT28" s="25"/>
      <c r="DVU28" s="424"/>
      <c r="DVV28" s="25"/>
      <c r="DVW28" s="25"/>
      <c r="DVX28" s="25"/>
      <c r="DVY28" s="25"/>
      <c r="DVZ28" s="25"/>
      <c r="DWA28" s="152"/>
      <c r="DWB28" s="25"/>
      <c r="DWC28" s="25"/>
      <c r="DWE28" s="25"/>
      <c r="DWF28" s="25"/>
      <c r="DWG28" s="25"/>
      <c r="DWH28" s="25"/>
      <c r="DWI28" s="424"/>
      <c r="DWJ28" s="25"/>
      <c r="DWK28" s="25"/>
      <c r="DWL28" s="25"/>
      <c r="DWM28" s="25"/>
      <c r="DWN28" s="25"/>
      <c r="DWO28" s="152"/>
      <c r="DWP28" s="25"/>
      <c r="DWQ28" s="25"/>
      <c r="DWS28" s="25"/>
      <c r="DWT28" s="25"/>
      <c r="DWU28" s="25"/>
      <c r="DWV28" s="25"/>
      <c r="DWW28" s="424"/>
      <c r="DWX28" s="25"/>
      <c r="DWY28" s="25"/>
      <c r="DWZ28" s="25"/>
      <c r="DXA28" s="25"/>
      <c r="DXB28" s="25"/>
      <c r="DXC28" s="152"/>
      <c r="DXD28" s="25"/>
      <c r="DXE28" s="25"/>
      <c r="DXG28" s="25"/>
      <c r="DXH28" s="25"/>
      <c r="DXI28" s="25"/>
      <c r="DXJ28" s="25"/>
      <c r="DXK28" s="424"/>
      <c r="DXL28" s="25"/>
      <c r="DXM28" s="25"/>
      <c r="DXN28" s="25"/>
      <c r="DXO28" s="25"/>
      <c r="DXP28" s="25"/>
      <c r="DXQ28" s="152"/>
      <c r="DXR28" s="25"/>
      <c r="DXS28" s="25"/>
      <c r="DXU28" s="25"/>
      <c r="DXV28" s="25"/>
      <c r="DXW28" s="25"/>
      <c r="DXX28" s="25"/>
      <c r="DXY28" s="424"/>
      <c r="DXZ28" s="25"/>
      <c r="DYA28" s="25"/>
      <c r="DYB28" s="25"/>
      <c r="DYC28" s="25"/>
      <c r="DYD28" s="25"/>
      <c r="DYE28" s="152"/>
      <c r="DYF28" s="25"/>
      <c r="DYG28" s="25"/>
      <c r="DYI28" s="25"/>
      <c r="DYJ28" s="25"/>
      <c r="DYK28" s="25"/>
      <c r="DYL28" s="25"/>
      <c r="DYM28" s="424"/>
      <c r="DYN28" s="25"/>
      <c r="DYO28" s="25"/>
      <c r="DYP28" s="25"/>
      <c r="DYQ28" s="25"/>
      <c r="DYR28" s="25"/>
      <c r="DYS28" s="152"/>
      <c r="DYT28" s="25"/>
      <c r="DYU28" s="25"/>
      <c r="DYW28" s="25"/>
      <c r="DYX28" s="25"/>
      <c r="DYY28" s="25"/>
      <c r="DYZ28" s="25"/>
      <c r="DZA28" s="424"/>
      <c r="DZB28" s="25"/>
      <c r="DZC28" s="25"/>
      <c r="DZD28" s="25"/>
      <c r="DZE28" s="25"/>
      <c r="DZF28" s="25"/>
      <c r="DZG28" s="152"/>
      <c r="DZH28" s="25"/>
      <c r="DZI28" s="25"/>
      <c r="DZK28" s="25"/>
      <c r="DZL28" s="25"/>
      <c r="DZM28" s="25"/>
      <c r="DZN28" s="25"/>
      <c r="DZO28" s="424"/>
      <c r="DZP28" s="25"/>
      <c r="DZQ28" s="25"/>
      <c r="DZR28" s="25"/>
      <c r="DZS28" s="25"/>
      <c r="DZT28" s="25"/>
      <c r="DZU28" s="152"/>
      <c r="DZV28" s="25"/>
      <c r="DZW28" s="25"/>
      <c r="DZY28" s="25"/>
      <c r="DZZ28" s="25"/>
      <c r="EAA28" s="25"/>
      <c r="EAB28" s="25"/>
      <c r="EAC28" s="424"/>
      <c r="EAD28" s="25"/>
      <c r="EAE28" s="25"/>
      <c r="EAF28" s="25"/>
      <c r="EAG28" s="25"/>
      <c r="EAH28" s="25"/>
      <c r="EAI28" s="152"/>
      <c r="EAJ28" s="25"/>
      <c r="EAK28" s="25"/>
      <c r="EAM28" s="25"/>
      <c r="EAN28" s="25"/>
      <c r="EAO28" s="25"/>
      <c r="EAP28" s="25"/>
      <c r="EAQ28" s="424"/>
      <c r="EAR28" s="25"/>
      <c r="EAS28" s="25"/>
      <c r="EAT28" s="25"/>
      <c r="EAU28" s="25"/>
      <c r="EAV28" s="25"/>
      <c r="EAW28" s="152"/>
      <c r="EAX28" s="25"/>
      <c r="EAY28" s="25"/>
      <c r="EBA28" s="25"/>
      <c r="EBB28" s="25"/>
      <c r="EBC28" s="25"/>
      <c r="EBD28" s="25"/>
      <c r="EBE28" s="424"/>
      <c r="EBF28" s="25"/>
      <c r="EBG28" s="25"/>
      <c r="EBH28" s="25"/>
      <c r="EBI28" s="25"/>
      <c r="EBJ28" s="25"/>
      <c r="EBK28" s="152"/>
      <c r="EBL28" s="25"/>
      <c r="EBM28" s="25"/>
      <c r="EBO28" s="25"/>
      <c r="EBP28" s="25"/>
      <c r="EBQ28" s="25"/>
      <c r="EBR28" s="25"/>
      <c r="EBS28" s="424"/>
      <c r="EBT28" s="25"/>
      <c r="EBU28" s="25"/>
      <c r="EBV28" s="25"/>
      <c r="EBW28" s="25"/>
      <c r="EBX28" s="25"/>
      <c r="EBY28" s="152"/>
      <c r="EBZ28" s="25"/>
      <c r="ECA28" s="25"/>
      <c r="ECC28" s="25"/>
      <c r="ECD28" s="25"/>
      <c r="ECE28" s="25"/>
      <c r="ECF28" s="25"/>
      <c r="ECG28" s="424"/>
      <c r="ECH28" s="25"/>
      <c r="ECI28" s="25"/>
      <c r="ECJ28" s="25"/>
      <c r="ECK28" s="25"/>
      <c r="ECL28" s="25"/>
      <c r="ECM28" s="152"/>
      <c r="ECN28" s="25"/>
      <c r="ECO28" s="25"/>
      <c r="ECQ28" s="25"/>
      <c r="ECR28" s="25"/>
      <c r="ECS28" s="25"/>
      <c r="ECT28" s="25"/>
      <c r="ECU28" s="424"/>
      <c r="ECV28" s="25"/>
      <c r="ECW28" s="25"/>
      <c r="ECX28" s="25"/>
      <c r="ECY28" s="25"/>
      <c r="ECZ28" s="25"/>
      <c r="EDA28" s="152"/>
      <c r="EDB28" s="25"/>
      <c r="EDC28" s="25"/>
      <c r="EDE28" s="25"/>
      <c r="EDF28" s="25"/>
      <c r="EDG28" s="25"/>
      <c r="EDH28" s="25"/>
      <c r="EDI28" s="424"/>
      <c r="EDJ28" s="25"/>
      <c r="EDK28" s="25"/>
      <c r="EDL28" s="25"/>
      <c r="EDM28" s="25"/>
      <c r="EDN28" s="25"/>
      <c r="EDO28" s="152"/>
      <c r="EDP28" s="25"/>
      <c r="EDQ28" s="25"/>
      <c r="EDS28" s="25"/>
      <c r="EDT28" s="25"/>
      <c r="EDU28" s="25"/>
      <c r="EDV28" s="25"/>
      <c r="EDW28" s="424"/>
      <c r="EDX28" s="25"/>
      <c r="EDY28" s="25"/>
      <c r="EDZ28" s="25"/>
      <c r="EEA28" s="25"/>
      <c r="EEB28" s="25"/>
      <c r="EEC28" s="152"/>
      <c r="EED28" s="25"/>
      <c r="EEE28" s="25"/>
      <c r="EEG28" s="25"/>
      <c r="EEH28" s="25"/>
      <c r="EEI28" s="25"/>
      <c r="EEJ28" s="25"/>
      <c r="EEK28" s="424"/>
      <c r="EEL28" s="25"/>
      <c r="EEM28" s="25"/>
      <c r="EEN28" s="25"/>
      <c r="EEO28" s="25"/>
      <c r="EEP28" s="25"/>
      <c r="EEQ28" s="152"/>
      <c r="EER28" s="25"/>
      <c r="EES28" s="25"/>
      <c r="EEU28" s="25"/>
      <c r="EEV28" s="25"/>
      <c r="EEW28" s="25"/>
      <c r="EEX28" s="25"/>
      <c r="EEY28" s="424"/>
      <c r="EEZ28" s="25"/>
      <c r="EFA28" s="25"/>
      <c r="EFB28" s="25"/>
      <c r="EFC28" s="25"/>
      <c r="EFD28" s="25"/>
      <c r="EFE28" s="152"/>
      <c r="EFF28" s="25"/>
      <c r="EFG28" s="25"/>
      <c r="EFI28" s="25"/>
      <c r="EFJ28" s="25"/>
      <c r="EFK28" s="25"/>
      <c r="EFL28" s="25"/>
      <c r="EFM28" s="424"/>
      <c r="EFN28" s="25"/>
      <c r="EFO28" s="25"/>
      <c r="EFP28" s="25"/>
      <c r="EFQ28" s="25"/>
      <c r="EFR28" s="25"/>
      <c r="EFS28" s="152"/>
      <c r="EFT28" s="25"/>
      <c r="EFU28" s="25"/>
      <c r="EFW28" s="25"/>
      <c r="EFX28" s="25"/>
      <c r="EFY28" s="25"/>
      <c r="EFZ28" s="25"/>
      <c r="EGA28" s="424"/>
      <c r="EGB28" s="25"/>
      <c r="EGC28" s="25"/>
      <c r="EGD28" s="25"/>
      <c r="EGE28" s="25"/>
      <c r="EGF28" s="25"/>
      <c r="EGG28" s="152"/>
      <c r="EGH28" s="25"/>
      <c r="EGI28" s="25"/>
      <c r="EGK28" s="25"/>
      <c r="EGL28" s="25"/>
      <c r="EGM28" s="25"/>
      <c r="EGN28" s="25"/>
      <c r="EGO28" s="424"/>
      <c r="EGP28" s="25"/>
      <c r="EGQ28" s="25"/>
      <c r="EGR28" s="25"/>
      <c r="EGS28" s="25"/>
      <c r="EGT28" s="25"/>
      <c r="EGU28" s="152"/>
      <c r="EGV28" s="25"/>
      <c r="EGW28" s="25"/>
      <c r="EGY28" s="25"/>
      <c r="EGZ28" s="25"/>
      <c r="EHA28" s="25"/>
      <c r="EHB28" s="25"/>
      <c r="EHC28" s="424"/>
      <c r="EHD28" s="25"/>
      <c r="EHE28" s="25"/>
      <c r="EHF28" s="25"/>
      <c r="EHG28" s="25"/>
      <c r="EHH28" s="25"/>
      <c r="EHI28" s="152"/>
      <c r="EHJ28" s="25"/>
      <c r="EHK28" s="25"/>
      <c r="EHM28" s="25"/>
      <c r="EHN28" s="25"/>
      <c r="EHO28" s="25"/>
      <c r="EHP28" s="25"/>
      <c r="EHQ28" s="424"/>
      <c r="EHR28" s="25"/>
      <c r="EHS28" s="25"/>
      <c r="EHT28" s="25"/>
      <c r="EHU28" s="25"/>
      <c r="EHV28" s="25"/>
      <c r="EHW28" s="152"/>
      <c r="EHX28" s="25"/>
      <c r="EHY28" s="25"/>
      <c r="EIA28" s="25"/>
      <c r="EIB28" s="25"/>
      <c r="EIC28" s="25"/>
      <c r="EID28" s="25"/>
      <c r="EIE28" s="424"/>
      <c r="EIF28" s="25"/>
      <c r="EIG28" s="25"/>
      <c r="EIH28" s="25"/>
      <c r="EII28" s="25"/>
      <c r="EIJ28" s="25"/>
      <c r="EIK28" s="152"/>
      <c r="EIL28" s="25"/>
      <c r="EIM28" s="25"/>
      <c r="EIO28" s="25"/>
      <c r="EIP28" s="25"/>
      <c r="EIQ28" s="25"/>
      <c r="EIR28" s="25"/>
      <c r="EIS28" s="424"/>
      <c r="EIT28" s="25"/>
      <c r="EIU28" s="25"/>
      <c r="EIV28" s="25"/>
      <c r="EIW28" s="25"/>
      <c r="EIX28" s="25"/>
      <c r="EIY28" s="152"/>
      <c r="EIZ28" s="25"/>
      <c r="EJA28" s="25"/>
      <c r="EJC28" s="25"/>
      <c r="EJD28" s="25"/>
      <c r="EJE28" s="25"/>
      <c r="EJF28" s="25"/>
      <c r="EJG28" s="424"/>
      <c r="EJH28" s="25"/>
      <c r="EJI28" s="25"/>
      <c r="EJJ28" s="25"/>
      <c r="EJK28" s="25"/>
      <c r="EJL28" s="25"/>
      <c r="EJM28" s="152"/>
      <c r="EJN28" s="25"/>
      <c r="EJO28" s="25"/>
      <c r="EJQ28" s="25"/>
      <c r="EJR28" s="25"/>
      <c r="EJS28" s="25"/>
      <c r="EJT28" s="25"/>
      <c r="EJU28" s="424"/>
      <c r="EJV28" s="25"/>
      <c r="EJW28" s="25"/>
      <c r="EJX28" s="25"/>
      <c r="EJY28" s="25"/>
      <c r="EJZ28" s="25"/>
      <c r="EKA28" s="152"/>
      <c r="EKB28" s="25"/>
      <c r="EKC28" s="25"/>
      <c r="EKE28" s="25"/>
      <c r="EKF28" s="25"/>
      <c r="EKG28" s="25"/>
      <c r="EKH28" s="25"/>
      <c r="EKI28" s="424"/>
      <c r="EKJ28" s="25"/>
      <c r="EKK28" s="25"/>
      <c r="EKL28" s="25"/>
      <c r="EKM28" s="25"/>
      <c r="EKN28" s="25"/>
      <c r="EKO28" s="152"/>
      <c r="EKP28" s="25"/>
      <c r="EKQ28" s="25"/>
      <c r="EKS28" s="25"/>
      <c r="EKT28" s="25"/>
      <c r="EKU28" s="25"/>
      <c r="EKV28" s="25"/>
      <c r="EKW28" s="424"/>
      <c r="EKX28" s="25"/>
      <c r="EKY28" s="25"/>
      <c r="EKZ28" s="25"/>
      <c r="ELA28" s="25"/>
      <c r="ELB28" s="25"/>
      <c r="ELC28" s="152"/>
      <c r="ELD28" s="25"/>
      <c r="ELE28" s="25"/>
      <c r="ELG28" s="25"/>
      <c r="ELH28" s="25"/>
      <c r="ELI28" s="25"/>
      <c r="ELJ28" s="25"/>
      <c r="ELK28" s="424"/>
      <c r="ELL28" s="25"/>
      <c r="ELM28" s="25"/>
      <c r="ELN28" s="25"/>
      <c r="ELO28" s="25"/>
      <c r="ELP28" s="25"/>
      <c r="ELQ28" s="152"/>
      <c r="ELR28" s="25"/>
      <c r="ELS28" s="25"/>
      <c r="ELU28" s="25"/>
      <c r="ELV28" s="25"/>
      <c r="ELW28" s="25"/>
      <c r="ELX28" s="25"/>
      <c r="ELY28" s="424"/>
      <c r="ELZ28" s="25"/>
      <c r="EMA28" s="25"/>
      <c r="EMB28" s="25"/>
      <c r="EMC28" s="25"/>
      <c r="EMD28" s="25"/>
      <c r="EME28" s="152"/>
      <c r="EMF28" s="25"/>
      <c r="EMG28" s="25"/>
      <c r="EMI28" s="25"/>
      <c r="EMJ28" s="25"/>
      <c r="EMK28" s="25"/>
      <c r="EML28" s="25"/>
      <c r="EMM28" s="424"/>
      <c r="EMN28" s="25"/>
      <c r="EMO28" s="25"/>
      <c r="EMP28" s="25"/>
      <c r="EMQ28" s="25"/>
      <c r="EMR28" s="25"/>
      <c r="EMS28" s="152"/>
      <c r="EMT28" s="25"/>
      <c r="EMU28" s="25"/>
      <c r="EMW28" s="25"/>
      <c r="EMX28" s="25"/>
      <c r="EMY28" s="25"/>
      <c r="EMZ28" s="25"/>
      <c r="ENA28" s="424"/>
      <c r="ENB28" s="25"/>
      <c r="ENC28" s="25"/>
      <c r="END28" s="25"/>
      <c r="ENE28" s="25"/>
      <c r="ENF28" s="25"/>
      <c r="ENG28" s="152"/>
      <c r="ENH28" s="25"/>
      <c r="ENI28" s="25"/>
      <c r="ENK28" s="25"/>
      <c r="ENL28" s="25"/>
      <c r="ENM28" s="25"/>
      <c r="ENN28" s="25"/>
      <c r="ENO28" s="424"/>
      <c r="ENP28" s="25"/>
      <c r="ENQ28" s="25"/>
      <c r="ENR28" s="25"/>
      <c r="ENS28" s="25"/>
      <c r="ENT28" s="25"/>
      <c r="ENU28" s="152"/>
      <c r="ENV28" s="25"/>
      <c r="ENW28" s="25"/>
      <c r="ENY28" s="25"/>
      <c r="ENZ28" s="25"/>
      <c r="EOA28" s="25"/>
      <c r="EOB28" s="25"/>
      <c r="EOC28" s="424"/>
      <c r="EOD28" s="25"/>
      <c r="EOE28" s="25"/>
      <c r="EOF28" s="25"/>
      <c r="EOG28" s="25"/>
      <c r="EOH28" s="25"/>
      <c r="EOI28" s="152"/>
      <c r="EOJ28" s="25"/>
      <c r="EOK28" s="25"/>
      <c r="EOM28" s="25"/>
      <c r="EON28" s="25"/>
      <c r="EOO28" s="25"/>
      <c r="EOP28" s="25"/>
      <c r="EOQ28" s="424"/>
      <c r="EOR28" s="25"/>
      <c r="EOS28" s="25"/>
      <c r="EOT28" s="25"/>
      <c r="EOU28" s="25"/>
      <c r="EOV28" s="25"/>
      <c r="EOW28" s="152"/>
      <c r="EOX28" s="25"/>
      <c r="EOY28" s="25"/>
      <c r="EPA28" s="25"/>
      <c r="EPB28" s="25"/>
      <c r="EPC28" s="25"/>
      <c r="EPD28" s="25"/>
      <c r="EPE28" s="424"/>
      <c r="EPF28" s="25"/>
      <c r="EPG28" s="25"/>
      <c r="EPH28" s="25"/>
      <c r="EPI28" s="25"/>
      <c r="EPJ28" s="25"/>
      <c r="EPK28" s="152"/>
      <c r="EPL28" s="25"/>
      <c r="EPM28" s="25"/>
      <c r="EPO28" s="25"/>
      <c r="EPP28" s="25"/>
      <c r="EPQ28" s="25"/>
      <c r="EPR28" s="25"/>
      <c r="EPS28" s="424"/>
      <c r="EPT28" s="25"/>
      <c r="EPU28" s="25"/>
      <c r="EPV28" s="25"/>
      <c r="EPW28" s="25"/>
      <c r="EPX28" s="25"/>
      <c r="EPY28" s="152"/>
      <c r="EPZ28" s="25"/>
      <c r="EQA28" s="25"/>
      <c r="EQC28" s="25"/>
      <c r="EQD28" s="25"/>
      <c r="EQE28" s="25"/>
      <c r="EQF28" s="25"/>
      <c r="EQG28" s="424"/>
      <c r="EQH28" s="25"/>
      <c r="EQI28" s="25"/>
      <c r="EQJ28" s="25"/>
      <c r="EQK28" s="25"/>
      <c r="EQL28" s="25"/>
      <c r="EQM28" s="152"/>
      <c r="EQN28" s="25"/>
      <c r="EQO28" s="25"/>
      <c r="EQQ28" s="25"/>
      <c r="EQR28" s="25"/>
      <c r="EQS28" s="25"/>
      <c r="EQT28" s="25"/>
      <c r="EQU28" s="424"/>
      <c r="EQV28" s="25"/>
      <c r="EQW28" s="25"/>
      <c r="EQX28" s="25"/>
      <c r="EQY28" s="25"/>
      <c r="EQZ28" s="25"/>
      <c r="ERA28" s="152"/>
      <c r="ERB28" s="25"/>
      <c r="ERC28" s="25"/>
      <c r="ERE28" s="25"/>
      <c r="ERF28" s="25"/>
      <c r="ERG28" s="25"/>
      <c r="ERH28" s="25"/>
      <c r="ERI28" s="424"/>
      <c r="ERJ28" s="25"/>
      <c r="ERK28" s="25"/>
      <c r="ERL28" s="25"/>
      <c r="ERM28" s="25"/>
      <c r="ERN28" s="25"/>
      <c r="ERO28" s="152"/>
      <c r="ERP28" s="25"/>
      <c r="ERQ28" s="25"/>
      <c r="ERS28" s="25"/>
      <c r="ERT28" s="25"/>
      <c r="ERU28" s="25"/>
      <c r="ERV28" s="25"/>
      <c r="ERW28" s="424"/>
      <c r="ERX28" s="25"/>
      <c r="ERY28" s="25"/>
      <c r="ERZ28" s="25"/>
      <c r="ESA28" s="25"/>
      <c r="ESB28" s="25"/>
      <c r="ESC28" s="152"/>
      <c r="ESD28" s="25"/>
      <c r="ESE28" s="25"/>
      <c r="ESG28" s="25"/>
      <c r="ESH28" s="25"/>
      <c r="ESI28" s="25"/>
      <c r="ESJ28" s="25"/>
      <c r="ESK28" s="424"/>
      <c r="ESL28" s="25"/>
      <c r="ESM28" s="25"/>
      <c r="ESN28" s="25"/>
      <c r="ESO28" s="25"/>
      <c r="ESP28" s="25"/>
      <c r="ESQ28" s="152"/>
      <c r="ESR28" s="25"/>
      <c r="ESS28" s="25"/>
      <c r="ESU28" s="25"/>
      <c r="ESV28" s="25"/>
      <c r="ESW28" s="25"/>
      <c r="ESX28" s="25"/>
      <c r="ESY28" s="424"/>
      <c r="ESZ28" s="25"/>
      <c r="ETA28" s="25"/>
      <c r="ETB28" s="25"/>
      <c r="ETC28" s="25"/>
      <c r="ETD28" s="25"/>
      <c r="ETE28" s="152"/>
      <c r="ETF28" s="25"/>
      <c r="ETG28" s="25"/>
      <c r="ETI28" s="25"/>
      <c r="ETJ28" s="25"/>
      <c r="ETK28" s="25"/>
      <c r="ETL28" s="25"/>
      <c r="ETM28" s="424"/>
      <c r="ETN28" s="25"/>
      <c r="ETO28" s="25"/>
      <c r="ETP28" s="25"/>
      <c r="ETQ28" s="25"/>
      <c r="ETR28" s="25"/>
      <c r="ETS28" s="152"/>
      <c r="ETT28" s="25"/>
      <c r="ETU28" s="25"/>
      <c r="ETW28" s="25"/>
      <c r="ETX28" s="25"/>
      <c r="ETY28" s="25"/>
      <c r="ETZ28" s="25"/>
      <c r="EUA28" s="424"/>
      <c r="EUB28" s="25"/>
      <c r="EUC28" s="25"/>
      <c r="EUD28" s="25"/>
      <c r="EUE28" s="25"/>
      <c r="EUF28" s="25"/>
      <c r="EUG28" s="152"/>
      <c r="EUH28" s="25"/>
      <c r="EUI28" s="25"/>
      <c r="EUK28" s="25"/>
      <c r="EUL28" s="25"/>
      <c r="EUM28" s="25"/>
      <c r="EUN28" s="25"/>
      <c r="EUO28" s="424"/>
      <c r="EUP28" s="25"/>
      <c r="EUQ28" s="25"/>
      <c r="EUR28" s="25"/>
      <c r="EUS28" s="25"/>
      <c r="EUT28" s="25"/>
      <c r="EUU28" s="152"/>
      <c r="EUV28" s="25"/>
      <c r="EUW28" s="25"/>
      <c r="EUY28" s="25"/>
      <c r="EUZ28" s="25"/>
      <c r="EVA28" s="25"/>
      <c r="EVB28" s="25"/>
      <c r="EVC28" s="424"/>
      <c r="EVD28" s="25"/>
      <c r="EVE28" s="25"/>
      <c r="EVF28" s="25"/>
      <c r="EVG28" s="25"/>
      <c r="EVH28" s="25"/>
      <c r="EVI28" s="152"/>
      <c r="EVJ28" s="25"/>
      <c r="EVK28" s="25"/>
      <c r="EVM28" s="25"/>
      <c r="EVN28" s="25"/>
      <c r="EVO28" s="25"/>
      <c r="EVP28" s="25"/>
      <c r="EVQ28" s="424"/>
      <c r="EVR28" s="25"/>
      <c r="EVS28" s="25"/>
      <c r="EVT28" s="25"/>
      <c r="EVU28" s="25"/>
      <c r="EVV28" s="25"/>
      <c r="EVW28" s="152"/>
      <c r="EVX28" s="25"/>
      <c r="EVY28" s="25"/>
      <c r="EWA28" s="25"/>
      <c r="EWB28" s="25"/>
      <c r="EWC28" s="25"/>
      <c r="EWD28" s="25"/>
      <c r="EWE28" s="424"/>
      <c r="EWF28" s="25"/>
      <c r="EWG28" s="25"/>
      <c r="EWH28" s="25"/>
      <c r="EWI28" s="25"/>
      <c r="EWJ28" s="25"/>
      <c r="EWK28" s="152"/>
      <c r="EWL28" s="25"/>
      <c r="EWM28" s="25"/>
      <c r="EWO28" s="25"/>
      <c r="EWP28" s="25"/>
      <c r="EWQ28" s="25"/>
      <c r="EWR28" s="25"/>
      <c r="EWS28" s="424"/>
      <c r="EWT28" s="25"/>
      <c r="EWU28" s="25"/>
      <c r="EWV28" s="25"/>
      <c r="EWW28" s="25"/>
      <c r="EWX28" s="25"/>
      <c r="EWY28" s="152"/>
      <c r="EWZ28" s="25"/>
      <c r="EXA28" s="25"/>
      <c r="EXC28" s="25"/>
      <c r="EXD28" s="25"/>
      <c r="EXE28" s="25"/>
      <c r="EXF28" s="25"/>
      <c r="EXG28" s="424"/>
      <c r="EXH28" s="25"/>
      <c r="EXI28" s="25"/>
      <c r="EXJ28" s="25"/>
      <c r="EXK28" s="25"/>
      <c r="EXL28" s="25"/>
      <c r="EXM28" s="152"/>
      <c r="EXN28" s="25"/>
      <c r="EXO28" s="25"/>
      <c r="EXQ28" s="25"/>
      <c r="EXR28" s="25"/>
      <c r="EXS28" s="25"/>
      <c r="EXT28" s="25"/>
      <c r="EXU28" s="424"/>
      <c r="EXV28" s="25"/>
      <c r="EXW28" s="25"/>
      <c r="EXX28" s="25"/>
      <c r="EXY28" s="25"/>
      <c r="EXZ28" s="25"/>
      <c r="EYA28" s="152"/>
      <c r="EYB28" s="25"/>
      <c r="EYC28" s="25"/>
      <c r="EYE28" s="25"/>
      <c r="EYF28" s="25"/>
      <c r="EYG28" s="25"/>
      <c r="EYH28" s="25"/>
      <c r="EYI28" s="424"/>
      <c r="EYJ28" s="25"/>
      <c r="EYK28" s="25"/>
      <c r="EYL28" s="25"/>
      <c r="EYM28" s="25"/>
      <c r="EYN28" s="25"/>
      <c r="EYO28" s="152"/>
      <c r="EYP28" s="25"/>
      <c r="EYQ28" s="25"/>
      <c r="EYS28" s="25"/>
      <c r="EYT28" s="25"/>
      <c r="EYU28" s="25"/>
      <c r="EYV28" s="25"/>
      <c r="EYW28" s="424"/>
      <c r="EYX28" s="25"/>
      <c r="EYY28" s="25"/>
      <c r="EYZ28" s="25"/>
      <c r="EZA28" s="25"/>
      <c r="EZB28" s="25"/>
      <c r="EZC28" s="152"/>
      <c r="EZD28" s="25"/>
      <c r="EZE28" s="25"/>
      <c r="EZG28" s="25"/>
      <c r="EZH28" s="25"/>
      <c r="EZI28" s="25"/>
      <c r="EZJ28" s="25"/>
      <c r="EZK28" s="424"/>
      <c r="EZL28" s="25"/>
      <c r="EZM28" s="25"/>
      <c r="EZN28" s="25"/>
      <c r="EZO28" s="25"/>
      <c r="EZP28" s="25"/>
      <c r="EZQ28" s="152"/>
      <c r="EZR28" s="25"/>
      <c r="EZS28" s="25"/>
      <c r="EZU28" s="25"/>
      <c r="EZV28" s="25"/>
      <c r="EZW28" s="25"/>
      <c r="EZX28" s="25"/>
      <c r="EZY28" s="424"/>
      <c r="EZZ28" s="25"/>
      <c r="FAA28" s="25"/>
      <c r="FAB28" s="25"/>
      <c r="FAC28" s="25"/>
      <c r="FAD28" s="25"/>
      <c r="FAE28" s="152"/>
      <c r="FAF28" s="25"/>
      <c r="FAG28" s="25"/>
      <c r="FAI28" s="25"/>
      <c r="FAJ28" s="25"/>
      <c r="FAK28" s="25"/>
      <c r="FAL28" s="25"/>
      <c r="FAM28" s="424"/>
      <c r="FAN28" s="25"/>
      <c r="FAO28" s="25"/>
      <c r="FAP28" s="25"/>
      <c r="FAQ28" s="25"/>
      <c r="FAR28" s="25"/>
      <c r="FAS28" s="152"/>
      <c r="FAT28" s="25"/>
      <c r="FAU28" s="25"/>
      <c r="FAW28" s="25"/>
      <c r="FAX28" s="25"/>
      <c r="FAY28" s="25"/>
      <c r="FAZ28" s="25"/>
      <c r="FBA28" s="424"/>
      <c r="FBB28" s="25"/>
      <c r="FBC28" s="25"/>
      <c r="FBD28" s="25"/>
      <c r="FBE28" s="25"/>
      <c r="FBF28" s="25"/>
      <c r="FBG28" s="152"/>
      <c r="FBH28" s="25"/>
      <c r="FBI28" s="25"/>
      <c r="FBK28" s="25"/>
      <c r="FBL28" s="25"/>
      <c r="FBM28" s="25"/>
      <c r="FBN28" s="25"/>
      <c r="FBO28" s="424"/>
      <c r="FBP28" s="25"/>
      <c r="FBQ28" s="25"/>
      <c r="FBR28" s="25"/>
      <c r="FBS28" s="25"/>
      <c r="FBT28" s="25"/>
      <c r="FBU28" s="152"/>
      <c r="FBV28" s="25"/>
      <c r="FBW28" s="25"/>
      <c r="FBY28" s="25"/>
      <c r="FBZ28" s="25"/>
      <c r="FCA28" s="25"/>
      <c r="FCB28" s="25"/>
      <c r="FCC28" s="424"/>
      <c r="FCD28" s="25"/>
      <c r="FCE28" s="25"/>
      <c r="FCF28" s="25"/>
      <c r="FCG28" s="25"/>
      <c r="FCH28" s="25"/>
      <c r="FCI28" s="152"/>
      <c r="FCJ28" s="25"/>
      <c r="FCK28" s="25"/>
      <c r="FCM28" s="25"/>
      <c r="FCN28" s="25"/>
      <c r="FCO28" s="25"/>
      <c r="FCP28" s="25"/>
      <c r="FCQ28" s="424"/>
      <c r="FCR28" s="25"/>
      <c r="FCS28" s="25"/>
      <c r="FCT28" s="25"/>
      <c r="FCU28" s="25"/>
      <c r="FCV28" s="25"/>
      <c r="FCW28" s="152"/>
      <c r="FCX28" s="25"/>
      <c r="FCY28" s="25"/>
      <c r="FDA28" s="25"/>
      <c r="FDB28" s="25"/>
      <c r="FDC28" s="25"/>
      <c r="FDD28" s="25"/>
      <c r="FDE28" s="424"/>
      <c r="FDF28" s="25"/>
      <c r="FDG28" s="25"/>
      <c r="FDH28" s="25"/>
      <c r="FDI28" s="25"/>
      <c r="FDJ28" s="25"/>
      <c r="FDK28" s="152"/>
      <c r="FDL28" s="25"/>
      <c r="FDM28" s="25"/>
      <c r="FDO28" s="25"/>
      <c r="FDP28" s="25"/>
      <c r="FDQ28" s="25"/>
      <c r="FDR28" s="25"/>
      <c r="FDS28" s="424"/>
      <c r="FDT28" s="25"/>
      <c r="FDU28" s="25"/>
      <c r="FDV28" s="25"/>
      <c r="FDW28" s="25"/>
      <c r="FDX28" s="25"/>
      <c r="FDY28" s="152"/>
      <c r="FDZ28" s="25"/>
      <c r="FEA28" s="25"/>
      <c r="FEC28" s="25"/>
      <c r="FED28" s="25"/>
      <c r="FEE28" s="25"/>
      <c r="FEF28" s="25"/>
      <c r="FEG28" s="424"/>
      <c r="FEH28" s="25"/>
      <c r="FEI28" s="25"/>
      <c r="FEJ28" s="25"/>
      <c r="FEK28" s="25"/>
      <c r="FEL28" s="25"/>
      <c r="FEM28" s="152"/>
      <c r="FEN28" s="25"/>
      <c r="FEO28" s="25"/>
      <c r="FEQ28" s="25"/>
      <c r="FER28" s="25"/>
      <c r="FES28" s="25"/>
      <c r="FET28" s="25"/>
      <c r="FEU28" s="424"/>
      <c r="FEV28" s="25"/>
      <c r="FEW28" s="25"/>
      <c r="FEX28" s="25"/>
      <c r="FEY28" s="25"/>
      <c r="FEZ28" s="25"/>
      <c r="FFA28" s="152"/>
      <c r="FFB28" s="25"/>
      <c r="FFC28" s="25"/>
      <c r="FFE28" s="25"/>
      <c r="FFF28" s="25"/>
      <c r="FFG28" s="25"/>
      <c r="FFH28" s="25"/>
      <c r="FFI28" s="424"/>
      <c r="FFJ28" s="25"/>
      <c r="FFK28" s="25"/>
      <c r="FFL28" s="25"/>
      <c r="FFM28" s="25"/>
      <c r="FFN28" s="25"/>
      <c r="FFO28" s="152"/>
      <c r="FFP28" s="25"/>
      <c r="FFQ28" s="25"/>
      <c r="FFS28" s="25"/>
      <c r="FFT28" s="25"/>
      <c r="FFU28" s="25"/>
      <c r="FFV28" s="25"/>
      <c r="FFW28" s="424"/>
      <c r="FFX28" s="25"/>
      <c r="FFY28" s="25"/>
      <c r="FFZ28" s="25"/>
      <c r="FGA28" s="25"/>
      <c r="FGB28" s="25"/>
      <c r="FGC28" s="152"/>
      <c r="FGD28" s="25"/>
      <c r="FGE28" s="25"/>
      <c r="FGG28" s="25"/>
      <c r="FGH28" s="25"/>
      <c r="FGI28" s="25"/>
      <c r="FGJ28" s="25"/>
      <c r="FGK28" s="424"/>
      <c r="FGL28" s="25"/>
      <c r="FGM28" s="25"/>
      <c r="FGN28" s="25"/>
      <c r="FGO28" s="25"/>
      <c r="FGP28" s="25"/>
      <c r="FGQ28" s="152"/>
      <c r="FGR28" s="25"/>
      <c r="FGS28" s="25"/>
      <c r="FGU28" s="25"/>
      <c r="FGV28" s="25"/>
      <c r="FGW28" s="25"/>
      <c r="FGX28" s="25"/>
      <c r="FGY28" s="424"/>
      <c r="FGZ28" s="25"/>
      <c r="FHA28" s="25"/>
      <c r="FHB28" s="25"/>
      <c r="FHC28" s="25"/>
      <c r="FHD28" s="25"/>
      <c r="FHE28" s="152"/>
      <c r="FHF28" s="25"/>
      <c r="FHG28" s="25"/>
      <c r="FHI28" s="25"/>
      <c r="FHJ28" s="25"/>
      <c r="FHK28" s="25"/>
      <c r="FHL28" s="25"/>
      <c r="FHM28" s="424"/>
      <c r="FHN28" s="25"/>
      <c r="FHO28" s="25"/>
      <c r="FHP28" s="25"/>
      <c r="FHQ28" s="25"/>
      <c r="FHR28" s="25"/>
      <c r="FHS28" s="152"/>
      <c r="FHT28" s="25"/>
      <c r="FHU28" s="25"/>
      <c r="FHW28" s="25"/>
      <c r="FHX28" s="25"/>
      <c r="FHY28" s="25"/>
      <c r="FHZ28" s="25"/>
      <c r="FIA28" s="424"/>
      <c r="FIB28" s="25"/>
      <c r="FIC28" s="25"/>
      <c r="FID28" s="25"/>
      <c r="FIE28" s="25"/>
      <c r="FIF28" s="25"/>
      <c r="FIG28" s="152"/>
      <c r="FIH28" s="25"/>
      <c r="FII28" s="25"/>
      <c r="FIK28" s="25"/>
      <c r="FIL28" s="25"/>
      <c r="FIM28" s="25"/>
      <c r="FIN28" s="25"/>
      <c r="FIO28" s="424"/>
      <c r="FIP28" s="25"/>
      <c r="FIQ28" s="25"/>
      <c r="FIR28" s="25"/>
      <c r="FIS28" s="25"/>
      <c r="FIT28" s="25"/>
      <c r="FIU28" s="152"/>
      <c r="FIV28" s="25"/>
      <c r="FIW28" s="25"/>
      <c r="FIY28" s="25"/>
      <c r="FIZ28" s="25"/>
      <c r="FJA28" s="25"/>
      <c r="FJB28" s="25"/>
      <c r="FJC28" s="424"/>
      <c r="FJD28" s="25"/>
      <c r="FJE28" s="25"/>
      <c r="FJF28" s="25"/>
      <c r="FJG28" s="25"/>
      <c r="FJH28" s="25"/>
      <c r="FJI28" s="152"/>
      <c r="FJJ28" s="25"/>
      <c r="FJK28" s="25"/>
      <c r="FJM28" s="25"/>
      <c r="FJN28" s="25"/>
      <c r="FJO28" s="25"/>
      <c r="FJP28" s="25"/>
      <c r="FJQ28" s="424"/>
      <c r="FJR28" s="25"/>
      <c r="FJS28" s="25"/>
      <c r="FJT28" s="25"/>
      <c r="FJU28" s="25"/>
      <c r="FJV28" s="25"/>
      <c r="FJW28" s="152"/>
      <c r="FJX28" s="25"/>
      <c r="FJY28" s="25"/>
      <c r="FKA28" s="25"/>
      <c r="FKB28" s="25"/>
      <c r="FKC28" s="25"/>
      <c r="FKD28" s="25"/>
      <c r="FKE28" s="424"/>
      <c r="FKF28" s="25"/>
      <c r="FKG28" s="25"/>
      <c r="FKH28" s="25"/>
      <c r="FKI28" s="25"/>
      <c r="FKJ28" s="25"/>
      <c r="FKK28" s="152"/>
      <c r="FKL28" s="25"/>
      <c r="FKM28" s="25"/>
      <c r="FKO28" s="25"/>
      <c r="FKP28" s="25"/>
      <c r="FKQ28" s="25"/>
      <c r="FKR28" s="25"/>
      <c r="FKS28" s="424"/>
      <c r="FKT28" s="25"/>
      <c r="FKU28" s="25"/>
      <c r="FKV28" s="25"/>
      <c r="FKW28" s="25"/>
      <c r="FKX28" s="25"/>
      <c r="FKY28" s="152"/>
      <c r="FKZ28" s="25"/>
      <c r="FLA28" s="25"/>
      <c r="FLC28" s="25"/>
      <c r="FLD28" s="25"/>
      <c r="FLE28" s="25"/>
      <c r="FLF28" s="25"/>
      <c r="FLG28" s="424"/>
      <c r="FLH28" s="25"/>
      <c r="FLI28" s="25"/>
      <c r="FLJ28" s="25"/>
      <c r="FLK28" s="25"/>
      <c r="FLL28" s="25"/>
      <c r="FLM28" s="152"/>
      <c r="FLN28" s="25"/>
      <c r="FLO28" s="25"/>
      <c r="FLQ28" s="25"/>
      <c r="FLR28" s="25"/>
      <c r="FLS28" s="25"/>
      <c r="FLT28" s="25"/>
      <c r="FLU28" s="424"/>
      <c r="FLV28" s="25"/>
      <c r="FLW28" s="25"/>
      <c r="FLX28" s="25"/>
      <c r="FLY28" s="25"/>
      <c r="FLZ28" s="25"/>
      <c r="FMA28" s="152"/>
      <c r="FMB28" s="25"/>
      <c r="FMC28" s="25"/>
      <c r="FME28" s="25"/>
      <c r="FMF28" s="25"/>
      <c r="FMG28" s="25"/>
      <c r="FMH28" s="25"/>
      <c r="FMI28" s="424"/>
      <c r="FMJ28" s="25"/>
      <c r="FMK28" s="25"/>
      <c r="FML28" s="25"/>
      <c r="FMM28" s="25"/>
      <c r="FMN28" s="25"/>
      <c r="FMO28" s="152"/>
      <c r="FMP28" s="25"/>
      <c r="FMQ28" s="25"/>
      <c r="FMS28" s="25"/>
      <c r="FMT28" s="25"/>
      <c r="FMU28" s="25"/>
      <c r="FMV28" s="25"/>
      <c r="FMW28" s="424"/>
      <c r="FMX28" s="25"/>
      <c r="FMY28" s="25"/>
      <c r="FMZ28" s="25"/>
      <c r="FNA28" s="25"/>
      <c r="FNB28" s="25"/>
      <c r="FNC28" s="152"/>
      <c r="FND28" s="25"/>
      <c r="FNE28" s="25"/>
      <c r="FNG28" s="25"/>
      <c r="FNH28" s="25"/>
      <c r="FNI28" s="25"/>
      <c r="FNJ28" s="25"/>
      <c r="FNK28" s="424"/>
      <c r="FNL28" s="25"/>
      <c r="FNM28" s="25"/>
      <c r="FNN28" s="25"/>
      <c r="FNO28" s="25"/>
      <c r="FNP28" s="25"/>
      <c r="FNQ28" s="152"/>
      <c r="FNR28" s="25"/>
      <c r="FNS28" s="25"/>
      <c r="FNU28" s="25"/>
      <c r="FNV28" s="25"/>
      <c r="FNW28" s="25"/>
      <c r="FNX28" s="25"/>
      <c r="FNY28" s="424"/>
      <c r="FNZ28" s="25"/>
      <c r="FOA28" s="25"/>
      <c r="FOB28" s="25"/>
      <c r="FOC28" s="25"/>
      <c r="FOD28" s="25"/>
      <c r="FOE28" s="152"/>
      <c r="FOF28" s="25"/>
      <c r="FOG28" s="25"/>
      <c r="FOI28" s="25"/>
      <c r="FOJ28" s="25"/>
      <c r="FOK28" s="25"/>
      <c r="FOL28" s="25"/>
      <c r="FOM28" s="424"/>
      <c r="FON28" s="25"/>
      <c r="FOO28" s="25"/>
      <c r="FOP28" s="25"/>
      <c r="FOQ28" s="25"/>
      <c r="FOR28" s="25"/>
      <c r="FOS28" s="152"/>
      <c r="FOT28" s="25"/>
      <c r="FOU28" s="25"/>
      <c r="FOW28" s="25"/>
      <c r="FOX28" s="25"/>
      <c r="FOY28" s="25"/>
      <c r="FOZ28" s="25"/>
      <c r="FPA28" s="424"/>
      <c r="FPB28" s="25"/>
      <c r="FPC28" s="25"/>
      <c r="FPD28" s="25"/>
      <c r="FPE28" s="25"/>
      <c r="FPF28" s="25"/>
      <c r="FPG28" s="152"/>
      <c r="FPH28" s="25"/>
      <c r="FPI28" s="25"/>
      <c r="FPK28" s="25"/>
      <c r="FPL28" s="25"/>
      <c r="FPM28" s="25"/>
      <c r="FPN28" s="25"/>
      <c r="FPO28" s="424"/>
      <c r="FPP28" s="25"/>
      <c r="FPQ28" s="25"/>
      <c r="FPR28" s="25"/>
      <c r="FPS28" s="25"/>
      <c r="FPT28" s="25"/>
      <c r="FPU28" s="152"/>
      <c r="FPV28" s="25"/>
      <c r="FPW28" s="25"/>
      <c r="FPY28" s="25"/>
      <c r="FPZ28" s="25"/>
      <c r="FQA28" s="25"/>
      <c r="FQB28" s="25"/>
      <c r="FQC28" s="424"/>
      <c r="FQD28" s="25"/>
      <c r="FQE28" s="25"/>
      <c r="FQF28" s="25"/>
      <c r="FQG28" s="25"/>
      <c r="FQH28" s="25"/>
      <c r="FQI28" s="152"/>
      <c r="FQJ28" s="25"/>
      <c r="FQK28" s="25"/>
      <c r="FQM28" s="25"/>
      <c r="FQN28" s="25"/>
      <c r="FQO28" s="25"/>
      <c r="FQP28" s="25"/>
      <c r="FQQ28" s="424"/>
      <c r="FQR28" s="25"/>
      <c r="FQS28" s="25"/>
      <c r="FQT28" s="25"/>
      <c r="FQU28" s="25"/>
      <c r="FQV28" s="25"/>
      <c r="FQW28" s="152"/>
      <c r="FQX28" s="25"/>
      <c r="FQY28" s="25"/>
      <c r="FRA28" s="25"/>
      <c r="FRB28" s="25"/>
      <c r="FRC28" s="25"/>
      <c r="FRD28" s="25"/>
      <c r="FRE28" s="424"/>
      <c r="FRF28" s="25"/>
      <c r="FRG28" s="25"/>
      <c r="FRH28" s="25"/>
      <c r="FRI28" s="25"/>
      <c r="FRJ28" s="25"/>
      <c r="FRK28" s="152"/>
      <c r="FRL28" s="25"/>
      <c r="FRM28" s="25"/>
      <c r="FRO28" s="25"/>
      <c r="FRP28" s="25"/>
      <c r="FRQ28" s="25"/>
      <c r="FRR28" s="25"/>
      <c r="FRS28" s="424"/>
      <c r="FRT28" s="25"/>
      <c r="FRU28" s="25"/>
      <c r="FRV28" s="25"/>
      <c r="FRW28" s="25"/>
      <c r="FRX28" s="25"/>
      <c r="FRY28" s="152"/>
      <c r="FRZ28" s="25"/>
      <c r="FSA28" s="25"/>
      <c r="FSC28" s="25"/>
      <c r="FSD28" s="25"/>
      <c r="FSE28" s="25"/>
      <c r="FSF28" s="25"/>
      <c r="FSG28" s="424"/>
      <c r="FSH28" s="25"/>
      <c r="FSI28" s="25"/>
      <c r="FSJ28" s="25"/>
      <c r="FSK28" s="25"/>
      <c r="FSL28" s="25"/>
      <c r="FSM28" s="152"/>
      <c r="FSN28" s="25"/>
      <c r="FSO28" s="25"/>
      <c r="FSQ28" s="25"/>
      <c r="FSR28" s="25"/>
      <c r="FSS28" s="25"/>
      <c r="FST28" s="25"/>
      <c r="FSU28" s="424"/>
      <c r="FSV28" s="25"/>
      <c r="FSW28" s="25"/>
      <c r="FSX28" s="25"/>
      <c r="FSY28" s="25"/>
      <c r="FSZ28" s="25"/>
      <c r="FTA28" s="152"/>
      <c r="FTB28" s="25"/>
      <c r="FTC28" s="25"/>
      <c r="FTE28" s="25"/>
      <c r="FTF28" s="25"/>
      <c r="FTG28" s="25"/>
      <c r="FTH28" s="25"/>
      <c r="FTI28" s="424"/>
      <c r="FTJ28" s="25"/>
      <c r="FTK28" s="25"/>
      <c r="FTL28" s="25"/>
      <c r="FTM28" s="25"/>
      <c r="FTN28" s="25"/>
      <c r="FTO28" s="152"/>
      <c r="FTP28" s="25"/>
      <c r="FTQ28" s="25"/>
      <c r="FTS28" s="25"/>
      <c r="FTT28" s="25"/>
      <c r="FTU28" s="25"/>
      <c r="FTV28" s="25"/>
      <c r="FTW28" s="424"/>
      <c r="FTX28" s="25"/>
      <c r="FTY28" s="25"/>
      <c r="FTZ28" s="25"/>
      <c r="FUA28" s="25"/>
      <c r="FUB28" s="25"/>
      <c r="FUC28" s="152"/>
      <c r="FUD28" s="25"/>
      <c r="FUE28" s="25"/>
      <c r="FUG28" s="25"/>
      <c r="FUH28" s="25"/>
      <c r="FUI28" s="25"/>
      <c r="FUJ28" s="25"/>
      <c r="FUK28" s="424"/>
      <c r="FUL28" s="25"/>
      <c r="FUM28" s="25"/>
      <c r="FUN28" s="25"/>
      <c r="FUO28" s="25"/>
      <c r="FUP28" s="25"/>
      <c r="FUQ28" s="152"/>
      <c r="FUR28" s="25"/>
      <c r="FUS28" s="25"/>
      <c r="FUU28" s="25"/>
      <c r="FUV28" s="25"/>
      <c r="FUW28" s="25"/>
      <c r="FUX28" s="25"/>
      <c r="FUY28" s="424"/>
      <c r="FUZ28" s="25"/>
      <c r="FVA28" s="25"/>
      <c r="FVB28" s="25"/>
      <c r="FVC28" s="25"/>
      <c r="FVD28" s="25"/>
      <c r="FVE28" s="152"/>
      <c r="FVF28" s="25"/>
      <c r="FVG28" s="25"/>
      <c r="FVI28" s="25"/>
      <c r="FVJ28" s="25"/>
      <c r="FVK28" s="25"/>
      <c r="FVL28" s="25"/>
      <c r="FVM28" s="424"/>
      <c r="FVN28" s="25"/>
      <c r="FVO28" s="25"/>
      <c r="FVP28" s="25"/>
      <c r="FVQ28" s="25"/>
      <c r="FVR28" s="25"/>
      <c r="FVS28" s="152"/>
      <c r="FVT28" s="25"/>
      <c r="FVU28" s="25"/>
      <c r="FVW28" s="25"/>
      <c r="FVX28" s="25"/>
      <c r="FVY28" s="25"/>
      <c r="FVZ28" s="25"/>
      <c r="FWA28" s="424"/>
      <c r="FWB28" s="25"/>
      <c r="FWC28" s="25"/>
      <c r="FWD28" s="25"/>
      <c r="FWE28" s="25"/>
      <c r="FWF28" s="25"/>
      <c r="FWG28" s="152"/>
      <c r="FWH28" s="25"/>
      <c r="FWI28" s="25"/>
      <c r="FWK28" s="25"/>
      <c r="FWL28" s="25"/>
      <c r="FWM28" s="25"/>
      <c r="FWN28" s="25"/>
      <c r="FWO28" s="424"/>
      <c r="FWP28" s="25"/>
      <c r="FWQ28" s="25"/>
      <c r="FWR28" s="25"/>
      <c r="FWS28" s="25"/>
      <c r="FWT28" s="25"/>
      <c r="FWU28" s="152"/>
      <c r="FWV28" s="25"/>
      <c r="FWW28" s="25"/>
      <c r="FWY28" s="25"/>
      <c r="FWZ28" s="25"/>
      <c r="FXA28" s="25"/>
      <c r="FXB28" s="25"/>
      <c r="FXC28" s="424"/>
      <c r="FXD28" s="25"/>
      <c r="FXE28" s="25"/>
      <c r="FXF28" s="25"/>
      <c r="FXG28" s="25"/>
      <c r="FXH28" s="25"/>
      <c r="FXI28" s="152"/>
      <c r="FXJ28" s="25"/>
      <c r="FXK28" s="25"/>
      <c r="FXM28" s="25"/>
      <c r="FXN28" s="25"/>
      <c r="FXO28" s="25"/>
      <c r="FXP28" s="25"/>
      <c r="FXQ28" s="424"/>
      <c r="FXR28" s="25"/>
      <c r="FXS28" s="25"/>
      <c r="FXT28" s="25"/>
      <c r="FXU28" s="25"/>
      <c r="FXV28" s="25"/>
      <c r="FXW28" s="152"/>
      <c r="FXX28" s="25"/>
      <c r="FXY28" s="25"/>
      <c r="FYA28" s="25"/>
      <c r="FYB28" s="25"/>
      <c r="FYC28" s="25"/>
      <c r="FYD28" s="25"/>
      <c r="FYE28" s="424"/>
      <c r="FYF28" s="25"/>
      <c r="FYG28" s="25"/>
      <c r="FYH28" s="25"/>
      <c r="FYI28" s="25"/>
      <c r="FYJ28" s="25"/>
      <c r="FYK28" s="152"/>
      <c r="FYL28" s="25"/>
      <c r="FYM28" s="25"/>
      <c r="FYO28" s="25"/>
      <c r="FYP28" s="25"/>
      <c r="FYQ28" s="25"/>
      <c r="FYR28" s="25"/>
      <c r="FYS28" s="424"/>
      <c r="FYT28" s="25"/>
      <c r="FYU28" s="25"/>
      <c r="FYV28" s="25"/>
      <c r="FYW28" s="25"/>
      <c r="FYX28" s="25"/>
      <c r="FYY28" s="152"/>
      <c r="FYZ28" s="25"/>
      <c r="FZA28" s="25"/>
      <c r="FZC28" s="25"/>
      <c r="FZD28" s="25"/>
      <c r="FZE28" s="25"/>
      <c r="FZF28" s="25"/>
      <c r="FZG28" s="424"/>
      <c r="FZH28" s="25"/>
      <c r="FZI28" s="25"/>
      <c r="FZJ28" s="25"/>
      <c r="FZK28" s="25"/>
      <c r="FZL28" s="25"/>
      <c r="FZM28" s="152"/>
      <c r="FZN28" s="25"/>
      <c r="FZO28" s="25"/>
      <c r="FZQ28" s="25"/>
      <c r="FZR28" s="25"/>
      <c r="FZS28" s="25"/>
      <c r="FZT28" s="25"/>
      <c r="FZU28" s="424"/>
      <c r="FZV28" s="25"/>
      <c r="FZW28" s="25"/>
      <c r="FZX28" s="25"/>
      <c r="FZY28" s="25"/>
      <c r="FZZ28" s="25"/>
      <c r="GAA28" s="152"/>
      <c r="GAB28" s="25"/>
      <c r="GAC28" s="25"/>
      <c r="GAE28" s="25"/>
      <c r="GAF28" s="25"/>
      <c r="GAG28" s="25"/>
      <c r="GAH28" s="25"/>
      <c r="GAI28" s="424"/>
      <c r="GAJ28" s="25"/>
      <c r="GAK28" s="25"/>
      <c r="GAL28" s="25"/>
      <c r="GAM28" s="25"/>
      <c r="GAN28" s="25"/>
      <c r="GAO28" s="152"/>
      <c r="GAP28" s="25"/>
      <c r="GAQ28" s="25"/>
      <c r="GAS28" s="25"/>
      <c r="GAT28" s="25"/>
      <c r="GAU28" s="25"/>
      <c r="GAV28" s="25"/>
      <c r="GAW28" s="424"/>
      <c r="GAX28" s="25"/>
      <c r="GAY28" s="25"/>
      <c r="GAZ28" s="25"/>
      <c r="GBA28" s="25"/>
      <c r="GBB28" s="25"/>
      <c r="GBC28" s="152"/>
      <c r="GBD28" s="25"/>
      <c r="GBE28" s="25"/>
      <c r="GBG28" s="25"/>
      <c r="GBH28" s="25"/>
      <c r="GBI28" s="25"/>
      <c r="GBJ28" s="25"/>
      <c r="GBK28" s="424"/>
      <c r="GBL28" s="25"/>
      <c r="GBM28" s="25"/>
      <c r="GBN28" s="25"/>
      <c r="GBO28" s="25"/>
      <c r="GBP28" s="25"/>
      <c r="GBQ28" s="152"/>
      <c r="GBR28" s="25"/>
      <c r="GBS28" s="25"/>
      <c r="GBU28" s="25"/>
      <c r="GBV28" s="25"/>
      <c r="GBW28" s="25"/>
      <c r="GBX28" s="25"/>
      <c r="GBY28" s="424"/>
      <c r="GBZ28" s="25"/>
      <c r="GCA28" s="25"/>
      <c r="GCB28" s="25"/>
      <c r="GCC28" s="25"/>
      <c r="GCD28" s="25"/>
      <c r="GCE28" s="152"/>
      <c r="GCF28" s="25"/>
      <c r="GCG28" s="25"/>
      <c r="GCI28" s="25"/>
      <c r="GCJ28" s="25"/>
      <c r="GCK28" s="25"/>
      <c r="GCL28" s="25"/>
      <c r="GCM28" s="424"/>
      <c r="GCN28" s="25"/>
      <c r="GCO28" s="25"/>
      <c r="GCP28" s="25"/>
      <c r="GCQ28" s="25"/>
      <c r="GCR28" s="25"/>
      <c r="GCS28" s="152"/>
      <c r="GCT28" s="25"/>
      <c r="GCU28" s="25"/>
      <c r="GCW28" s="25"/>
      <c r="GCX28" s="25"/>
      <c r="GCY28" s="25"/>
      <c r="GCZ28" s="25"/>
      <c r="GDA28" s="424"/>
      <c r="GDB28" s="25"/>
      <c r="GDC28" s="25"/>
      <c r="GDD28" s="25"/>
      <c r="GDE28" s="25"/>
      <c r="GDF28" s="25"/>
      <c r="GDG28" s="152"/>
      <c r="GDH28" s="25"/>
      <c r="GDI28" s="25"/>
      <c r="GDK28" s="25"/>
      <c r="GDL28" s="25"/>
      <c r="GDM28" s="25"/>
      <c r="GDN28" s="25"/>
      <c r="GDO28" s="424"/>
      <c r="GDP28" s="25"/>
      <c r="GDQ28" s="25"/>
      <c r="GDR28" s="25"/>
      <c r="GDS28" s="25"/>
      <c r="GDT28" s="25"/>
      <c r="GDU28" s="152"/>
      <c r="GDV28" s="25"/>
      <c r="GDW28" s="25"/>
      <c r="GDY28" s="25"/>
      <c r="GDZ28" s="25"/>
      <c r="GEA28" s="25"/>
      <c r="GEB28" s="25"/>
      <c r="GEC28" s="424"/>
      <c r="GED28" s="25"/>
      <c r="GEE28" s="25"/>
      <c r="GEF28" s="25"/>
      <c r="GEG28" s="25"/>
      <c r="GEH28" s="25"/>
      <c r="GEI28" s="152"/>
      <c r="GEJ28" s="25"/>
      <c r="GEK28" s="25"/>
      <c r="GEM28" s="25"/>
      <c r="GEN28" s="25"/>
      <c r="GEO28" s="25"/>
      <c r="GEP28" s="25"/>
      <c r="GEQ28" s="424"/>
      <c r="GER28" s="25"/>
      <c r="GES28" s="25"/>
      <c r="GET28" s="25"/>
      <c r="GEU28" s="25"/>
      <c r="GEV28" s="25"/>
      <c r="GEW28" s="152"/>
      <c r="GEX28" s="25"/>
      <c r="GEY28" s="25"/>
      <c r="GFA28" s="25"/>
      <c r="GFB28" s="25"/>
      <c r="GFC28" s="25"/>
      <c r="GFD28" s="25"/>
      <c r="GFE28" s="424"/>
      <c r="GFF28" s="25"/>
      <c r="GFG28" s="25"/>
      <c r="GFH28" s="25"/>
      <c r="GFI28" s="25"/>
      <c r="GFJ28" s="25"/>
      <c r="GFK28" s="152"/>
      <c r="GFL28" s="25"/>
      <c r="GFM28" s="25"/>
      <c r="GFO28" s="25"/>
      <c r="GFP28" s="25"/>
      <c r="GFQ28" s="25"/>
      <c r="GFR28" s="25"/>
      <c r="GFS28" s="424"/>
      <c r="GFT28" s="25"/>
      <c r="GFU28" s="25"/>
      <c r="GFV28" s="25"/>
      <c r="GFW28" s="25"/>
      <c r="GFX28" s="25"/>
      <c r="GFY28" s="152"/>
      <c r="GFZ28" s="25"/>
      <c r="GGA28" s="25"/>
      <c r="GGC28" s="25"/>
      <c r="GGD28" s="25"/>
      <c r="GGE28" s="25"/>
      <c r="GGF28" s="25"/>
      <c r="GGG28" s="424"/>
      <c r="GGH28" s="25"/>
      <c r="GGI28" s="25"/>
      <c r="GGJ28" s="25"/>
      <c r="GGK28" s="25"/>
      <c r="GGL28" s="25"/>
      <c r="GGM28" s="152"/>
      <c r="GGN28" s="25"/>
      <c r="GGO28" s="25"/>
      <c r="GGQ28" s="25"/>
      <c r="GGR28" s="25"/>
      <c r="GGS28" s="25"/>
      <c r="GGT28" s="25"/>
      <c r="GGU28" s="424"/>
      <c r="GGV28" s="25"/>
      <c r="GGW28" s="25"/>
      <c r="GGX28" s="25"/>
      <c r="GGY28" s="25"/>
      <c r="GGZ28" s="25"/>
      <c r="GHA28" s="152"/>
      <c r="GHB28" s="25"/>
      <c r="GHC28" s="25"/>
      <c r="GHE28" s="25"/>
      <c r="GHF28" s="25"/>
      <c r="GHG28" s="25"/>
      <c r="GHH28" s="25"/>
      <c r="GHI28" s="424"/>
      <c r="GHJ28" s="25"/>
      <c r="GHK28" s="25"/>
      <c r="GHL28" s="25"/>
      <c r="GHM28" s="25"/>
      <c r="GHN28" s="25"/>
      <c r="GHO28" s="152"/>
      <c r="GHP28" s="25"/>
      <c r="GHQ28" s="25"/>
      <c r="GHS28" s="25"/>
      <c r="GHT28" s="25"/>
      <c r="GHU28" s="25"/>
      <c r="GHV28" s="25"/>
      <c r="GHW28" s="424"/>
      <c r="GHX28" s="25"/>
      <c r="GHY28" s="25"/>
      <c r="GHZ28" s="25"/>
      <c r="GIA28" s="25"/>
      <c r="GIB28" s="25"/>
      <c r="GIC28" s="152"/>
      <c r="GID28" s="25"/>
      <c r="GIE28" s="25"/>
      <c r="GIG28" s="25"/>
      <c r="GIH28" s="25"/>
      <c r="GII28" s="25"/>
      <c r="GIJ28" s="25"/>
      <c r="GIK28" s="424"/>
      <c r="GIL28" s="25"/>
      <c r="GIM28" s="25"/>
      <c r="GIN28" s="25"/>
      <c r="GIO28" s="25"/>
      <c r="GIP28" s="25"/>
      <c r="GIQ28" s="152"/>
      <c r="GIR28" s="25"/>
      <c r="GIS28" s="25"/>
      <c r="GIU28" s="25"/>
      <c r="GIV28" s="25"/>
      <c r="GIW28" s="25"/>
      <c r="GIX28" s="25"/>
      <c r="GIY28" s="424"/>
      <c r="GIZ28" s="25"/>
      <c r="GJA28" s="25"/>
      <c r="GJB28" s="25"/>
      <c r="GJC28" s="25"/>
      <c r="GJD28" s="25"/>
      <c r="GJE28" s="152"/>
      <c r="GJF28" s="25"/>
      <c r="GJG28" s="25"/>
      <c r="GJI28" s="25"/>
      <c r="GJJ28" s="25"/>
      <c r="GJK28" s="25"/>
      <c r="GJL28" s="25"/>
      <c r="GJM28" s="424"/>
      <c r="GJN28" s="25"/>
      <c r="GJO28" s="25"/>
      <c r="GJP28" s="25"/>
      <c r="GJQ28" s="25"/>
      <c r="GJR28" s="25"/>
      <c r="GJS28" s="152"/>
      <c r="GJT28" s="25"/>
      <c r="GJU28" s="25"/>
      <c r="GJW28" s="25"/>
      <c r="GJX28" s="25"/>
      <c r="GJY28" s="25"/>
      <c r="GJZ28" s="25"/>
      <c r="GKA28" s="424"/>
      <c r="GKB28" s="25"/>
      <c r="GKC28" s="25"/>
      <c r="GKD28" s="25"/>
      <c r="GKE28" s="25"/>
      <c r="GKF28" s="25"/>
      <c r="GKG28" s="152"/>
      <c r="GKH28" s="25"/>
      <c r="GKI28" s="25"/>
      <c r="GKK28" s="25"/>
      <c r="GKL28" s="25"/>
      <c r="GKM28" s="25"/>
      <c r="GKN28" s="25"/>
      <c r="GKO28" s="424"/>
      <c r="GKP28" s="25"/>
      <c r="GKQ28" s="25"/>
      <c r="GKR28" s="25"/>
      <c r="GKS28" s="25"/>
      <c r="GKT28" s="25"/>
      <c r="GKU28" s="152"/>
      <c r="GKV28" s="25"/>
      <c r="GKW28" s="25"/>
      <c r="GKY28" s="25"/>
      <c r="GKZ28" s="25"/>
      <c r="GLA28" s="25"/>
      <c r="GLB28" s="25"/>
      <c r="GLC28" s="424"/>
      <c r="GLD28" s="25"/>
      <c r="GLE28" s="25"/>
      <c r="GLF28" s="25"/>
      <c r="GLG28" s="25"/>
      <c r="GLH28" s="25"/>
      <c r="GLI28" s="152"/>
      <c r="GLJ28" s="25"/>
      <c r="GLK28" s="25"/>
      <c r="GLM28" s="25"/>
      <c r="GLN28" s="25"/>
      <c r="GLO28" s="25"/>
      <c r="GLP28" s="25"/>
      <c r="GLQ28" s="424"/>
      <c r="GLR28" s="25"/>
      <c r="GLS28" s="25"/>
      <c r="GLT28" s="25"/>
      <c r="GLU28" s="25"/>
      <c r="GLV28" s="25"/>
      <c r="GLW28" s="152"/>
      <c r="GLX28" s="25"/>
      <c r="GLY28" s="25"/>
      <c r="GMA28" s="25"/>
      <c r="GMB28" s="25"/>
      <c r="GMC28" s="25"/>
      <c r="GMD28" s="25"/>
      <c r="GME28" s="424"/>
      <c r="GMF28" s="25"/>
      <c r="GMG28" s="25"/>
      <c r="GMH28" s="25"/>
      <c r="GMI28" s="25"/>
      <c r="GMJ28" s="25"/>
      <c r="GMK28" s="152"/>
      <c r="GML28" s="25"/>
      <c r="GMM28" s="25"/>
      <c r="GMO28" s="25"/>
      <c r="GMP28" s="25"/>
      <c r="GMQ28" s="25"/>
      <c r="GMR28" s="25"/>
      <c r="GMS28" s="424"/>
      <c r="GMT28" s="25"/>
      <c r="GMU28" s="25"/>
      <c r="GMV28" s="25"/>
      <c r="GMW28" s="25"/>
      <c r="GMX28" s="25"/>
      <c r="GMY28" s="152"/>
      <c r="GMZ28" s="25"/>
      <c r="GNA28" s="25"/>
      <c r="GNC28" s="25"/>
      <c r="GND28" s="25"/>
      <c r="GNE28" s="25"/>
      <c r="GNF28" s="25"/>
      <c r="GNG28" s="424"/>
      <c r="GNH28" s="25"/>
      <c r="GNI28" s="25"/>
      <c r="GNJ28" s="25"/>
      <c r="GNK28" s="25"/>
      <c r="GNL28" s="25"/>
      <c r="GNM28" s="152"/>
      <c r="GNN28" s="25"/>
      <c r="GNO28" s="25"/>
      <c r="GNQ28" s="25"/>
      <c r="GNR28" s="25"/>
      <c r="GNS28" s="25"/>
      <c r="GNT28" s="25"/>
      <c r="GNU28" s="424"/>
      <c r="GNV28" s="25"/>
      <c r="GNW28" s="25"/>
      <c r="GNX28" s="25"/>
      <c r="GNY28" s="25"/>
      <c r="GNZ28" s="25"/>
      <c r="GOA28" s="152"/>
      <c r="GOB28" s="25"/>
      <c r="GOC28" s="25"/>
      <c r="GOE28" s="25"/>
      <c r="GOF28" s="25"/>
      <c r="GOG28" s="25"/>
      <c r="GOH28" s="25"/>
      <c r="GOI28" s="424"/>
      <c r="GOJ28" s="25"/>
      <c r="GOK28" s="25"/>
      <c r="GOL28" s="25"/>
      <c r="GOM28" s="25"/>
      <c r="GON28" s="25"/>
      <c r="GOO28" s="152"/>
      <c r="GOP28" s="25"/>
      <c r="GOQ28" s="25"/>
      <c r="GOS28" s="25"/>
      <c r="GOT28" s="25"/>
      <c r="GOU28" s="25"/>
      <c r="GOV28" s="25"/>
      <c r="GOW28" s="424"/>
      <c r="GOX28" s="25"/>
      <c r="GOY28" s="25"/>
      <c r="GOZ28" s="25"/>
      <c r="GPA28" s="25"/>
      <c r="GPB28" s="25"/>
      <c r="GPC28" s="152"/>
      <c r="GPD28" s="25"/>
      <c r="GPE28" s="25"/>
      <c r="GPG28" s="25"/>
      <c r="GPH28" s="25"/>
      <c r="GPI28" s="25"/>
      <c r="GPJ28" s="25"/>
      <c r="GPK28" s="424"/>
      <c r="GPL28" s="25"/>
      <c r="GPM28" s="25"/>
      <c r="GPN28" s="25"/>
      <c r="GPO28" s="25"/>
      <c r="GPP28" s="25"/>
      <c r="GPQ28" s="152"/>
      <c r="GPR28" s="25"/>
      <c r="GPS28" s="25"/>
      <c r="GPU28" s="25"/>
      <c r="GPV28" s="25"/>
      <c r="GPW28" s="25"/>
      <c r="GPX28" s="25"/>
      <c r="GPY28" s="424"/>
      <c r="GPZ28" s="25"/>
      <c r="GQA28" s="25"/>
      <c r="GQB28" s="25"/>
      <c r="GQC28" s="25"/>
      <c r="GQD28" s="25"/>
      <c r="GQE28" s="152"/>
      <c r="GQF28" s="25"/>
      <c r="GQG28" s="25"/>
      <c r="GQI28" s="25"/>
      <c r="GQJ28" s="25"/>
      <c r="GQK28" s="25"/>
      <c r="GQL28" s="25"/>
      <c r="GQM28" s="424"/>
      <c r="GQN28" s="25"/>
      <c r="GQO28" s="25"/>
      <c r="GQP28" s="25"/>
      <c r="GQQ28" s="25"/>
      <c r="GQR28" s="25"/>
      <c r="GQS28" s="152"/>
      <c r="GQT28" s="25"/>
      <c r="GQU28" s="25"/>
      <c r="GQW28" s="25"/>
      <c r="GQX28" s="25"/>
      <c r="GQY28" s="25"/>
      <c r="GQZ28" s="25"/>
      <c r="GRA28" s="424"/>
      <c r="GRB28" s="25"/>
      <c r="GRC28" s="25"/>
      <c r="GRD28" s="25"/>
      <c r="GRE28" s="25"/>
      <c r="GRF28" s="25"/>
      <c r="GRG28" s="152"/>
      <c r="GRH28" s="25"/>
      <c r="GRI28" s="25"/>
      <c r="GRK28" s="25"/>
      <c r="GRL28" s="25"/>
      <c r="GRM28" s="25"/>
      <c r="GRN28" s="25"/>
      <c r="GRO28" s="424"/>
      <c r="GRP28" s="25"/>
      <c r="GRQ28" s="25"/>
      <c r="GRR28" s="25"/>
      <c r="GRS28" s="25"/>
      <c r="GRT28" s="25"/>
      <c r="GRU28" s="152"/>
      <c r="GRV28" s="25"/>
      <c r="GRW28" s="25"/>
      <c r="GRY28" s="25"/>
      <c r="GRZ28" s="25"/>
      <c r="GSA28" s="25"/>
      <c r="GSB28" s="25"/>
      <c r="GSC28" s="424"/>
      <c r="GSD28" s="25"/>
      <c r="GSE28" s="25"/>
      <c r="GSF28" s="25"/>
      <c r="GSG28" s="25"/>
      <c r="GSH28" s="25"/>
      <c r="GSI28" s="152"/>
      <c r="GSJ28" s="25"/>
      <c r="GSK28" s="25"/>
      <c r="GSM28" s="25"/>
      <c r="GSN28" s="25"/>
      <c r="GSO28" s="25"/>
      <c r="GSP28" s="25"/>
      <c r="GSQ28" s="424"/>
      <c r="GSR28" s="25"/>
      <c r="GSS28" s="25"/>
      <c r="GST28" s="25"/>
      <c r="GSU28" s="25"/>
      <c r="GSV28" s="25"/>
      <c r="GSW28" s="152"/>
      <c r="GSX28" s="25"/>
      <c r="GSY28" s="25"/>
      <c r="GTA28" s="25"/>
      <c r="GTB28" s="25"/>
      <c r="GTC28" s="25"/>
      <c r="GTD28" s="25"/>
      <c r="GTE28" s="424"/>
      <c r="GTF28" s="25"/>
      <c r="GTG28" s="25"/>
      <c r="GTH28" s="25"/>
      <c r="GTI28" s="25"/>
      <c r="GTJ28" s="25"/>
      <c r="GTK28" s="152"/>
      <c r="GTL28" s="25"/>
      <c r="GTM28" s="25"/>
      <c r="GTO28" s="25"/>
      <c r="GTP28" s="25"/>
      <c r="GTQ28" s="25"/>
      <c r="GTR28" s="25"/>
      <c r="GTS28" s="424"/>
      <c r="GTT28" s="25"/>
      <c r="GTU28" s="25"/>
      <c r="GTV28" s="25"/>
      <c r="GTW28" s="25"/>
      <c r="GTX28" s="25"/>
      <c r="GTY28" s="152"/>
      <c r="GTZ28" s="25"/>
      <c r="GUA28" s="25"/>
      <c r="GUC28" s="25"/>
      <c r="GUD28" s="25"/>
      <c r="GUE28" s="25"/>
      <c r="GUF28" s="25"/>
      <c r="GUG28" s="424"/>
      <c r="GUH28" s="25"/>
      <c r="GUI28" s="25"/>
      <c r="GUJ28" s="25"/>
      <c r="GUK28" s="25"/>
      <c r="GUL28" s="25"/>
      <c r="GUM28" s="152"/>
      <c r="GUN28" s="25"/>
      <c r="GUO28" s="25"/>
      <c r="GUQ28" s="25"/>
      <c r="GUR28" s="25"/>
      <c r="GUS28" s="25"/>
      <c r="GUT28" s="25"/>
      <c r="GUU28" s="424"/>
      <c r="GUV28" s="25"/>
      <c r="GUW28" s="25"/>
      <c r="GUX28" s="25"/>
      <c r="GUY28" s="25"/>
      <c r="GUZ28" s="25"/>
      <c r="GVA28" s="152"/>
      <c r="GVB28" s="25"/>
      <c r="GVC28" s="25"/>
      <c r="GVE28" s="25"/>
      <c r="GVF28" s="25"/>
      <c r="GVG28" s="25"/>
      <c r="GVH28" s="25"/>
      <c r="GVI28" s="424"/>
      <c r="GVJ28" s="25"/>
      <c r="GVK28" s="25"/>
      <c r="GVL28" s="25"/>
      <c r="GVM28" s="25"/>
      <c r="GVN28" s="25"/>
      <c r="GVO28" s="152"/>
      <c r="GVP28" s="25"/>
      <c r="GVQ28" s="25"/>
      <c r="GVS28" s="25"/>
      <c r="GVT28" s="25"/>
      <c r="GVU28" s="25"/>
      <c r="GVV28" s="25"/>
      <c r="GVW28" s="424"/>
      <c r="GVX28" s="25"/>
      <c r="GVY28" s="25"/>
      <c r="GVZ28" s="25"/>
      <c r="GWA28" s="25"/>
      <c r="GWB28" s="25"/>
      <c r="GWC28" s="152"/>
      <c r="GWD28" s="25"/>
      <c r="GWE28" s="25"/>
      <c r="GWG28" s="25"/>
      <c r="GWH28" s="25"/>
      <c r="GWI28" s="25"/>
      <c r="GWJ28" s="25"/>
      <c r="GWK28" s="424"/>
      <c r="GWL28" s="25"/>
      <c r="GWM28" s="25"/>
      <c r="GWN28" s="25"/>
      <c r="GWO28" s="25"/>
      <c r="GWP28" s="25"/>
      <c r="GWQ28" s="152"/>
      <c r="GWR28" s="25"/>
      <c r="GWS28" s="25"/>
      <c r="GWU28" s="25"/>
      <c r="GWV28" s="25"/>
      <c r="GWW28" s="25"/>
      <c r="GWX28" s="25"/>
      <c r="GWY28" s="424"/>
      <c r="GWZ28" s="25"/>
      <c r="GXA28" s="25"/>
      <c r="GXB28" s="25"/>
      <c r="GXC28" s="25"/>
      <c r="GXD28" s="25"/>
      <c r="GXE28" s="152"/>
      <c r="GXF28" s="25"/>
      <c r="GXG28" s="25"/>
      <c r="GXI28" s="25"/>
      <c r="GXJ28" s="25"/>
      <c r="GXK28" s="25"/>
      <c r="GXL28" s="25"/>
      <c r="GXM28" s="424"/>
      <c r="GXN28" s="25"/>
      <c r="GXO28" s="25"/>
      <c r="GXP28" s="25"/>
      <c r="GXQ28" s="25"/>
      <c r="GXR28" s="25"/>
      <c r="GXS28" s="152"/>
      <c r="GXT28" s="25"/>
      <c r="GXU28" s="25"/>
      <c r="GXW28" s="25"/>
      <c r="GXX28" s="25"/>
      <c r="GXY28" s="25"/>
      <c r="GXZ28" s="25"/>
      <c r="GYA28" s="424"/>
      <c r="GYB28" s="25"/>
      <c r="GYC28" s="25"/>
      <c r="GYD28" s="25"/>
      <c r="GYE28" s="25"/>
      <c r="GYF28" s="25"/>
      <c r="GYG28" s="152"/>
      <c r="GYH28" s="25"/>
      <c r="GYI28" s="25"/>
      <c r="GYK28" s="25"/>
      <c r="GYL28" s="25"/>
      <c r="GYM28" s="25"/>
      <c r="GYN28" s="25"/>
      <c r="GYO28" s="424"/>
      <c r="GYP28" s="25"/>
      <c r="GYQ28" s="25"/>
      <c r="GYR28" s="25"/>
      <c r="GYS28" s="25"/>
      <c r="GYT28" s="25"/>
      <c r="GYU28" s="152"/>
      <c r="GYV28" s="25"/>
      <c r="GYW28" s="25"/>
      <c r="GYY28" s="25"/>
      <c r="GYZ28" s="25"/>
      <c r="GZA28" s="25"/>
      <c r="GZB28" s="25"/>
      <c r="GZC28" s="424"/>
      <c r="GZD28" s="25"/>
      <c r="GZE28" s="25"/>
      <c r="GZF28" s="25"/>
      <c r="GZG28" s="25"/>
      <c r="GZH28" s="25"/>
      <c r="GZI28" s="152"/>
      <c r="GZJ28" s="25"/>
      <c r="GZK28" s="25"/>
      <c r="GZM28" s="25"/>
      <c r="GZN28" s="25"/>
      <c r="GZO28" s="25"/>
      <c r="GZP28" s="25"/>
      <c r="GZQ28" s="424"/>
      <c r="GZR28" s="25"/>
      <c r="GZS28" s="25"/>
      <c r="GZT28" s="25"/>
      <c r="GZU28" s="25"/>
      <c r="GZV28" s="25"/>
      <c r="GZW28" s="152"/>
      <c r="GZX28" s="25"/>
      <c r="GZY28" s="25"/>
      <c r="HAA28" s="25"/>
      <c r="HAB28" s="25"/>
      <c r="HAC28" s="25"/>
      <c r="HAD28" s="25"/>
      <c r="HAE28" s="424"/>
      <c r="HAF28" s="25"/>
      <c r="HAG28" s="25"/>
      <c r="HAH28" s="25"/>
      <c r="HAI28" s="25"/>
      <c r="HAJ28" s="25"/>
      <c r="HAK28" s="152"/>
      <c r="HAL28" s="25"/>
      <c r="HAM28" s="25"/>
      <c r="HAO28" s="25"/>
      <c r="HAP28" s="25"/>
      <c r="HAQ28" s="25"/>
      <c r="HAR28" s="25"/>
      <c r="HAS28" s="424"/>
      <c r="HAT28" s="25"/>
      <c r="HAU28" s="25"/>
      <c r="HAV28" s="25"/>
      <c r="HAW28" s="25"/>
      <c r="HAX28" s="25"/>
      <c r="HAY28" s="152"/>
      <c r="HAZ28" s="25"/>
      <c r="HBA28" s="25"/>
      <c r="HBC28" s="25"/>
      <c r="HBD28" s="25"/>
      <c r="HBE28" s="25"/>
      <c r="HBF28" s="25"/>
      <c r="HBG28" s="424"/>
      <c r="HBH28" s="25"/>
      <c r="HBI28" s="25"/>
      <c r="HBJ28" s="25"/>
      <c r="HBK28" s="25"/>
      <c r="HBL28" s="25"/>
      <c r="HBM28" s="152"/>
      <c r="HBN28" s="25"/>
      <c r="HBO28" s="25"/>
      <c r="HBQ28" s="25"/>
      <c r="HBR28" s="25"/>
      <c r="HBS28" s="25"/>
      <c r="HBT28" s="25"/>
      <c r="HBU28" s="424"/>
      <c r="HBV28" s="25"/>
      <c r="HBW28" s="25"/>
      <c r="HBX28" s="25"/>
      <c r="HBY28" s="25"/>
      <c r="HBZ28" s="25"/>
      <c r="HCA28" s="152"/>
      <c r="HCB28" s="25"/>
      <c r="HCC28" s="25"/>
      <c r="HCE28" s="25"/>
      <c r="HCF28" s="25"/>
      <c r="HCG28" s="25"/>
      <c r="HCH28" s="25"/>
      <c r="HCI28" s="424"/>
      <c r="HCJ28" s="25"/>
      <c r="HCK28" s="25"/>
      <c r="HCL28" s="25"/>
      <c r="HCM28" s="25"/>
      <c r="HCN28" s="25"/>
      <c r="HCO28" s="152"/>
      <c r="HCP28" s="25"/>
      <c r="HCQ28" s="25"/>
      <c r="HCS28" s="25"/>
      <c r="HCT28" s="25"/>
      <c r="HCU28" s="25"/>
      <c r="HCV28" s="25"/>
      <c r="HCW28" s="424"/>
      <c r="HCX28" s="25"/>
      <c r="HCY28" s="25"/>
      <c r="HCZ28" s="25"/>
      <c r="HDA28" s="25"/>
      <c r="HDB28" s="25"/>
      <c r="HDC28" s="152"/>
      <c r="HDD28" s="25"/>
      <c r="HDE28" s="25"/>
      <c r="HDG28" s="25"/>
      <c r="HDH28" s="25"/>
      <c r="HDI28" s="25"/>
      <c r="HDJ28" s="25"/>
      <c r="HDK28" s="424"/>
      <c r="HDL28" s="25"/>
      <c r="HDM28" s="25"/>
      <c r="HDN28" s="25"/>
      <c r="HDO28" s="25"/>
      <c r="HDP28" s="25"/>
      <c r="HDQ28" s="152"/>
      <c r="HDR28" s="25"/>
      <c r="HDS28" s="25"/>
      <c r="HDU28" s="25"/>
      <c r="HDV28" s="25"/>
      <c r="HDW28" s="25"/>
      <c r="HDX28" s="25"/>
      <c r="HDY28" s="424"/>
      <c r="HDZ28" s="25"/>
      <c r="HEA28" s="25"/>
      <c r="HEB28" s="25"/>
      <c r="HEC28" s="25"/>
      <c r="HED28" s="25"/>
      <c r="HEE28" s="152"/>
      <c r="HEF28" s="25"/>
      <c r="HEG28" s="25"/>
      <c r="HEI28" s="25"/>
      <c r="HEJ28" s="25"/>
      <c r="HEK28" s="25"/>
      <c r="HEL28" s="25"/>
      <c r="HEM28" s="424"/>
      <c r="HEN28" s="25"/>
      <c r="HEO28" s="25"/>
      <c r="HEP28" s="25"/>
      <c r="HEQ28" s="25"/>
      <c r="HER28" s="25"/>
      <c r="HES28" s="152"/>
      <c r="HET28" s="25"/>
      <c r="HEU28" s="25"/>
      <c r="HEW28" s="25"/>
      <c r="HEX28" s="25"/>
      <c r="HEY28" s="25"/>
      <c r="HEZ28" s="25"/>
      <c r="HFA28" s="424"/>
      <c r="HFB28" s="25"/>
      <c r="HFC28" s="25"/>
      <c r="HFD28" s="25"/>
      <c r="HFE28" s="25"/>
      <c r="HFF28" s="25"/>
      <c r="HFG28" s="152"/>
      <c r="HFH28" s="25"/>
      <c r="HFI28" s="25"/>
      <c r="HFK28" s="25"/>
      <c r="HFL28" s="25"/>
      <c r="HFM28" s="25"/>
      <c r="HFN28" s="25"/>
      <c r="HFO28" s="424"/>
      <c r="HFP28" s="25"/>
      <c r="HFQ28" s="25"/>
      <c r="HFR28" s="25"/>
      <c r="HFS28" s="25"/>
      <c r="HFT28" s="25"/>
      <c r="HFU28" s="152"/>
      <c r="HFV28" s="25"/>
      <c r="HFW28" s="25"/>
      <c r="HFY28" s="25"/>
      <c r="HFZ28" s="25"/>
      <c r="HGA28" s="25"/>
      <c r="HGB28" s="25"/>
      <c r="HGC28" s="424"/>
      <c r="HGD28" s="25"/>
      <c r="HGE28" s="25"/>
      <c r="HGF28" s="25"/>
      <c r="HGG28" s="25"/>
      <c r="HGH28" s="25"/>
      <c r="HGI28" s="152"/>
      <c r="HGJ28" s="25"/>
      <c r="HGK28" s="25"/>
      <c r="HGM28" s="25"/>
      <c r="HGN28" s="25"/>
      <c r="HGO28" s="25"/>
      <c r="HGP28" s="25"/>
      <c r="HGQ28" s="424"/>
      <c r="HGR28" s="25"/>
      <c r="HGS28" s="25"/>
      <c r="HGT28" s="25"/>
      <c r="HGU28" s="25"/>
      <c r="HGV28" s="25"/>
      <c r="HGW28" s="152"/>
      <c r="HGX28" s="25"/>
      <c r="HGY28" s="25"/>
      <c r="HHA28" s="25"/>
      <c r="HHB28" s="25"/>
      <c r="HHC28" s="25"/>
      <c r="HHD28" s="25"/>
      <c r="HHE28" s="424"/>
      <c r="HHF28" s="25"/>
      <c r="HHG28" s="25"/>
      <c r="HHH28" s="25"/>
      <c r="HHI28" s="25"/>
      <c r="HHJ28" s="25"/>
      <c r="HHK28" s="152"/>
      <c r="HHL28" s="25"/>
      <c r="HHM28" s="25"/>
      <c r="HHO28" s="25"/>
      <c r="HHP28" s="25"/>
      <c r="HHQ28" s="25"/>
      <c r="HHR28" s="25"/>
      <c r="HHS28" s="424"/>
      <c r="HHT28" s="25"/>
      <c r="HHU28" s="25"/>
      <c r="HHV28" s="25"/>
      <c r="HHW28" s="25"/>
      <c r="HHX28" s="25"/>
      <c r="HHY28" s="152"/>
      <c r="HHZ28" s="25"/>
      <c r="HIA28" s="25"/>
      <c r="HIC28" s="25"/>
      <c r="HID28" s="25"/>
      <c r="HIE28" s="25"/>
      <c r="HIF28" s="25"/>
      <c r="HIG28" s="424"/>
      <c r="HIH28" s="25"/>
      <c r="HII28" s="25"/>
      <c r="HIJ28" s="25"/>
      <c r="HIK28" s="25"/>
      <c r="HIL28" s="25"/>
      <c r="HIM28" s="152"/>
      <c r="HIN28" s="25"/>
      <c r="HIO28" s="25"/>
      <c r="HIQ28" s="25"/>
      <c r="HIR28" s="25"/>
      <c r="HIS28" s="25"/>
      <c r="HIT28" s="25"/>
      <c r="HIU28" s="424"/>
      <c r="HIV28" s="25"/>
      <c r="HIW28" s="25"/>
      <c r="HIX28" s="25"/>
      <c r="HIY28" s="25"/>
      <c r="HIZ28" s="25"/>
      <c r="HJA28" s="152"/>
      <c r="HJB28" s="25"/>
      <c r="HJC28" s="25"/>
      <c r="HJE28" s="25"/>
      <c r="HJF28" s="25"/>
      <c r="HJG28" s="25"/>
      <c r="HJH28" s="25"/>
      <c r="HJI28" s="424"/>
      <c r="HJJ28" s="25"/>
      <c r="HJK28" s="25"/>
      <c r="HJL28" s="25"/>
      <c r="HJM28" s="25"/>
      <c r="HJN28" s="25"/>
      <c r="HJO28" s="152"/>
      <c r="HJP28" s="25"/>
      <c r="HJQ28" s="25"/>
      <c r="HJS28" s="25"/>
      <c r="HJT28" s="25"/>
      <c r="HJU28" s="25"/>
      <c r="HJV28" s="25"/>
      <c r="HJW28" s="424"/>
      <c r="HJX28" s="25"/>
      <c r="HJY28" s="25"/>
      <c r="HJZ28" s="25"/>
      <c r="HKA28" s="25"/>
      <c r="HKB28" s="25"/>
      <c r="HKC28" s="152"/>
      <c r="HKD28" s="25"/>
      <c r="HKE28" s="25"/>
      <c r="HKG28" s="25"/>
      <c r="HKH28" s="25"/>
      <c r="HKI28" s="25"/>
      <c r="HKJ28" s="25"/>
      <c r="HKK28" s="424"/>
      <c r="HKL28" s="25"/>
      <c r="HKM28" s="25"/>
      <c r="HKN28" s="25"/>
      <c r="HKO28" s="25"/>
      <c r="HKP28" s="25"/>
      <c r="HKQ28" s="152"/>
      <c r="HKR28" s="25"/>
      <c r="HKS28" s="25"/>
      <c r="HKU28" s="25"/>
      <c r="HKV28" s="25"/>
      <c r="HKW28" s="25"/>
      <c r="HKX28" s="25"/>
      <c r="HKY28" s="424"/>
      <c r="HKZ28" s="25"/>
      <c r="HLA28" s="25"/>
      <c r="HLB28" s="25"/>
      <c r="HLC28" s="25"/>
      <c r="HLD28" s="25"/>
      <c r="HLE28" s="152"/>
      <c r="HLF28" s="25"/>
      <c r="HLG28" s="25"/>
      <c r="HLI28" s="25"/>
      <c r="HLJ28" s="25"/>
      <c r="HLK28" s="25"/>
      <c r="HLL28" s="25"/>
      <c r="HLM28" s="424"/>
      <c r="HLN28" s="25"/>
      <c r="HLO28" s="25"/>
      <c r="HLP28" s="25"/>
      <c r="HLQ28" s="25"/>
      <c r="HLR28" s="25"/>
      <c r="HLS28" s="152"/>
      <c r="HLT28" s="25"/>
      <c r="HLU28" s="25"/>
      <c r="HLW28" s="25"/>
      <c r="HLX28" s="25"/>
      <c r="HLY28" s="25"/>
      <c r="HLZ28" s="25"/>
      <c r="HMA28" s="424"/>
      <c r="HMB28" s="25"/>
      <c r="HMC28" s="25"/>
      <c r="HMD28" s="25"/>
      <c r="HME28" s="25"/>
      <c r="HMF28" s="25"/>
      <c r="HMG28" s="152"/>
      <c r="HMH28" s="25"/>
      <c r="HMI28" s="25"/>
      <c r="HMK28" s="25"/>
      <c r="HML28" s="25"/>
      <c r="HMM28" s="25"/>
      <c r="HMN28" s="25"/>
      <c r="HMO28" s="424"/>
      <c r="HMP28" s="25"/>
      <c r="HMQ28" s="25"/>
      <c r="HMR28" s="25"/>
      <c r="HMS28" s="25"/>
      <c r="HMT28" s="25"/>
      <c r="HMU28" s="152"/>
      <c r="HMV28" s="25"/>
      <c r="HMW28" s="25"/>
      <c r="HMY28" s="25"/>
      <c r="HMZ28" s="25"/>
      <c r="HNA28" s="25"/>
      <c r="HNB28" s="25"/>
      <c r="HNC28" s="424"/>
      <c r="HND28" s="25"/>
      <c r="HNE28" s="25"/>
      <c r="HNF28" s="25"/>
      <c r="HNG28" s="25"/>
      <c r="HNH28" s="25"/>
      <c r="HNI28" s="152"/>
      <c r="HNJ28" s="25"/>
      <c r="HNK28" s="25"/>
      <c r="HNM28" s="25"/>
      <c r="HNN28" s="25"/>
      <c r="HNO28" s="25"/>
      <c r="HNP28" s="25"/>
      <c r="HNQ28" s="424"/>
      <c r="HNR28" s="25"/>
      <c r="HNS28" s="25"/>
      <c r="HNT28" s="25"/>
      <c r="HNU28" s="25"/>
      <c r="HNV28" s="25"/>
      <c r="HNW28" s="152"/>
      <c r="HNX28" s="25"/>
      <c r="HNY28" s="25"/>
      <c r="HOA28" s="25"/>
      <c r="HOB28" s="25"/>
      <c r="HOC28" s="25"/>
      <c r="HOD28" s="25"/>
      <c r="HOE28" s="424"/>
      <c r="HOF28" s="25"/>
      <c r="HOG28" s="25"/>
      <c r="HOH28" s="25"/>
      <c r="HOI28" s="25"/>
      <c r="HOJ28" s="25"/>
      <c r="HOK28" s="152"/>
      <c r="HOL28" s="25"/>
      <c r="HOM28" s="25"/>
      <c r="HOO28" s="25"/>
      <c r="HOP28" s="25"/>
      <c r="HOQ28" s="25"/>
      <c r="HOR28" s="25"/>
      <c r="HOS28" s="424"/>
      <c r="HOT28" s="25"/>
      <c r="HOU28" s="25"/>
      <c r="HOV28" s="25"/>
      <c r="HOW28" s="25"/>
      <c r="HOX28" s="25"/>
      <c r="HOY28" s="152"/>
      <c r="HOZ28" s="25"/>
      <c r="HPA28" s="25"/>
      <c r="HPC28" s="25"/>
      <c r="HPD28" s="25"/>
      <c r="HPE28" s="25"/>
      <c r="HPF28" s="25"/>
      <c r="HPG28" s="424"/>
      <c r="HPH28" s="25"/>
      <c r="HPI28" s="25"/>
      <c r="HPJ28" s="25"/>
      <c r="HPK28" s="25"/>
      <c r="HPL28" s="25"/>
      <c r="HPM28" s="152"/>
      <c r="HPN28" s="25"/>
      <c r="HPO28" s="25"/>
      <c r="HPQ28" s="25"/>
      <c r="HPR28" s="25"/>
      <c r="HPS28" s="25"/>
      <c r="HPT28" s="25"/>
      <c r="HPU28" s="424"/>
      <c r="HPV28" s="25"/>
      <c r="HPW28" s="25"/>
      <c r="HPX28" s="25"/>
      <c r="HPY28" s="25"/>
      <c r="HPZ28" s="25"/>
      <c r="HQA28" s="152"/>
      <c r="HQB28" s="25"/>
      <c r="HQC28" s="25"/>
      <c r="HQE28" s="25"/>
      <c r="HQF28" s="25"/>
      <c r="HQG28" s="25"/>
      <c r="HQH28" s="25"/>
      <c r="HQI28" s="424"/>
      <c r="HQJ28" s="25"/>
      <c r="HQK28" s="25"/>
      <c r="HQL28" s="25"/>
      <c r="HQM28" s="25"/>
      <c r="HQN28" s="25"/>
      <c r="HQO28" s="152"/>
      <c r="HQP28" s="25"/>
      <c r="HQQ28" s="25"/>
      <c r="HQS28" s="25"/>
      <c r="HQT28" s="25"/>
      <c r="HQU28" s="25"/>
      <c r="HQV28" s="25"/>
      <c r="HQW28" s="424"/>
      <c r="HQX28" s="25"/>
      <c r="HQY28" s="25"/>
      <c r="HQZ28" s="25"/>
      <c r="HRA28" s="25"/>
      <c r="HRB28" s="25"/>
      <c r="HRC28" s="152"/>
      <c r="HRD28" s="25"/>
      <c r="HRE28" s="25"/>
      <c r="HRG28" s="25"/>
      <c r="HRH28" s="25"/>
      <c r="HRI28" s="25"/>
      <c r="HRJ28" s="25"/>
      <c r="HRK28" s="424"/>
      <c r="HRL28" s="25"/>
      <c r="HRM28" s="25"/>
      <c r="HRN28" s="25"/>
      <c r="HRO28" s="25"/>
      <c r="HRP28" s="25"/>
      <c r="HRQ28" s="152"/>
      <c r="HRR28" s="25"/>
      <c r="HRS28" s="25"/>
      <c r="HRU28" s="25"/>
      <c r="HRV28" s="25"/>
      <c r="HRW28" s="25"/>
      <c r="HRX28" s="25"/>
      <c r="HRY28" s="424"/>
      <c r="HRZ28" s="25"/>
      <c r="HSA28" s="25"/>
      <c r="HSB28" s="25"/>
      <c r="HSC28" s="25"/>
      <c r="HSD28" s="25"/>
      <c r="HSE28" s="152"/>
      <c r="HSF28" s="25"/>
      <c r="HSG28" s="25"/>
      <c r="HSI28" s="25"/>
      <c r="HSJ28" s="25"/>
      <c r="HSK28" s="25"/>
      <c r="HSL28" s="25"/>
      <c r="HSM28" s="424"/>
      <c r="HSN28" s="25"/>
      <c r="HSO28" s="25"/>
      <c r="HSP28" s="25"/>
      <c r="HSQ28" s="25"/>
      <c r="HSR28" s="25"/>
      <c r="HSS28" s="152"/>
      <c r="HST28" s="25"/>
      <c r="HSU28" s="25"/>
      <c r="HSW28" s="25"/>
      <c r="HSX28" s="25"/>
      <c r="HSY28" s="25"/>
      <c r="HSZ28" s="25"/>
      <c r="HTA28" s="424"/>
      <c r="HTB28" s="25"/>
      <c r="HTC28" s="25"/>
      <c r="HTD28" s="25"/>
      <c r="HTE28" s="25"/>
      <c r="HTF28" s="25"/>
      <c r="HTG28" s="152"/>
      <c r="HTH28" s="25"/>
      <c r="HTI28" s="25"/>
      <c r="HTK28" s="25"/>
      <c r="HTL28" s="25"/>
      <c r="HTM28" s="25"/>
      <c r="HTN28" s="25"/>
      <c r="HTO28" s="424"/>
      <c r="HTP28" s="25"/>
      <c r="HTQ28" s="25"/>
      <c r="HTR28" s="25"/>
      <c r="HTS28" s="25"/>
      <c r="HTT28" s="25"/>
      <c r="HTU28" s="152"/>
      <c r="HTV28" s="25"/>
      <c r="HTW28" s="25"/>
      <c r="HTY28" s="25"/>
      <c r="HTZ28" s="25"/>
      <c r="HUA28" s="25"/>
      <c r="HUB28" s="25"/>
      <c r="HUC28" s="424"/>
      <c r="HUD28" s="25"/>
      <c r="HUE28" s="25"/>
      <c r="HUF28" s="25"/>
      <c r="HUG28" s="25"/>
      <c r="HUH28" s="25"/>
      <c r="HUI28" s="152"/>
      <c r="HUJ28" s="25"/>
      <c r="HUK28" s="25"/>
      <c r="HUM28" s="25"/>
      <c r="HUN28" s="25"/>
      <c r="HUO28" s="25"/>
      <c r="HUP28" s="25"/>
      <c r="HUQ28" s="424"/>
      <c r="HUR28" s="25"/>
      <c r="HUS28" s="25"/>
      <c r="HUT28" s="25"/>
      <c r="HUU28" s="25"/>
      <c r="HUV28" s="25"/>
      <c r="HUW28" s="152"/>
      <c r="HUX28" s="25"/>
      <c r="HUY28" s="25"/>
      <c r="HVA28" s="25"/>
      <c r="HVB28" s="25"/>
      <c r="HVC28" s="25"/>
      <c r="HVD28" s="25"/>
      <c r="HVE28" s="424"/>
      <c r="HVF28" s="25"/>
      <c r="HVG28" s="25"/>
      <c r="HVH28" s="25"/>
      <c r="HVI28" s="25"/>
      <c r="HVJ28" s="25"/>
      <c r="HVK28" s="152"/>
      <c r="HVL28" s="25"/>
      <c r="HVM28" s="25"/>
      <c r="HVO28" s="25"/>
      <c r="HVP28" s="25"/>
      <c r="HVQ28" s="25"/>
      <c r="HVR28" s="25"/>
      <c r="HVS28" s="424"/>
      <c r="HVT28" s="25"/>
      <c r="HVU28" s="25"/>
      <c r="HVV28" s="25"/>
      <c r="HVW28" s="25"/>
      <c r="HVX28" s="25"/>
      <c r="HVY28" s="152"/>
      <c r="HVZ28" s="25"/>
      <c r="HWA28" s="25"/>
      <c r="HWC28" s="25"/>
      <c r="HWD28" s="25"/>
      <c r="HWE28" s="25"/>
      <c r="HWF28" s="25"/>
      <c r="HWG28" s="424"/>
      <c r="HWH28" s="25"/>
      <c r="HWI28" s="25"/>
      <c r="HWJ28" s="25"/>
      <c r="HWK28" s="25"/>
      <c r="HWL28" s="25"/>
      <c r="HWM28" s="152"/>
      <c r="HWN28" s="25"/>
      <c r="HWO28" s="25"/>
      <c r="HWQ28" s="25"/>
      <c r="HWR28" s="25"/>
      <c r="HWS28" s="25"/>
      <c r="HWT28" s="25"/>
      <c r="HWU28" s="424"/>
      <c r="HWV28" s="25"/>
      <c r="HWW28" s="25"/>
      <c r="HWX28" s="25"/>
      <c r="HWY28" s="25"/>
      <c r="HWZ28" s="25"/>
      <c r="HXA28" s="152"/>
      <c r="HXB28" s="25"/>
      <c r="HXC28" s="25"/>
      <c r="HXE28" s="25"/>
      <c r="HXF28" s="25"/>
      <c r="HXG28" s="25"/>
      <c r="HXH28" s="25"/>
      <c r="HXI28" s="424"/>
      <c r="HXJ28" s="25"/>
      <c r="HXK28" s="25"/>
      <c r="HXL28" s="25"/>
      <c r="HXM28" s="25"/>
      <c r="HXN28" s="25"/>
      <c r="HXO28" s="152"/>
      <c r="HXP28" s="25"/>
      <c r="HXQ28" s="25"/>
      <c r="HXS28" s="25"/>
      <c r="HXT28" s="25"/>
      <c r="HXU28" s="25"/>
      <c r="HXV28" s="25"/>
      <c r="HXW28" s="424"/>
      <c r="HXX28" s="25"/>
      <c r="HXY28" s="25"/>
      <c r="HXZ28" s="25"/>
      <c r="HYA28" s="25"/>
      <c r="HYB28" s="25"/>
      <c r="HYC28" s="152"/>
      <c r="HYD28" s="25"/>
      <c r="HYE28" s="25"/>
      <c r="HYG28" s="25"/>
      <c r="HYH28" s="25"/>
      <c r="HYI28" s="25"/>
      <c r="HYJ28" s="25"/>
      <c r="HYK28" s="424"/>
      <c r="HYL28" s="25"/>
      <c r="HYM28" s="25"/>
      <c r="HYN28" s="25"/>
      <c r="HYO28" s="25"/>
      <c r="HYP28" s="25"/>
      <c r="HYQ28" s="152"/>
      <c r="HYR28" s="25"/>
      <c r="HYS28" s="25"/>
      <c r="HYU28" s="25"/>
      <c r="HYV28" s="25"/>
      <c r="HYW28" s="25"/>
      <c r="HYX28" s="25"/>
      <c r="HYY28" s="424"/>
      <c r="HYZ28" s="25"/>
      <c r="HZA28" s="25"/>
      <c r="HZB28" s="25"/>
      <c r="HZC28" s="25"/>
      <c r="HZD28" s="25"/>
      <c r="HZE28" s="152"/>
      <c r="HZF28" s="25"/>
      <c r="HZG28" s="25"/>
      <c r="HZI28" s="25"/>
      <c r="HZJ28" s="25"/>
      <c r="HZK28" s="25"/>
      <c r="HZL28" s="25"/>
      <c r="HZM28" s="424"/>
      <c r="HZN28" s="25"/>
      <c r="HZO28" s="25"/>
      <c r="HZP28" s="25"/>
      <c r="HZQ28" s="25"/>
      <c r="HZR28" s="25"/>
      <c r="HZS28" s="152"/>
      <c r="HZT28" s="25"/>
      <c r="HZU28" s="25"/>
      <c r="HZW28" s="25"/>
      <c r="HZX28" s="25"/>
      <c r="HZY28" s="25"/>
      <c r="HZZ28" s="25"/>
      <c r="IAA28" s="424"/>
      <c r="IAB28" s="25"/>
      <c r="IAC28" s="25"/>
      <c r="IAD28" s="25"/>
      <c r="IAE28" s="25"/>
      <c r="IAF28" s="25"/>
      <c r="IAG28" s="152"/>
      <c r="IAH28" s="25"/>
      <c r="IAI28" s="25"/>
      <c r="IAK28" s="25"/>
      <c r="IAL28" s="25"/>
      <c r="IAM28" s="25"/>
      <c r="IAN28" s="25"/>
      <c r="IAO28" s="424"/>
      <c r="IAP28" s="25"/>
      <c r="IAQ28" s="25"/>
      <c r="IAR28" s="25"/>
      <c r="IAS28" s="25"/>
      <c r="IAT28" s="25"/>
      <c r="IAU28" s="152"/>
      <c r="IAV28" s="25"/>
      <c r="IAW28" s="25"/>
      <c r="IAY28" s="25"/>
      <c r="IAZ28" s="25"/>
      <c r="IBA28" s="25"/>
      <c r="IBB28" s="25"/>
      <c r="IBC28" s="424"/>
      <c r="IBD28" s="25"/>
      <c r="IBE28" s="25"/>
      <c r="IBF28" s="25"/>
      <c r="IBG28" s="25"/>
      <c r="IBH28" s="25"/>
      <c r="IBI28" s="152"/>
      <c r="IBJ28" s="25"/>
      <c r="IBK28" s="25"/>
      <c r="IBM28" s="25"/>
      <c r="IBN28" s="25"/>
      <c r="IBO28" s="25"/>
      <c r="IBP28" s="25"/>
      <c r="IBQ28" s="424"/>
      <c r="IBR28" s="25"/>
      <c r="IBS28" s="25"/>
      <c r="IBT28" s="25"/>
      <c r="IBU28" s="25"/>
      <c r="IBV28" s="25"/>
      <c r="IBW28" s="152"/>
      <c r="IBX28" s="25"/>
      <c r="IBY28" s="25"/>
      <c r="ICA28" s="25"/>
      <c r="ICB28" s="25"/>
      <c r="ICC28" s="25"/>
      <c r="ICD28" s="25"/>
      <c r="ICE28" s="424"/>
      <c r="ICF28" s="25"/>
      <c r="ICG28" s="25"/>
      <c r="ICH28" s="25"/>
      <c r="ICI28" s="25"/>
      <c r="ICJ28" s="25"/>
      <c r="ICK28" s="152"/>
      <c r="ICL28" s="25"/>
      <c r="ICM28" s="25"/>
      <c r="ICO28" s="25"/>
      <c r="ICP28" s="25"/>
      <c r="ICQ28" s="25"/>
      <c r="ICR28" s="25"/>
      <c r="ICS28" s="424"/>
      <c r="ICT28" s="25"/>
      <c r="ICU28" s="25"/>
      <c r="ICV28" s="25"/>
      <c r="ICW28" s="25"/>
      <c r="ICX28" s="25"/>
      <c r="ICY28" s="152"/>
      <c r="ICZ28" s="25"/>
      <c r="IDA28" s="25"/>
      <c r="IDC28" s="25"/>
      <c r="IDD28" s="25"/>
      <c r="IDE28" s="25"/>
      <c r="IDF28" s="25"/>
      <c r="IDG28" s="424"/>
      <c r="IDH28" s="25"/>
      <c r="IDI28" s="25"/>
      <c r="IDJ28" s="25"/>
      <c r="IDK28" s="25"/>
      <c r="IDL28" s="25"/>
      <c r="IDM28" s="152"/>
      <c r="IDN28" s="25"/>
      <c r="IDO28" s="25"/>
      <c r="IDQ28" s="25"/>
      <c r="IDR28" s="25"/>
      <c r="IDS28" s="25"/>
      <c r="IDT28" s="25"/>
      <c r="IDU28" s="424"/>
      <c r="IDV28" s="25"/>
      <c r="IDW28" s="25"/>
      <c r="IDX28" s="25"/>
      <c r="IDY28" s="25"/>
      <c r="IDZ28" s="25"/>
      <c r="IEA28" s="152"/>
      <c r="IEB28" s="25"/>
      <c r="IEC28" s="25"/>
      <c r="IEE28" s="25"/>
      <c r="IEF28" s="25"/>
      <c r="IEG28" s="25"/>
      <c r="IEH28" s="25"/>
      <c r="IEI28" s="424"/>
      <c r="IEJ28" s="25"/>
      <c r="IEK28" s="25"/>
      <c r="IEL28" s="25"/>
      <c r="IEM28" s="25"/>
      <c r="IEN28" s="25"/>
      <c r="IEO28" s="152"/>
      <c r="IEP28" s="25"/>
      <c r="IEQ28" s="25"/>
      <c r="IES28" s="25"/>
      <c r="IET28" s="25"/>
      <c r="IEU28" s="25"/>
      <c r="IEV28" s="25"/>
      <c r="IEW28" s="424"/>
      <c r="IEX28" s="25"/>
      <c r="IEY28" s="25"/>
      <c r="IEZ28" s="25"/>
      <c r="IFA28" s="25"/>
      <c r="IFB28" s="25"/>
      <c r="IFC28" s="152"/>
      <c r="IFD28" s="25"/>
      <c r="IFE28" s="25"/>
      <c r="IFG28" s="25"/>
      <c r="IFH28" s="25"/>
      <c r="IFI28" s="25"/>
      <c r="IFJ28" s="25"/>
      <c r="IFK28" s="424"/>
      <c r="IFL28" s="25"/>
      <c r="IFM28" s="25"/>
      <c r="IFN28" s="25"/>
      <c r="IFO28" s="25"/>
      <c r="IFP28" s="25"/>
      <c r="IFQ28" s="152"/>
      <c r="IFR28" s="25"/>
      <c r="IFS28" s="25"/>
      <c r="IFU28" s="25"/>
      <c r="IFV28" s="25"/>
      <c r="IFW28" s="25"/>
      <c r="IFX28" s="25"/>
      <c r="IFY28" s="424"/>
      <c r="IFZ28" s="25"/>
      <c r="IGA28" s="25"/>
      <c r="IGB28" s="25"/>
      <c r="IGC28" s="25"/>
      <c r="IGD28" s="25"/>
      <c r="IGE28" s="152"/>
      <c r="IGF28" s="25"/>
      <c r="IGG28" s="25"/>
      <c r="IGI28" s="25"/>
      <c r="IGJ28" s="25"/>
      <c r="IGK28" s="25"/>
      <c r="IGL28" s="25"/>
      <c r="IGM28" s="424"/>
      <c r="IGN28" s="25"/>
      <c r="IGO28" s="25"/>
      <c r="IGP28" s="25"/>
      <c r="IGQ28" s="25"/>
      <c r="IGR28" s="25"/>
      <c r="IGS28" s="152"/>
      <c r="IGT28" s="25"/>
      <c r="IGU28" s="25"/>
      <c r="IGW28" s="25"/>
      <c r="IGX28" s="25"/>
      <c r="IGY28" s="25"/>
      <c r="IGZ28" s="25"/>
      <c r="IHA28" s="424"/>
      <c r="IHB28" s="25"/>
      <c r="IHC28" s="25"/>
      <c r="IHD28" s="25"/>
      <c r="IHE28" s="25"/>
      <c r="IHF28" s="25"/>
      <c r="IHG28" s="152"/>
      <c r="IHH28" s="25"/>
      <c r="IHI28" s="25"/>
      <c r="IHK28" s="25"/>
      <c r="IHL28" s="25"/>
      <c r="IHM28" s="25"/>
      <c r="IHN28" s="25"/>
      <c r="IHO28" s="424"/>
      <c r="IHP28" s="25"/>
      <c r="IHQ28" s="25"/>
      <c r="IHR28" s="25"/>
      <c r="IHS28" s="25"/>
      <c r="IHT28" s="25"/>
      <c r="IHU28" s="152"/>
      <c r="IHV28" s="25"/>
      <c r="IHW28" s="25"/>
      <c r="IHY28" s="25"/>
      <c r="IHZ28" s="25"/>
      <c r="IIA28" s="25"/>
      <c r="IIB28" s="25"/>
      <c r="IIC28" s="424"/>
      <c r="IID28" s="25"/>
      <c r="IIE28" s="25"/>
      <c r="IIF28" s="25"/>
      <c r="IIG28" s="25"/>
      <c r="IIH28" s="25"/>
      <c r="III28" s="152"/>
      <c r="IIJ28" s="25"/>
      <c r="IIK28" s="25"/>
      <c r="IIM28" s="25"/>
      <c r="IIN28" s="25"/>
      <c r="IIO28" s="25"/>
      <c r="IIP28" s="25"/>
      <c r="IIQ28" s="424"/>
      <c r="IIR28" s="25"/>
      <c r="IIS28" s="25"/>
      <c r="IIT28" s="25"/>
      <c r="IIU28" s="25"/>
      <c r="IIV28" s="25"/>
      <c r="IIW28" s="152"/>
      <c r="IIX28" s="25"/>
      <c r="IIY28" s="25"/>
      <c r="IJA28" s="25"/>
      <c r="IJB28" s="25"/>
      <c r="IJC28" s="25"/>
      <c r="IJD28" s="25"/>
      <c r="IJE28" s="424"/>
      <c r="IJF28" s="25"/>
      <c r="IJG28" s="25"/>
      <c r="IJH28" s="25"/>
      <c r="IJI28" s="25"/>
      <c r="IJJ28" s="25"/>
      <c r="IJK28" s="152"/>
      <c r="IJL28" s="25"/>
      <c r="IJM28" s="25"/>
      <c r="IJO28" s="25"/>
      <c r="IJP28" s="25"/>
      <c r="IJQ28" s="25"/>
      <c r="IJR28" s="25"/>
      <c r="IJS28" s="424"/>
      <c r="IJT28" s="25"/>
      <c r="IJU28" s="25"/>
      <c r="IJV28" s="25"/>
      <c r="IJW28" s="25"/>
      <c r="IJX28" s="25"/>
      <c r="IJY28" s="152"/>
      <c r="IJZ28" s="25"/>
      <c r="IKA28" s="25"/>
      <c r="IKC28" s="25"/>
      <c r="IKD28" s="25"/>
      <c r="IKE28" s="25"/>
      <c r="IKF28" s="25"/>
      <c r="IKG28" s="424"/>
      <c r="IKH28" s="25"/>
      <c r="IKI28" s="25"/>
      <c r="IKJ28" s="25"/>
      <c r="IKK28" s="25"/>
      <c r="IKL28" s="25"/>
      <c r="IKM28" s="152"/>
      <c r="IKN28" s="25"/>
      <c r="IKO28" s="25"/>
      <c r="IKQ28" s="25"/>
      <c r="IKR28" s="25"/>
      <c r="IKS28" s="25"/>
      <c r="IKT28" s="25"/>
      <c r="IKU28" s="424"/>
      <c r="IKV28" s="25"/>
      <c r="IKW28" s="25"/>
      <c r="IKX28" s="25"/>
      <c r="IKY28" s="25"/>
      <c r="IKZ28" s="25"/>
      <c r="ILA28" s="152"/>
      <c r="ILB28" s="25"/>
      <c r="ILC28" s="25"/>
      <c r="ILE28" s="25"/>
      <c r="ILF28" s="25"/>
      <c r="ILG28" s="25"/>
      <c r="ILH28" s="25"/>
      <c r="ILI28" s="424"/>
      <c r="ILJ28" s="25"/>
      <c r="ILK28" s="25"/>
      <c r="ILL28" s="25"/>
      <c r="ILM28" s="25"/>
      <c r="ILN28" s="25"/>
      <c r="ILO28" s="152"/>
      <c r="ILP28" s="25"/>
      <c r="ILQ28" s="25"/>
      <c r="ILS28" s="25"/>
      <c r="ILT28" s="25"/>
      <c r="ILU28" s="25"/>
      <c r="ILV28" s="25"/>
      <c r="ILW28" s="424"/>
      <c r="ILX28" s="25"/>
      <c r="ILY28" s="25"/>
      <c r="ILZ28" s="25"/>
      <c r="IMA28" s="25"/>
      <c r="IMB28" s="25"/>
      <c r="IMC28" s="152"/>
      <c r="IMD28" s="25"/>
      <c r="IME28" s="25"/>
      <c r="IMG28" s="25"/>
      <c r="IMH28" s="25"/>
      <c r="IMI28" s="25"/>
      <c r="IMJ28" s="25"/>
      <c r="IMK28" s="424"/>
      <c r="IML28" s="25"/>
      <c r="IMM28" s="25"/>
      <c r="IMN28" s="25"/>
      <c r="IMO28" s="25"/>
      <c r="IMP28" s="25"/>
      <c r="IMQ28" s="152"/>
      <c r="IMR28" s="25"/>
      <c r="IMS28" s="25"/>
      <c r="IMU28" s="25"/>
      <c r="IMV28" s="25"/>
      <c r="IMW28" s="25"/>
      <c r="IMX28" s="25"/>
      <c r="IMY28" s="424"/>
      <c r="IMZ28" s="25"/>
      <c r="INA28" s="25"/>
      <c r="INB28" s="25"/>
      <c r="INC28" s="25"/>
      <c r="IND28" s="25"/>
      <c r="INE28" s="152"/>
      <c r="INF28" s="25"/>
      <c r="ING28" s="25"/>
      <c r="INI28" s="25"/>
      <c r="INJ28" s="25"/>
      <c r="INK28" s="25"/>
      <c r="INL28" s="25"/>
      <c r="INM28" s="424"/>
      <c r="INN28" s="25"/>
      <c r="INO28" s="25"/>
      <c r="INP28" s="25"/>
      <c r="INQ28" s="25"/>
      <c r="INR28" s="25"/>
      <c r="INS28" s="152"/>
      <c r="INT28" s="25"/>
      <c r="INU28" s="25"/>
      <c r="INW28" s="25"/>
      <c r="INX28" s="25"/>
      <c r="INY28" s="25"/>
      <c r="INZ28" s="25"/>
      <c r="IOA28" s="424"/>
      <c r="IOB28" s="25"/>
      <c r="IOC28" s="25"/>
      <c r="IOD28" s="25"/>
      <c r="IOE28" s="25"/>
      <c r="IOF28" s="25"/>
      <c r="IOG28" s="152"/>
      <c r="IOH28" s="25"/>
      <c r="IOI28" s="25"/>
      <c r="IOK28" s="25"/>
      <c r="IOL28" s="25"/>
      <c r="IOM28" s="25"/>
      <c r="ION28" s="25"/>
      <c r="IOO28" s="424"/>
      <c r="IOP28" s="25"/>
      <c r="IOQ28" s="25"/>
      <c r="IOR28" s="25"/>
      <c r="IOS28" s="25"/>
      <c r="IOT28" s="25"/>
      <c r="IOU28" s="152"/>
      <c r="IOV28" s="25"/>
      <c r="IOW28" s="25"/>
      <c r="IOY28" s="25"/>
      <c r="IOZ28" s="25"/>
      <c r="IPA28" s="25"/>
      <c r="IPB28" s="25"/>
      <c r="IPC28" s="424"/>
      <c r="IPD28" s="25"/>
      <c r="IPE28" s="25"/>
      <c r="IPF28" s="25"/>
      <c r="IPG28" s="25"/>
      <c r="IPH28" s="25"/>
      <c r="IPI28" s="152"/>
      <c r="IPJ28" s="25"/>
      <c r="IPK28" s="25"/>
      <c r="IPM28" s="25"/>
      <c r="IPN28" s="25"/>
      <c r="IPO28" s="25"/>
      <c r="IPP28" s="25"/>
      <c r="IPQ28" s="424"/>
      <c r="IPR28" s="25"/>
      <c r="IPS28" s="25"/>
      <c r="IPT28" s="25"/>
      <c r="IPU28" s="25"/>
      <c r="IPV28" s="25"/>
      <c r="IPW28" s="152"/>
      <c r="IPX28" s="25"/>
      <c r="IPY28" s="25"/>
      <c r="IQA28" s="25"/>
      <c r="IQB28" s="25"/>
      <c r="IQC28" s="25"/>
      <c r="IQD28" s="25"/>
      <c r="IQE28" s="424"/>
      <c r="IQF28" s="25"/>
      <c r="IQG28" s="25"/>
      <c r="IQH28" s="25"/>
      <c r="IQI28" s="25"/>
      <c r="IQJ28" s="25"/>
      <c r="IQK28" s="152"/>
      <c r="IQL28" s="25"/>
      <c r="IQM28" s="25"/>
      <c r="IQO28" s="25"/>
      <c r="IQP28" s="25"/>
      <c r="IQQ28" s="25"/>
      <c r="IQR28" s="25"/>
      <c r="IQS28" s="424"/>
      <c r="IQT28" s="25"/>
      <c r="IQU28" s="25"/>
      <c r="IQV28" s="25"/>
      <c r="IQW28" s="25"/>
      <c r="IQX28" s="25"/>
      <c r="IQY28" s="152"/>
      <c r="IQZ28" s="25"/>
      <c r="IRA28" s="25"/>
      <c r="IRC28" s="25"/>
      <c r="IRD28" s="25"/>
      <c r="IRE28" s="25"/>
      <c r="IRF28" s="25"/>
      <c r="IRG28" s="424"/>
      <c r="IRH28" s="25"/>
      <c r="IRI28" s="25"/>
      <c r="IRJ28" s="25"/>
      <c r="IRK28" s="25"/>
      <c r="IRL28" s="25"/>
      <c r="IRM28" s="152"/>
      <c r="IRN28" s="25"/>
      <c r="IRO28" s="25"/>
      <c r="IRQ28" s="25"/>
      <c r="IRR28" s="25"/>
      <c r="IRS28" s="25"/>
      <c r="IRT28" s="25"/>
      <c r="IRU28" s="424"/>
      <c r="IRV28" s="25"/>
      <c r="IRW28" s="25"/>
      <c r="IRX28" s="25"/>
      <c r="IRY28" s="25"/>
      <c r="IRZ28" s="25"/>
      <c r="ISA28" s="152"/>
      <c r="ISB28" s="25"/>
      <c r="ISC28" s="25"/>
      <c r="ISE28" s="25"/>
      <c r="ISF28" s="25"/>
      <c r="ISG28" s="25"/>
      <c r="ISH28" s="25"/>
      <c r="ISI28" s="424"/>
      <c r="ISJ28" s="25"/>
      <c r="ISK28" s="25"/>
      <c r="ISL28" s="25"/>
      <c r="ISM28" s="25"/>
      <c r="ISN28" s="25"/>
      <c r="ISO28" s="152"/>
      <c r="ISP28" s="25"/>
      <c r="ISQ28" s="25"/>
      <c r="ISS28" s="25"/>
      <c r="IST28" s="25"/>
      <c r="ISU28" s="25"/>
      <c r="ISV28" s="25"/>
      <c r="ISW28" s="424"/>
      <c r="ISX28" s="25"/>
      <c r="ISY28" s="25"/>
      <c r="ISZ28" s="25"/>
      <c r="ITA28" s="25"/>
      <c r="ITB28" s="25"/>
      <c r="ITC28" s="152"/>
      <c r="ITD28" s="25"/>
      <c r="ITE28" s="25"/>
      <c r="ITG28" s="25"/>
      <c r="ITH28" s="25"/>
      <c r="ITI28" s="25"/>
      <c r="ITJ28" s="25"/>
      <c r="ITK28" s="424"/>
      <c r="ITL28" s="25"/>
      <c r="ITM28" s="25"/>
      <c r="ITN28" s="25"/>
      <c r="ITO28" s="25"/>
      <c r="ITP28" s="25"/>
      <c r="ITQ28" s="152"/>
      <c r="ITR28" s="25"/>
      <c r="ITS28" s="25"/>
      <c r="ITU28" s="25"/>
      <c r="ITV28" s="25"/>
      <c r="ITW28" s="25"/>
      <c r="ITX28" s="25"/>
      <c r="ITY28" s="424"/>
      <c r="ITZ28" s="25"/>
      <c r="IUA28" s="25"/>
      <c r="IUB28" s="25"/>
      <c r="IUC28" s="25"/>
      <c r="IUD28" s="25"/>
      <c r="IUE28" s="152"/>
      <c r="IUF28" s="25"/>
      <c r="IUG28" s="25"/>
      <c r="IUI28" s="25"/>
      <c r="IUJ28" s="25"/>
      <c r="IUK28" s="25"/>
      <c r="IUL28" s="25"/>
      <c r="IUM28" s="424"/>
      <c r="IUN28" s="25"/>
      <c r="IUO28" s="25"/>
      <c r="IUP28" s="25"/>
      <c r="IUQ28" s="25"/>
      <c r="IUR28" s="25"/>
      <c r="IUS28" s="152"/>
      <c r="IUT28" s="25"/>
      <c r="IUU28" s="25"/>
      <c r="IUW28" s="25"/>
      <c r="IUX28" s="25"/>
      <c r="IUY28" s="25"/>
      <c r="IUZ28" s="25"/>
      <c r="IVA28" s="424"/>
      <c r="IVB28" s="25"/>
      <c r="IVC28" s="25"/>
      <c r="IVD28" s="25"/>
      <c r="IVE28" s="25"/>
      <c r="IVF28" s="25"/>
      <c r="IVG28" s="152"/>
      <c r="IVH28" s="25"/>
      <c r="IVI28" s="25"/>
      <c r="IVK28" s="25"/>
      <c r="IVL28" s="25"/>
      <c r="IVM28" s="25"/>
      <c r="IVN28" s="25"/>
      <c r="IVO28" s="424"/>
      <c r="IVP28" s="25"/>
      <c r="IVQ28" s="25"/>
      <c r="IVR28" s="25"/>
      <c r="IVS28" s="25"/>
      <c r="IVT28" s="25"/>
      <c r="IVU28" s="152"/>
      <c r="IVV28" s="25"/>
      <c r="IVW28" s="25"/>
      <c r="IVY28" s="25"/>
      <c r="IVZ28" s="25"/>
      <c r="IWA28" s="25"/>
      <c r="IWB28" s="25"/>
      <c r="IWC28" s="424"/>
      <c r="IWD28" s="25"/>
      <c r="IWE28" s="25"/>
      <c r="IWF28" s="25"/>
      <c r="IWG28" s="25"/>
      <c r="IWH28" s="25"/>
      <c r="IWI28" s="152"/>
      <c r="IWJ28" s="25"/>
      <c r="IWK28" s="25"/>
      <c r="IWM28" s="25"/>
      <c r="IWN28" s="25"/>
      <c r="IWO28" s="25"/>
      <c r="IWP28" s="25"/>
      <c r="IWQ28" s="424"/>
      <c r="IWR28" s="25"/>
      <c r="IWS28" s="25"/>
      <c r="IWT28" s="25"/>
      <c r="IWU28" s="25"/>
      <c r="IWV28" s="25"/>
      <c r="IWW28" s="152"/>
      <c r="IWX28" s="25"/>
      <c r="IWY28" s="25"/>
      <c r="IXA28" s="25"/>
      <c r="IXB28" s="25"/>
      <c r="IXC28" s="25"/>
      <c r="IXD28" s="25"/>
      <c r="IXE28" s="424"/>
      <c r="IXF28" s="25"/>
      <c r="IXG28" s="25"/>
      <c r="IXH28" s="25"/>
      <c r="IXI28" s="25"/>
      <c r="IXJ28" s="25"/>
      <c r="IXK28" s="152"/>
      <c r="IXL28" s="25"/>
      <c r="IXM28" s="25"/>
      <c r="IXO28" s="25"/>
      <c r="IXP28" s="25"/>
      <c r="IXQ28" s="25"/>
      <c r="IXR28" s="25"/>
      <c r="IXS28" s="424"/>
      <c r="IXT28" s="25"/>
      <c r="IXU28" s="25"/>
      <c r="IXV28" s="25"/>
      <c r="IXW28" s="25"/>
      <c r="IXX28" s="25"/>
      <c r="IXY28" s="152"/>
      <c r="IXZ28" s="25"/>
      <c r="IYA28" s="25"/>
      <c r="IYC28" s="25"/>
      <c r="IYD28" s="25"/>
      <c r="IYE28" s="25"/>
      <c r="IYF28" s="25"/>
      <c r="IYG28" s="424"/>
      <c r="IYH28" s="25"/>
      <c r="IYI28" s="25"/>
      <c r="IYJ28" s="25"/>
      <c r="IYK28" s="25"/>
      <c r="IYL28" s="25"/>
      <c r="IYM28" s="152"/>
      <c r="IYN28" s="25"/>
      <c r="IYO28" s="25"/>
      <c r="IYQ28" s="25"/>
      <c r="IYR28" s="25"/>
      <c r="IYS28" s="25"/>
      <c r="IYT28" s="25"/>
      <c r="IYU28" s="424"/>
      <c r="IYV28" s="25"/>
      <c r="IYW28" s="25"/>
      <c r="IYX28" s="25"/>
      <c r="IYY28" s="25"/>
      <c r="IYZ28" s="25"/>
      <c r="IZA28" s="152"/>
      <c r="IZB28" s="25"/>
      <c r="IZC28" s="25"/>
      <c r="IZE28" s="25"/>
      <c r="IZF28" s="25"/>
      <c r="IZG28" s="25"/>
      <c r="IZH28" s="25"/>
      <c r="IZI28" s="424"/>
      <c r="IZJ28" s="25"/>
      <c r="IZK28" s="25"/>
      <c r="IZL28" s="25"/>
      <c r="IZM28" s="25"/>
      <c r="IZN28" s="25"/>
      <c r="IZO28" s="152"/>
      <c r="IZP28" s="25"/>
      <c r="IZQ28" s="25"/>
      <c r="IZS28" s="25"/>
      <c r="IZT28" s="25"/>
      <c r="IZU28" s="25"/>
      <c r="IZV28" s="25"/>
      <c r="IZW28" s="424"/>
      <c r="IZX28" s="25"/>
      <c r="IZY28" s="25"/>
      <c r="IZZ28" s="25"/>
      <c r="JAA28" s="25"/>
      <c r="JAB28" s="25"/>
      <c r="JAC28" s="152"/>
      <c r="JAD28" s="25"/>
      <c r="JAE28" s="25"/>
      <c r="JAG28" s="25"/>
      <c r="JAH28" s="25"/>
      <c r="JAI28" s="25"/>
      <c r="JAJ28" s="25"/>
      <c r="JAK28" s="424"/>
      <c r="JAL28" s="25"/>
      <c r="JAM28" s="25"/>
      <c r="JAN28" s="25"/>
      <c r="JAO28" s="25"/>
      <c r="JAP28" s="25"/>
      <c r="JAQ28" s="152"/>
      <c r="JAR28" s="25"/>
      <c r="JAS28" s="25"/>
      <c r="JAU28" s="25"/>
      <c r="JAV28" s="25"/>
      <c r="JAW28" s="25"/>
      <c r="JAX28" s="25"/>
      <c r="JAY28" s="424"/>
      <c r="JAZ28" s="25"/>
      <c r="JBA28" s="25"/>
      <c r="JBB28" s="25"/>
      <c r="JBC28" s="25"/>
      <c r="JBD28" s="25"/>
      <c r="JBE28" s="152"/>
      <c r="JBF28" s="25"/>
      <c r="JBG28" s="25"/>
      <c r="JBI28" s="25"/>
      <c r="JBJ28" s="25"/>
      <c r="JBK28" s="25"/>
      <c r="JBL28" s="25"/>
      <c r="JBM28" s="424"/>
      <c r="JBN28" s="25"/>
      <c r="JBO28" s="25"/>
      <c r="JBP28" s="25"/>
      <c r="JBQ28" s="25"/>
      <c r="JBR28" s="25"/>
      <c r="JBS28" s="152"/>
      <c r="JBT28" s="25"/>
      <c r="JBU28" s="25"/>
      <c r="JBW28" s="25"/>
      <c r="JBX28" s="25"/>
      <c r="JBY28" s="25"/>
      <c r="JBZ28" s="25"/>
      <c r="JCA28" s="424"/>
      <c r="JCB28" s="25"/>
      <c r="JCC28" s="25"/>
      <c r="JCD28" s="25"/>
      <c r="JCE28" s="25"/>
      <c r="JCF28" s="25"/>
      <c r="JCG28" s="152"/>
      <c r="JCH28" s="25"/>
      <c r="JCI28" s="25"/>
      <c r="JCK28" s="25"/>
      <c r="JCL28" s="25"/>
      <c r="JCM28" s="25"/>
      <c r="JCN28" s="25"/>
      <c r="JCO28" s="424"/>
      <c r="JCP28" s="25"/>
      <c r="JCQ28" s="25"/>
      <c r="JCR28" s="25"/>
      <c r="JCS28" s="25"/>
      <c r="JCT28" s="25"/>
      <c r="JCU28" s="152"/>
      <c r="JCV28" s="25"/>
      <c r="JCW28" s="25"/>
      <c r="JCY28" s="25"/>
      <c r="JCZ28" s="25"/>
      <c r="JDA28" s="25"/>
      <c r="JDB28" s="25"/>
      <c r="JDC28" s="424"/>
      <c r="JDD28" s="25"/>
      <c r="JDE28" s="25"/>
      <c r="JDF28" s="25"/>
      <c r="JDG28" s="25"/>
      <c r="JDH28" s="25"/>
      <c r="JDI28" s="152"/>
      <c r="JDJ28" s="25"/>
      <c r="JDK28" s="25"/>
      <c r="JDM28" s="25"/>
      <c r="JDN28" s="25"/>
      <c r="JDO28" s="25"/>
      <c r="JDP28" s="25"/>
      <c r="JDQ28" s="424"/>
      <c r="JDR28" s="25"/>
      <c r="JDS28" s="25"/>
      <c r="JDT28" s="25"/>
      <c r="JDU28" s="25"/>
      <c r="JDV28" s="25"/>
      <c r="JDW28" s="152"/>
      <c r="JDX28" s="25"/>
      <c r="JDY28" s="25"/>
      <c r="JEA28" s="25"/>
      <c r="JEB28" s="25"/>
      <c r="JEC28" s="25"/>
      <c r="JED28" s="25"/>
      <c r="JEE28" s="424"/>
      <c r="JEF28" s="25"/>
      <c r="JEG28" s="25"/>
      <c r="JEH28" s="25"/>
      <c r="JEI28" s="25"/>
      <c r="JEJ28" s="25"/>
      <c r="JEK28" s="152"/>
      <c r="JEL28" s="25"/>
      <c r="JEM28" s="25"/>
      <c r="JEO28" s="25"/>
      <c r="JEP28" s="25"/>
      <c r="JEQ28" s="25"/>
      <c r="JER28" s="25"/>
      <c r="JES28" s="424"/>
      <c r="JET28" s="25"/>
      <c r="JEU28" s="25"/>
      <c r="JEV28" s="25"/>
      <c r="JEW28" s="25"/>
      <c r="JEX28" s="25"/>
      <c r="JEY28" s="152"/>
      <c r="JEZ28" s="25"/>
      <c r="JFA28" s="25"/>
      <c r="JFC28" s="25"/>
      <c r="JFD28" s="25"/>
      <c r="JFE28" s="25"/>
      <c r="JFF28" s="25"/>
      <c r="JFG28" s="424"/>
      <c r="JFH28" s="25"/>
      <c r="JFI28" s="25"/>
      <c r="JFJ28" s="25"/>
      <c r="JFK28" s="25"/>
      <c r="JFL28" s="25"/>
      <c r="JFM28" s="152"/>
      <c r="JFN28" s="25"/>
      <c r="JFO28" s="25"/>
      <c r="JFQ28" s="25"/>
      <c r="JFR28" s="25"/>
      <c r="JFS28" s="25"/>
      <c r="JFT28" s="25"/>
      <c r="JFU28" s="424"/>
      <c r="JFV28" s="25"/>
      <c r="JFW28" s="25"/>
      <c r="JFX28" s="25"/>
      <c r="JFY28" s="25"/>
      <c r="JFZ28" s="25"/>
      <c r="JGA28" s="152"/>
      <c r="JGB28" s="25"/>
      <c r="JGC28" s="25"/>
      <c r="JGE28" s="25"/>
      <c r="JGF28" s="25"/>
      <c r="JGG28" s="25"/>
      <c r="JGH28" s="25"/>
      <c r="JGI28" s="424"/>
      <c r="JGJ28" s="25"/>
      <c r="JGK28" s="25"/>
      <c r="JGL28" s="25"/>
      <c r="JGM28" s="25"/>
      <c r="JGN28" s="25"/>
      <c r="JGO28" s="152"/>
      <c r="JGP28" s="25"/>
      <c r="JGQ28" s="25"/>
      <c r="JGS28" s="25"/>
      <c r="JGT28" s="25"/>
      <c r="JGU28" s="25"/>
      <c r="JGV28" s="25"/>
      <c r="JGW28" s="424"/>
      <c r="JGX28" s="25"/>
      <c r="JGY28" s="25"/>
      <c r="JGZ28" s="25"/>
      <c r="JHA28" s="25"/>
      <c r="JHB28" s="25"/>
      <c r="JHC28" s="152"/>
      <c r="JHD28" s="25"/>
      <c r="JHE28" s="25"/>
      <c r="JHG28" s="25"/>
      <c r="JHH28" s="25"/>
      <c r="JHI28" s="25"/>
      <c r="JHJ28" s="25"/>
      <c r="JHK28" s="424"/>
      <c r="JHL28" s="25"/>
      <c r="JHM28" s="25"/>
      <c r="JHN28" s="25"/>
      <c r="JHO28" s="25"/>
      <c r="JHP28" s="25"/>
      <c r="JHQ28" s="152"/>
      <c r="JHR28" s="25"/>
      <c r="JHS28" s="25"/>
      <c r="JHU28" s="25"/>
      <c r="JHV28" s="25"/>
      <c r="JHW28" s="25"/>
      <c r="JHX28" s="25"/>
      <c r="JHY28" s="424"/>
      <c r="JHZ28" s="25"/>
      <c r="JIA28" s="25"/>
      <c r="JIB28" s="25"/>
      <c r="JIC28" s="25"/>
      <c r="JID28" s="25"/>
      <c r="JIE28" s="152"/>
      <c r="JIF28" s="25"/>
      <c r="JIG28" s="25"/>
      <c r="JII28" s="25"/>
      <c r="JIJ28" s="25"/>
      <c r="JIK28" s="25"/>
      <c r="JIL28" s="25"/>
      <c r="JIM28" s="424"/>
      <c r="JIN28" s="25"/>
      <c r="JIO28" s="25"/>
      <c r="JIP28" s="25"/>
      <c r="JIQ28" s="25"/>
      <c r="JIR28" s="25"/>
      <c r="JIS28" s="152"/>
      <c r="JIT28" s="25"/>
      <c r="JIU28" s="25"/>
      <c r="JIW28" s="25"/>
      <c r="JIX28" s="25"/>
      <c r="JIY28" s="25"/>
      <c r="JIZ28" s="25"/>
      <c r="JJA28" s="424"/>
      <c r="JJB28" s="25"/>
      <c r="JJC28" s="25"/>
      <c r="JJD28" s="25"/>
      <c r="JJE28" s="25"/>
      <c r="JJF28" s="25"/>
      <c r="JJG28" s="152"/>
      <c r="JJH28" s="25"/>
      <c r="JJI28" s="25"/>
      <c r="JJK28" s="25"/>
      <c r="JJL28" s="25"/>
      <c r="JJM28" s="25"/>
      <c r="JJN28" s="25"/>
      <c r="JJO28" s="424"/>
      <c r="JJP28" s="25"/>
      <c r="JJQ28" s="25"/>
      <c r="JJR28" s="25"/>
      <c r="JJS28" s="25"/>
      <c r="JJT28" s="25"/>
      <c r="JJU28" s="152"/>
      <c r="JJV28" s="25"/>
      <c r="JJW28" s="25"/>
      <c r="JJY28" s="25"/>
      <c r="JJZ28" s="25"/>
      <c r="JKA28" s="25"/>
      <c r="JKB28" s="25"/>
      <c r="JKC28" s="424"/>
      <c r="JKD28" s="25"/>
      <c r="JKE28" s="25"/>
      <c r="JKF28" s="25"/>
      <c r="JKG28" s="25"/>
      <c r="JKH28" s="25"/>
      <c r="JKI28" s="152"/>
      <c r="JKJ28" s="25"/>
      <c r="JKK28" s="25"/>
      <c r="JKM28" s="25"/>
      <c r="JKN28" s="25"/>
      <c r="JKO28" s="25"/>
      <c r="JKP28" s="25"/>
      <c r="JKQ28" s="424"/>
      <c r="JKR28" s="25"/>
      <c r="JKS28" s="25"/>
      <c r="JKT28" s="25"/>
      <c r="JKU28" s="25"/>
      <c r="JKV28" s="25"/>
      <c r="JKW28" s="152"/>
      <c r="JKX28" s="25"/>
      <c r="JKY28" s="25"/>
      <c r="JLA28" s="25"/>
      <c r="JLB28" s="25"/>
      <c r="JLC28" s="25"/>
      <c r="JLD28" s="25"/>
      <c r="JLE28" s="424"/>
      <c r="JLF28" s="25"/>
      <c r="JLG28" s="25"/>
      <c r="JLH28" s="25"/>
      <c r="JLI28" s="25"/>
      <c r="JLJ28" s="25"/>
      <c r="JLK28" s="152"/>
      <c r="JLL28" s="25"/>
      <c r="JLM28" s="25"/>
      <c r="JLO28" s="25"/>
      <c r="JLP28" s="25"/>
      <c r="JLQ28" s="25"/>
      <c r="JLR28" s="25"/>
      <c r="JLS28" s="424"/>
      <c r="JLT28" s="25"/>
      <c r="JLU28" s="25"/>
      <c r="JLV28" s="25"/>
      <c r="JLW28" s="25"/>
      <c r="JLX28" s="25"/>
      <c r="JLY28" s="152"/>
      <c r="JLZ28" s="25"/>
      <c r="JMA28" s="25"/>
      <c r="JMC28" s="25"/>
      <c r="JMD28" s="25"/>
      <c r="JME28" s="25"/>
      <c r="JMF28" s="25"/>
      <c r="JMG28" s="424"/>
      <c r="JMH28" s="25"/>
      <c r="JMI28" s="25"/>
      <c r="JMJ28" s="25"/>
      <c r="JMK28" s="25"/>
      <c r="JML28" s="25"/>
      <c r="JMM28" s="152"/>
      <c r="JMN28" s="25"/>
      <c r="JMO28" s="25"/>
      <c r="JMQ28" s="25"/>
      <c r="JMR28" s="25"/>
      <c r="JMS28" s="25"/>
      <c r="JMT28" s="25"/>
      <c r="JMU28" s="424"/>
      <c r="JMV28" s="25"/>
      <c r="JMW28" s="25"/>
      <c r="JMX28" s="25"/>
      <c r="JMY28" s="25"/>
      <c r="JMZ28" s="25"/>
      <c r="JNA28" s="152"/>
      <c r="JNB28" s="25"/>
      <c r="JNC28" s="25"/>
      <c r="JNE28" s="25"/>
      <c r="JNF28" s="25"/>
      <c r="JNG28" s="25"/>
      <c r="JNH28" s="25"/>
      <c r="JNI28" s="424"/>
      <c r="JNJ28" s="25"/>
      <c r="JNK28" s="25"/>
      <c r="JNL28" s="25"/>
      <c r="JNM28" s="25"/>
      <c r="JNN28" s="25"/>
      <c r="JNO28" s="152"/>
      <c r="JNP28" s="25"/>
      <c r="JNQ28" s="25"/>
      <c r="JNS28" s="25"/>
      <c r="JNT28" s="25"/>
      <c r="JNU28" s="25"/>
      <c r="JNV28" s="25"/>
      <c r="JNW28" s="424"/>
      <c r="JNX28" s="25"/>
      <c r="JNY28" s="25"/>
      <c r="JNZ28" s="25"/>
      <c r="JOA28" s="25"/>
      <c r="JOB28" s="25"/>
      <c r="JOC28" s="152"/>
      <c r="JOD28" s="25"/>
      <c r="JOE28" s="25"/>
      <c r="JOG28" s="25"/>
      <c r="JOH28" s="25"/>
      <c r="JOI28" s="25"/>
      <c r="JOJ28" s="25"/>
      <c r="JOK28" s="424"/>
      <c r="JOL28" s="25"/>
      <c r="JOM28" s="25"/>
      <c r="JON28" s="25"/>
      <c r="JOO28" s="25"/>
      <c r="JOP28" s="25"/>
      <c r="JOQ28" s="152"/>
      <c r="JOR28" s="25"/>
      <c r="JOS28" s="25"/>
      <c r="JOU28" s="25"/>
      <c r="JOV28" s="25"/>
      <c r="JOW28" s="25"/>
      <c r="JOX28" s="25"/>
      <c r="JOY28" s="424"/>
      <c r="JOZ28" s="25"/>
      <c r="JPA28" s="25"/>
      <c r="JPB28" s="25"/>
      <c r="JPC28" s="25"/>
      <c r="JPD28" s="25"/>
      <c r="JPE28" s="152"/>
      <c r="JPF28" s="25"/>
      <c r="JPG28" s="25"/>
      <c r="JPI28" s="25"/>
      <c r="JPJ28" s="25"/>
      <c r="JPK28" s="25"/>
      <c r="JPL28" s="25"/>
      <c r="JPM28" s="424"/>
      <c r="JPN28" s="25"/>
      <c r="JPO28" s="25"/>
      <c r="JPP28" s="25"/>
      <c r="JPQ28" s="25"/>
      <c r="JPR28" s="25"/>
      <c r="JPS28" s="152"/>
      <c r="JPT28" s="25"/>
      <c r="JPU28" s="25"/>
      <c r="JPW28" s="25"/>
      <c r="JPX28" s="25"/>
      <c r="JPY28" s="25"/>
      <c r="JPZ28" s="25"/>
      <c r="JQA28" s="424"/>
      <c r="JQB28" s="25"/>
      <c r="JQC28" s="25"/>
      <c r="JQD28" s="25"/>
      <c r="JQE28" s="25"/>
      <c r="JQF28" s="25"/>
      <c r="JQG28" s="152"/>
      <c r="JQH28" s="25"/>
      <c r="JQI28" s="25"/>
      <c r="JQK28" s="25"/>
      <c r="JQL28" s="25"/>
      <c r="JQM28" s="25"/>
      <c r="JQN28" s="25"/>
      <c r="JQO28" s="424"/>
      <c r="JQP28" s="25"/>
      <c r="JQQ28" s="25"/>
      <c r="JQR28" s="25"/>
      <c r="JQS28" s="25"/>
      <c r="JQT28" s="25"/>
      <c r="JQU28" s="152"/>
      <c r="JQV28" s="25"/>
      <c r="JQW28" s="25"/>
      <c r="JQY28" s="25"/>
      <c r="JQZ28" s="25"/>
      <c r="JRA28" s="25"/>
      <c r="JRB28" s="25"/>
      <c r="JRC28" s="424"/>
      <c r="JRD28" s="25"/>
      <c r="JRE28" s="25"/>
      <c r="JRF28" s="25"/>
      <c r="JRG28" s="25"/>
      <c r="JRH28" s="25"/>
      <c r="JRI28" s="152"/>
      <c r="JRJ28" s="25"/>
      <c r="JRK28" s="25"/>
      <c r="JRM28" s="25"/>
      <c r="JRN28" s="25"/>
      <c r="JRO28" s="25"/>
      <c r="JRP28" s="25"/>
      <c r="JRQ28" s="424"/>
      <c r="JRR28" s="25"/>
      <c r="JRS28" s="25"/>
      <c r="JRT28" s="25"/>
      <c r="JRU28" s="25"/>
      <c r="JRV28" s="25"/>
      <c r="JRW28" s="152"/>
      <c r="JRX28" s="25"/>
      <c r="JRY28" s="25"/>
      <c r="JSA28" s="25"/>
      <c r="JSB28" s="25"/>
      <c r="JSC28" s="25"/>
      <c r="JSD28" s="25"/>
      <c r="JSE28" s="424"/>
      <c r="JSF28" s="25"/>
      <c r="JSG28" s="25"/>
      <c r="JSH28" s="25"/>
      <c r="JSI28" s="25"/>
      <c r="JSJ28" s="25"/>
      <c r="JSK28" s="152"/>
      <c r="JSL28" s="25"/>
      <c r="JSM28" s="25"/>
      <c r="JSO28" s="25"/>
      <c r="JSP28" s="25"/>
      <c r="JSQ28" s="25"/>
      <c r="JSR28" s="25"/>
      <c r="JSS28" s="424"/>
      <c r="JST28" s="25"/>
      <c r="JSU28" s="25"/>
      <c r="JSV28" s="25"/>
      <c r="JSW28" s="25"/>
      <c r="JSX28" s="25"/>
      <c r="JSY28" s="152"/>
      <c r="JSZ28" s="25"/>
      <c r="JTA28" s="25"/>
      <c r="JTC28" s="25"/>
      <c r="JTD28" s="25"/>
      <c r="JTE28" s="25"/>
      <c r="JTF28" s="25"/>
      <c r="JTG28" s="424"/>
      <c r="JTH28" s="25"/>
      <c r="JTI28" s="25"/>
      <c r="JTJ28" s="25"/>
      <c r="JTK28" s="25"/>
      <c r="JTL28" s="25"/>
      <c r="JTM28" s="152"/>
      <c r="JTN28" s="25"/>
      <c r="JTO28" s="25"/>
      <c r="JTQ28" s="25"/>
      <c r="JTR28" s="25"/>
      <c r="JTS28" s="25"/>
      <c r="JTT28" s="25"/>
      <c r="JTU28" s="424"/>
      <c r="JTV28" s="25"/>
      <c r="JTW28" s="25"/>
      <c r="JTX28" s="25"/>
      <c r="JTY28" s="25"/>
      <c r="JTZ28" s="25"/>
      <c r="JUA28" s="152"/>
      <c r="JUB28" s="25"/>
      <c r="JUC28" s="25"/>
      <c r="JUE28" s="25"/>
      <c r="JUF28" s="25"/>
      <c r="JUG28" s="25"/>
      <c r="JUH28" s="25"/>
      <c r="JUI28" s="424"/>
      <c r="JUJ28" s="25"/>
      <c r="JUK28" s="25"/>
      <c r="JUL28" s="25"/>
      <c r="JUM28" s="25"/>
      <c r="JUN28" s="25"/>
      <c r="JUO28" s="152"/>
      <c r="JUP28" s="25"/>
      <c r="JUQ28" s="25"/>
      <c r="JUS28" s="25"/>
      <c r="JUT28" s="25"/>
      <c r="JUU28" s="25"/>
      <c r="JUV28" s="25"/>
      <c r="JUW28" s="424"/>
      <c r="JUX28" s="25"/>
      <c r="JUY28" s="25"/>
      <c r="JUZ28" s="25"/>
      <c r="JVA28" s="25"/>
      <c r="JVB28" s="25"/>
      <c r="JVC28" s="152"/>
      <c r="JVD28" s="25"/>
      <c r="JVE28" s="25"/>
      <c r="JVG28" s="25"/>
      <c r="JVH28" s="25"/>
      <c r="JVI28" s="25"/>
      <c r="JVJ28" s="25"/>
      <c r="JVK28" s="424"/>
      <c r="JVL28" s="25"/>
      <c r="JVM28" s="25"/>
      <c r="JVN28" s="25"/>
      <c r="JVO28" s="25"/>
      <c r="JVP28" s="25"/>
      <c r="JVQ28" s="152"/>
      <c r="JVR28" s="25"/>
      <c r="JVS28" s="25"/>
      <c r="JVU28" s="25"/>
      <c r="JVV28" s="25"/>
      <c r="JVW28" s="25"/>
      <c r="JVX28" s="25"/>
      <c r="JVY28" s="424"/>
      <c r="JVZ28" s="25"/>
      <c r="JWA28" s="25"/>
      <c r="JWB28" s="25"/>
      <c r="JWC28" s="25"/>
      <c r="JWD28" s="25"/>
      <c r="JWE28" s="152"/>
      <c r="JWF28" s="25"/>
      <c r="JWG28" s="25"/>
      <c r="JWI28" s="25"/>
      <c r="JWJ28" s="25"/>
      <c r="JWK28" s="25"/>
      <c r="JWL28" s="25"/>
      <c r="JWM28" s="424"/>
      <c r="JWN28" s="25"/>
      <c r="JWO28" s="25"/>
      <c r="JWP28" s="25"/>
      <c r="JWQ28" s="25"/>
      <c r="JWR28" s="25"/>
      <c r="JWS28" s="152"/>
      <c r="JWT28" s="25"/>
      <c r="JWU28" s="25"/>
      <c r="JWW28" s="25"/>
      <c r="JWX28" s="25"/>
      <c r="JWY28" s="25"/>
      <c r="JWZ28" s="25"/>
      <c r="JXA28" s="424"/>
      <c r="JXB28" s="25"/>
      <c r="JXC28" s="25"/>
      <c r="JXD28" s="25"/>
      <c r="JXE28" s="25"/>
      <c r="JXF28" s="25"/>
      <c r="JXG28" s="152"/>
      <c r="JXH28" s="25"/>
      <c r="JXI28" s="25"/>
      <c r="JXK28" s="25"/>
      <c r="JXL28" s="25"/>
      <c r="JXM28" s="25"/>
      <c r="JXN28" s="25"/>
      <c r="JXO28" s="424"/>
      <c r="JXP28" s="25"/>
      <c r="JXQ28" s="25"/>
      <c r="JXR28" s="25"/>
      <c r="JXS28" s="25"/>
      <c r="JXT28" s="25"/>
      <c r="JXU28" s="152"/>
      <c r="JXV28" s="25"/>
      <c r="JXW28" s="25"/>
      <c r="JXY28" s="25"/>
      <c r="JXZ28" s="25"/>
      <c r="JYA28" s="25"/>
      <c r="JYB28" s="25"/>
      <c r="JYC28" s="424"/>
      <c r="JYD28" s="25"/>
      <c r="JYE28" s="25"/>
      <c r="JYF28" s="25"/>
      <c r="JYG28" s="25"/>
      <c r="JYH28" s="25"/>
      <c r="JYI28" s="152"/>
      <c r="JYJ28" s="25"/>
      <c r="JYK28" s="25"/>
      <c r="JYM28" s="25"/>
      <c r="JYN28" s="25"/>
      <c r="JYO28" s="25"/>
      <c r="JYP28" s="25"/>
      <c r="JYQ28" s="424"/>
      <c r="JYR28" s="25"/>
      <c r="JYS28" s="25"/>
      <c r="JYT28" s="25"/>
      <c r="JYU28" s="25"/>
      <c r="JYV28" s="25"/>
      <c r="JYW28" s="152"/>
      <c r="JYX28" s="25"/>
      <c r="JYY28" s="25"/>
      <c r="JZA28" s="25"/>
      <c r="JZB28" s="25"/>
      <c r="JZC28" s="25"/>
      <c r="JZD28" s="25"/>
      <c r="JZE28" s="424"/>
      <c r="JZF28" s="25"/>
      <c r="JZG28" s="25"/>
      <c r="JZH28" s="25"/>
      <c r="JZI28" s="25"/>
      <c r="JZJ28" s="25"/>
      <c r="JZK28" s="152"/>
      <c r="JZL28" s="25"/>
      <c r="JZM28" s="25"/>
      <c r="JZO28" s="25"/>
      <c r="JZP28" s="25"/>
      <c r="JZQ28" s="25"/>
      <c r="JZR28" s="25"/>
      <c r="JZS28" s="424"/>
      <c r="JZT28" s="25"/>
      <c r="JZU28" s="25"/>
      <c r="JZV28" s="25"/>
      <c r="JZW28" s="25"/>
      <c r="JZX28" s="25"/>
      <c r="JZY28" s="152"/>
      <c r="JZZ28" s="25"/>
      <c r="KAA28" s="25"/>
      <c r="KAC28" s="25"/>
      <c r="KAD28" s="25"/>
      <c r="KAE28" s="25"/>
      <c r="KAF28" s="25"/>
      <c r="KAG28" s="424"/>
      <c r="KAH28" s="25"/>
      <c r="KAI28" s="25"/>
      <c r="KAJ28" s="25"/>
      <c r="KAK28" s="25"/>
      <c r="KAL28" s="25"/>
      <c r="KAM28" s="152"/>
      <c r="KAN28" s="25"/>
      <c r="KAO28" s="25"/>
      <c r="KAQ28" s="25"/>
      <c r="KAR28" s="25"/>
      <c r="KAS28" s="25"/>
      <c r="KAT28" s="25"/>
      <c r="KAU28" s="424"/>
      <c r="KAV28" s="25"/>
      <c r="KAW28" s="25"/>
      <c r="KAX28" s="25"/>
      <c r="KAY28" s="25"/>
      <c r="KAZ28" s="25"/>
      <c r="KBA28" s="152"/>
      <c r="KBB28" s="25"/>
      <c r="KBC28" s="25"/>
      <c r="KBE28" s="25"/>
      <c r="KBF28" s="25"/>
      <c r="KBG28" s="25"/>
      <c r="KBH28" s="25"/>
      <c r="KBI28" s="424"/>
      <c r="KBJ28" s="25"/>
      <c r="KBK28" s="25"/>
      <c r="KBL28" s="25"/>
      <c r="KBM28" s="25"/>
      <c r="KBN28" s="25"/>
      <c r="KBO28" s="152"/>
      <c r="KBP28" s="25"/>
      <c r="KBQ28" s="25"/>
      <c r="KBS28" s="25"/>
      <c r="KBT28" s="25"/>
      <c r="KBU28" s="25"/>
      <c r="KBV28" s="25"/>
      <c r="KBW28" s="424"/>
      <c r="KBX28" s="25"/>
      <c r="KBY28" s="25"/>
      <c r="KBZ28" s="25"/>
      <c r="KCA28" s="25"/>
      <c r="KCB28" s="25"/>
      <c r="KCC28" s="152"/>
      <c r="KCD28" s="25"/>
      <c r="KCE28" s="25"/>
      <c r="KCG28" s="25"/>
      <c r="KCH28" s="25"/>
      <c r="KCI28" s="25"/>
      <c r="KCJ28" s="25"/>
      <c r="KCK28" s="424"/>
      <c r="KCL28" s="25"/>
      <c r="KCM28" s="25"/>
      <c r="KCN28" s="25"/>
      <c r="KCO28" s="25"/>
      <c r="KCP28" s="25"/>
      <c r="KCQ28" s="152"/>
      <c r="KCR28" s="25"/>
      <c r="KCS28" s="25"/>
      <c r="KCU28" s="25"/>
      <c r="KCV28" s="25"/>
      <c r="KCW28" s="25"/>
      <c r="KCX28" s="25"/>
      <c r="KCY28" s="424"/>
      <c r="KCZ28" s="25"/>
      <c r="KDA28" s="25"/>
      <c r="KDB28" s="25"/>
      <c r="KDC28" s="25"/>
      <c r="KDD28" s="25"/>
      <c r="KDE28" s="152"/>
      <c r="KDF28" s="25"/>
      <c r="KDG28" s="25"/>
      <c r="KDI28" s="25"/>
      <c r="KDJ28" s="25"/>
      <c r="KDK28" s="25"/>
      <c r="KDL28" s="25"/>
      <c r="KDM28" s="424"/>
      <c r="KDN28" s="25"/>
      <c r="KDO28" s="25"/>
      <c r="KDP28" s="25"/>
      <c r="KDQ28" s="25"/>
      <c r="KDR28" s="25"/>
      <c r="KDS28" s="152"/>
      <c r="KDT28" s="25"/>
      <c r="KDU28" s="25"/>
      <c r="KDW28" s="25"/>
      <c r="KDX28" s="25"/>
      <c r="KDY28" s="25"/>
      <c r="KDZ28" s="25"/>
      <c r="KEA28" s="424"/>
      <c r="KEB28" s="25"/>
      <c r="KEC28" s="25"/>
      <c r="KED28" s="25"/>
      <c r="KEE28" s="25"/>
      <c r="KEF28" s="25"/>
      <c r="KEG28" s="152"/>
      <c r="KEH28" s="25"/>
      <c r="KEI28" s="25"/>
      <c r="KEK28" s="25"/>
      <c r="KEL28" s="25"/>
      <c r="KEM28" s="25"/>
      <c r="KEN28" s="25"/>
      <c r="KEO28" s="424"/>
      <c r="KEP28" s="25"/>
      <c r="KEQ28" s="25"/>
      <c r="KER28" s="25"/>
      <c r="KES28" s="25"/>
      <c r="KET28" s="25"/>
      <c r="KEU28" s="152"/>
      <c r="KEV28" s="25"/>
      <c r="KEW28" s="25"/>
      <c r="KEY28" s="25"/>
      <c r="KEZ28" s="25"/>
      <c r="KFA28" s="25"/>
      <c r="KFB28" s="25"/>
      <c r="KFC28" s="424"/>
      <c r="KFD28" s="25"/>
      <c r="KFE28" s="25"/>
      <c r="KFF28" s="25"/>
      <c r="KFG28" s="25"/>
      <c r="KFH28" s="25"/>
      <c r="KFI28" s="152"/>
      <c r="KFJ28" s="25"/>
      <c r="KFK28" s="25"/>
      <c r="KFM28" s="25"/>
      <c r="KFN28" s="25"/>
      <c r="KFO28" s="25"/>
      <c r="KFP28" s="25"/>
      <c r="KFQ28" s="424"/>
      <c r="KFR28" s="25"/>
      <c r="KFS28" s="25"/>
      <c r="KFT28" s="25"/>
      <c r="KFU28" s="25"/>
      <c r="KFV28" s="25"/>
      <c r="KFW28" s="152"/>
      <c r="KFX28" s="25"/>
      <c r="KFY28" s="25"/>
      <c r="KGA28" s="25"/>
      <c r="KGB28" s="25"/>
      <c r="KGC28" s="25"/>
      <c r="KGD28" s="25"/>
      <c r="KGE28" s="424"/>
      <c r="KGF28" s="25"/>
      <c r="KGG28" s="25"/>
      <c r="KGH28" s="25"/>
      <c r="KGI28" s="25"/>
      <c r="KGJ28" s="25"/>
      <c r="KGK28" s="152"/>
      <c r="KGL28" s="25"/>
      <c r="KGM28" s="25"/>
      <c r="KGO28" s="25"/>
      <c r="KGP28" s="25"/>
      <c r="KGQ28" s="25"/>
      <c r="KGR28" s="25"/>
      <c r="KGS28" s="424"/>
      <c r="KGT28" s="25"/>
      <c r="KGU28" s="25"/>
      <c r="KGV28" s="25"/>
      <c r="KGW28" s="25"/>
      <c r="KGX28" s="25"/>
      <c r="KGY28" s="152"/>
      <c r="KGZ28" s="25"/>
      <c r="KHA28" s="25"/>
      <c r="KHC28" s="25"/>
      <c r="KHD28" s="25"/>
      <c r="KHE28" s="25"/>
      <c r="KHF28" s="25"/>
      <c r="KHG28" s="424"/>
      <c r="KHH28" s="25"/>
      <c r="KHI28" s="25"/>
      <c r="KHJ28" s="25"/>
      <c r="KHK28" s="25"/>
      <c r="KHL28" s="25"/>
      <c r="KHM28" s="152"/>
      <c r="KHN28" s="25"/>
      <c r="KHO28" s="25"/>
      <c r="KHQ28" s="25"/>
      <c r="KHR28" s="25"/>
      <c r="KHS28" s="25"/>
      <c r="KHT28" s="25"/>
      <c r="KHU28" s="424"/>
      <c r="KHV28" s="25"/>
      <c r="KHW28" s="25"/>
      <c r="KHX28" s="25"/>
      <c r="KHY28" s="25"/>
      <c r="KHZ28" s="25"/>
      <c r="KIA28" s="152"/>
      <c r="KIB28" s="25"/>
      <c r="KIC28" s="25"/>
      <c r="KIE28" s="25"/>
      <c r="KIF28" s="25"/>
      <c r="KIG28" s="25"/>
      <c r="KIH28" s="25"/>
      <c r="KII28" s="424"/>
      <c r="KIJ28" s="25"/>
      <c r="KIK28" s="25"/>
      <c r="KIL28" s="25"/>
      <c r="KIM28" s="25"/>
      <c r="KIN28" s="25"/>
      <c r="KIO28" s="152"/>
      <c r="KIP28" s="25"/>
      <c r="KIQ28" s="25"/>
      <c r="KIS28" s="25"/>
      <c r="KIT28" s="25"/>
      <c r="KIU28" s="25"/>
      <c r="KIV28" s="25"/>
      <c r="KIW28" s="424"/>
      <c r="KIX28" s="25"/>
      <c r="KIY28" s="25"/>
      <c r="KIZ28" s="25"/>
      <c r="KJA28" s="25"/>
      <c r="KJB28" s="25"/>
      <c r="KJC28" s="152"/>
      <c r="KJD28" s="25"/>
      <c r="KJE28" s="25"/>
      <c r="KJG28" s="25"/>
      <c r="KJH28" s="25"/>
      <c r="KJI28" s="25"/>
      <c r="KJJ28" s="25"/>
      <c r="KJK28" s="424"/>
      <c r="KJL28" s="25"/>
      <c r="KJM28" s="25"/>
      <c r="KJN28" s="25"/>
      <c r="KJO28" s="25"/>
      <c r="KJP28" s="25"/>
      <c r="KJQ28" s="152"/>
      <c r="KJR28" s="25"/>
      <c r="KJS28" s="25"/>
      <c r="KJU28" s="25"/>
      <c r="KJV28" s="25"/>
      <c r="KJW28" s="25"/>
      <c r="KJX28" s="25"/>
      <c r="KJY28" s="424"/>
      <c r="KJZ28" s="25"/>
      <c r="KKA28" s="25"/>
      <c r="KKB28" s="25"/>
      <c r="KKC28" s="25"/>
      <c r="KKD28" s="25"/>
      <c r="KKE28" s="152"/>
      <c r="KKF28" s="25"/>
      <c r="KKG28" s="25"/>
      <c r="KKI28" s="25"/>
      <c r="KKJ28" s="25"/>
      <c r="KKK28" s="25"/>
      <c r="KKL28" s="25"/>
      <c r="KKM28" s="424"/>
      <c r="KKN28" s="25"/>
      <c r="KKO28" s="25"/>
      <c r="KKP28" s="25"/>
      <c r="KKQ28" s="25"/>
      <c r="KKR28" s="25"/>
      <c r="KKS28" s="152"/>
      <c r="KKT28" s="25"/>
      <c r="KKU28" s="25"/>
      <c r="KKW28" s="25"/>
      <c r="KKX28" s="25"/>
      <c r="KKY28" s="25"/>
      <c r="KKZ28" s="25"/>
      <c r="KLA28" s="424"/>
      <c r="KLB28" s="25"/>
      <c r="KLC28" s="25"/>
      <c r="KLD28" s="25"/>
      <c r="KLE28" s="25"/>
      <c r="KLF28" s="25"/>
      <c r="KLG28" s="152"/>
      <c r="KLH28" s="25"/>
      <c r="KLI28" s="25"/>
      <c r="KLK28" s="25"/>
      <c r="KLL28" s="25"/>
      <c r="KLM28" s="25"/>
      <c r="KLN28" s="25"/>
      <c r="KLO28" s="424"/>
      <c r="KLP28" s="25"/>
      <c r="KLQ28" s="25"/>
      <c r="KLR28" s="25"/>
      <c r="KLS28" s="25"/>
      <c r="KLT28" s="25"/>
      <c r="KLU28" s="152"/>
      <c r="KLV28" s="25"/>
      <c r="KLW28" s="25"/>
      <c r="KLY28" s="25"/>
      <c r="KLZ28" s="25"/>
      <c r="KMA28" s="25"/>
      <c r="KMB28" s="25"/>
      <c r="KMC28" s="424"/>
      <c r="KMD28" s="25"/>
      <c r="KME28" s="25"/>
      <c r="KMF28" s="25"/>
      <c r="KMG28" s="25"/>
      <c r="KMH28" s="25"/>
      <c r="KMI28" s="152"/>
      <c r="KMJ28" s="25"/>
      <c r="KMK28" s="25"/>
      <c r="KMM28" s="25"/>
      <c r="KMN28" s="25"/>
      <c r="KMO28" s="25"/>
      <c r="KMP28" s="25"/>
      <c r="KMQ28" s="424"/>
      <c r="KMR28" s="25"/>
      <c r="KMS28" s="25"/>
      <c r="KMT28" s="25"/>
      <c r="KMU28" s="25"/>
      <c r="KMV28" s="25"/>
      <c r="KMW28" s="152"/>
      <c r="KMX28" s="25"/>
      <c r="KMY28" s="25"/>
      <c r="KNA28" s="25"/>
      <c r="KNB28" s="25"/>
      <c r="KNC28" s="25"/>
      <c r="KND28" s="25"/>
      <c r="KNE28" s="424"/>
      <c r="KNF28" s="25"/>
      <c r="KNG28" s="25"/>
      <c r="KNH28" s="25"/>
      <c r="KNI28" s="25"/>
      <c r="KNJ28" s="25"/>
      <c r="KNK28" s="152"/>
      <c r="KNL28" s="25"/>
      <c r="KNM28" s="25"/>
      <c r="KNO28" s="25"/>
      <c r="KNP28" s="25"/>
      <c r="KNQ28" s="25"/>
      <c r="KNR28" s="25"/>
      <c r="KNS28" s="424"/>
      <c r="KNT28" s="25"/>
      <c r="KNU28" s="25"/>
      <c r="KNV28" s="25"/>
      <c r="KNW28" s="25"/>
      <c r="KNX28" s="25"/>
      <c r="KNY28" s="152"/>
      <c r="KNZ28" s="25"/>
      <c r="KOA28" s="25"/>
      <c r="KOC28" s="25"/>
      <c r="KOD28" s="25"/>
      <c r="KOE28" s="25"/>
      <c r="KOF28" s="25"/>
      <c r="KOG28" s="424"/>
      <c r="KOH28" s="25"/>
      <c r="KOI28" s="25"/>
      <c r="KOJ28" s="25"/>
      <c r="KOK28" s="25"/>
      <c r="KOL28" s="25"/>
      <c r="KOM28" s="152"/>
      <c r="KON28" s="25"/>
      <c r="KOO28" s="25"/>
      <c r="KOQ28" s="25"/>
      <c r="KOR28" s="25"/>
      <c r="KOS28" s="25"/>
      <c r="KOT28" s="25"/>
      <c r="KOU28" s="424"/>
      <c r="KOV28" s="25"/>
      <c r="KOW28" s="25"/>
      <c r="KOX28" s="25"/>
      <c r="KOY28" s="25"/>
      <c r="KOZ28" s="25"/>
      <c r="KPA28" s="152"/>
      <c r="KPB28" s="25"/>
      <c r="KPC28" s="25"/>
      <c r="KPE28" s="25"/>
      <c r="KPF28" s="25"/>
      <c r="KPG28" s="25"/>
      <c r="KPH28" s="25"/>
      <c r="KPI28" s="424"/>
      <c r="KPJ28" s="25"/>
      <c r="KPK28" s="25"/>
      <c r="KPL28" s="25"/>
      <c r="KPM28" s="25"/>
      <c r="KPN28" s="25"/>
      <c r="KPO28" s="152"/>
      <c r="KPP28" s="25"/>
      <c r="KPQ28" s="25"/>
      <c r="KPS28" s="25"/>
      <c r="KPT28" s="25"/>
      <c r="KPU28" s="25"/>
      <c r="KPV28" s="25"/>
      <c r="KPW28" s="424"/>
      <c r="KPX28" s="25"/>
      <c r="KPY28" s="25"/>
      <c r="KPZ28" s="25"/>
      <c r="KQA28" s="25"/>
      <c r="KQB28" s="25"/>
      <c r="KQC28" s="152"/>
      <c r="KQD28" s="25"/>
      <c r="KQE28" s="25"/>
      <c r="KQG28" s="25"/>
      <c r="KQH28" s="25"/>
      <c r="KQI28" s="25"/>
      <c r="KQJ28" s="25"/>
      <c r="KQK28" s="424"/>
      <c r="KQL28" s="25"/>
      <c r="KQM28" s="25"/>
      <c r="KQN28" s="25"/>
      <c r="KQO28" s="25"/>
      <c r="KQP28" s="25"/>
      <c r="KQQ28" s="152"/>
      <c r="KQR28" s="25"/>
      <c r="KQS28" s="25"/>
      <c r="KQU28" s="25"/>
      <c r="KQV28" s="25"/>
      <c r="KQW28" s="25"/>
      <c r="KQX28" s="25"/>
      <c r="KQY28" s="424"/>
      <c r="KQZ28" s="25"/>
      <c r="KRA28" s="25"/>
      <c r="KRB28" s="25"/>
      <c r="KRC28" s="25"/>
      <c r="KRD28" s="25"/>
      <c r="KRE28" s="152"/>
      <c r="KRF28" s="25"/>
      <c r="KRG28" s="25"/>
      <c r="KRI28" s="25"/>
      <c r="KRJ28" s="25"/>
      <c r="KRK28" s="25"/>
      <c r="KRL28" s="25"/>
      <c r="KRM28" s="424"/>
      <c r="KRN28" s="25"/>
      <c r="KRO28" s="25"/>
      <c r="KRP28" s="25"/>
      <c r="KRQ28" s="25"/>
      <c r="KRR28" s="25"/>
      <c r="KRS28" s="152"/>
      <c r="KRT28" s="25"/>
      <c r="KRU28" s="25"/>
      <c r="KRW28" s="25"/>
      <c r="KRX28" s="25"/>
      <c r="KRY28" s="25"/>
      <c r="KRZ28" s="25"/>
      <c r="KSA28" s="424"/>
      <c r="KSB28" s="25"/>
      <c r="KSC28" s="25"/>
      <c r="KSD28" s="25"/>
      <c r="KSE28" s="25"/>
      <c r="KSF28" s="25"/>
      <c r="KSG28" s="152"/>
      <c r="KSH28" s="25"/>
      <c r="KSI28" s="25"/>
      <c r="KSK28" s="25"/>
      <c r="KSL28" s="25"/>
      <c r="KSM28" s="25"/>
      <c r="KSN28" s="25"/>
      <c r="KSO28" s="424"/>
      <c r="KSP28" s="25"/>
      <c r="KSQ28" s="25"/>
      <c r="KSR28" s="25"/>
      <c r="KSS28" s="25"/>
      <c r="KST28" s="25"/>
      <c r="KSU28" s="152"/>
      <c r="KSV28" s="25"/>
      <c r="KSW28" s="25"/>
      <c r="KSY28" s="25"/>
      <c r="KSZ28" s="25"/>
      <c r="KTA28" s="25"/>
      <c r="KTB28" s="25"/>
      <c r="KTC28" s="424"/>
      <c r="KTD28" s="25"/>
      <c r="KTE28" s="25"/>
      <c r="KTF28" s="25"/>
      <c r="KTG28" s="25"/>
      <c r="KTH28" s="25"/>
      <c r="KTI28" s="152"/>
      <c r="KTJ28" s="25"/>
      <c r="KTK28" s="25"/>
      <c r="KTM28" s="25"/>
      <c r="KTN28" s="25"/>
      <c r="KTO28" s="25"/>
      <c r="KTP28" s="25"/>
      <c r="KTQ28" s="424"/>
      <c r="KTR28" s="25"/>
      <c r="KTS28" s="25"/>
      <c r="KTT28" s="25"/>
      <c r="KTU28" s="25"/>
      <c r="KTV28" s="25"/>
      <c r="KTW28" s="152"/>
      <c r="KTX28" s="25"/>
      <c r="KTY28" s="25"/>
      <c r="KUA28" s="25"/>
      <c r="KUB28" s="25"/>
      <c r="KUC28" s="25"/>
      <c r="KUD28" s="25"/>
      <c r="KUE28" s="424"/>
      <c r="KUF28" s="25"/>
      <c r="KUG28" s="25"/>
      <c r="KUH28" s="25"/>
      <c r="KUI28" s="25"/>
      <c r="KUJ28" s="25"/>
      <c r="KUK28" s="152"/>
      <c r="KUL28" s="25"/>
      <c r="KUM28" s="25"/>
      <c r="KUO28" s="25"/>
      <c r="KUP28" s="25"/>
      <c r="KUQ28" s="25"/>
      <c r="KUR28" s="25"/>
      <c r="KUS28" s="424"/>
      <c r="KUT28" s="25"/>
      <c r="KUU28" s="25"/>
      <c r="KUV28" s="25"/>
      <c r="KUW28" s="25"/>
      <c r="KUX28" s="25"/>
      <c r="KUY28" s="152"/>
      <c r="KUZ28" s="25"/>
      <c r="KVA28" s="25"/>
      <c r="KVC28" s="25"/>
      <c r="KVD28" s="25"/>
      <c r="KVE28" s="25"/>
      <c r="KVF28" s="25"/>
      <c r="KVG28" s="424"/>
      <c r="KVH28" s="25"/>
      <c r="KVI28" s="25"/>
      <c r="KVJ28" s="25"/>
      <c r="KVK28" s="25"/>
      <c r="KVL28" s="25"/>
      <c r="KVM28" s="152"/>
      <c r="KVN28" s="25"/>
      <c r="KVO28" s="25"/>
      <c r="KVQ28" s="25"/>
      <c r="KVR28" s="25"/>
      <c r="KVS28" s="25"/>
      <c r="KVT28" s="25"/>
      <c r="KVU28" s="424"/>
      <c r="KVV28" s="25"/>
      <c r="KVW28" s="25"/>
      <c r="KVX28" s="25"/>
      <c r="KVY28" s="25"/>
      <c r="KVZ28" s="25"/>
      <c r="KWA28" s="152"/>
      <c r="KWB28" s="25"/>
      <c r="KWC28" s="25"/>
      <c r="KWE28" s="25"/>
      <c r="KWF28" s="25"/>
      <c r="KWG28" s="25"/>
      <c r="KWH28" s="25"/>
      <c r="KWI28" s="424"/>
      <c r="KWJ28" s="25"/>
      <c r="KWK28" s="25"/>
      <c r="KWL28" s="25"/>
      <c r="KWM28" s="25"/>
      <c r="KWN28" s="25"/>
      <c r="KWO28" s="152"/>
      <c r="KWP28" s="25"/>
      <c r="KWQ28" s="25"/>
      <c r="KWS28" s="25"/>
      <c r="KWT28" s="25"/>
      <c r="KWU28" s="25"/>
      <c r="KWV28" s="25"/>
      <c r="KWW28" s="424"/>
      <c r="KWX28" s="25"/>
      <c r="KWY28" s="25"/>
      <c r="KWZ28" s="25"/>
      <c r="KXA28" s="25"/>
      <c r="KXB28" s="25"/>
      <c r="KXC28" s="152"/>
      <c r="KXD28" s="25"/>
      <c r="KXE28" s="25"/>
      <c r="KXG28" s="25"/>
      <c r="KXH28" s="25"/>
      <c r="KXI28" s="25"/>
      <c r="KXJ28" s="25"/>
      <c r="KXK28" s="424"/>
      <c r="KXL28" s="25"/>
      <c r="KXM28" s="25"/>
      <c r="KXN28" s="25"/>
      <c r="KXO28" s="25"/>
      <c r="KXP28" s="25"/>
      <c r="KXQ28" s="152"/>
      <c r="KXR28" s="25"/>
      <c r="KXS28" s="25"/>
      <c r="KXU28" s="25"/>
      <c r="KXV28" s="25"/>
      <c r="KXW28" s="25"/>
      <c r="KXX28" s="25"/>
      <c r="KXY28" s="424"/>
      <c r="KXZ28" s="25"/>
      <c r="KYA28" s="25"/>
      <c r="KYB28" s="25"/>
      <c r="KYC28" s="25"/>
      <c r="KYD28" s="25"/>
      <c r="KYE28" s="152"/>
      <c r="KYF28" s="25"/>
      <c r="KYG28" s="25"/>
      <c r="KYI28" s="25"/>
      <c r="KYJ28" s="25"/>
      <c r="KYK28" s="25"/>
      <c r="KYL28" s="25"/>
      <c r="KYM28" s="424"/>
      <c r="KYN28" s="25"/>
      <c r="KYO28" s="25"/>
      <c r="KYP28" s="25"/>
      <c r="KYQ28" s="25"/>
      <c r="KYR28" s="25"/>
      <c r="KYS28" s="152"/>
      <c r="KYT28" s="25"/>
      <c r="KYU28" s="25"/>
      <c r="KYW28" s="25"/>
      <c r="KYX28" s="25"/>
      <c r="KYY28" s="25"/>
      <c r="KYZ28" s="25"/>
      <c r="KZA28" s="424"/>
      <c r="KZB28" s="25"/>
      <c r="KZC28" s="25"/>
      <c r="KZD28" s="25"/>
      <c r="KZE28" s="25"/>
      <c r="KZF28" s="25"/>
      <c r="KZG28" s="152"/>
      <c r="KZH28" s="25"/>
      <c r="KZI28" s="25"/>
      <c r="KZK28" s="25"/>
      <c r="KZL28" s="25"/>
      <c r="KZM28" s="25"/>
      <c r="KZN28" s="25"/>
      <c r="KZO28" s="424"/>
      <c r="KZP28" s="25"/>
      <c r="KZQ28" s="25"/>
      <c r="KZR28" s="25"/>
      <c r="KZS28" s="25"/>
      <c r="KZT28" s="25"/>
      <c r="KZU28" s="152"/>
      <c r="KZV28" s="25"/>
      <c r="KZW28" s="25"/>
      <c r="KZY28" s="25"/>
      <c r="KZZ28" s="25"/>
      <c r="LAA28" s="25"/>
      <c r="LAB28" s="25"/>
      <c r="LAC28" s="424"/>
      <c r="LAD28" s="25"/>
      <c r="LAE28" s="25"/>
      <c r="LAF28" s="25"/>
      <c r="LAG28" s="25"/>
      <c r="LAH28" s="25"/>
      <c r="LAI28" s="152"/>
      <c r="LAJ28" s="25"/>
      <c r="LAK28" s="25"/>
      <c r="LAM28" s="25"/>
      <c r="LAN28" s="25"/>
      <c r="LAO28" s="25"/>
      <c r="LAP28" s="25"/>
      <c r="LAQ28" s="424"/>
      <c r="LAR28" s="25"/>
      <c r="LAS28" s="25"/>
      <c r="LAT28" s="25"/>
      <c r="LAU28" s="25"/>
      <c r="LAV28" s="25"/>
      <c r="LAW28" s="152"/>
      <c r="LAX28" s="25"/>
      <c r="LAY28" s="25"/>
      <c r="LBA28" s="25"/>
      <c r="LBB28" s="25"/>
      <c r="LBC28" s="25"/>
      <c r="LBD28" s="25"/>
      <c r="LBE28" s="424"/>
      <c r="LBF28" s="25"/>
      <c r="LBG28" s="25"/>
      <c r="LBH28" s="25"/>
      <c r="LBI28" s="25"/>
      <c r="LBJ28" s="25"/>
      <c r="LBK28" s="152"/>
      <c r="LBL28" s="25"/>
      <c r="LBM28" s="25"/>
      <c r="LBO28" s="25"/>
      <c r="LBP28" s="25"/>
      <c r="LBQ28" s="25"/>
      <c r="LBR28" s="25"/>
      <c r="LBS28" s="424"/>
      <c r="LBT28" s="25"/>
      <c r="LBU28" s="25"/>
      <c r="LBV28" s="25"/>
      <c r="LBW28" s="25"/>
      <c r="LBX28" s="25"/>
      <c r="LBY28" s="152"/>
      <c r="LBZ28" s="25"/>
      <c r="LCA28" s="25"/>
      <c r="LCC28" s="25"/>
      <c r="LCD28" s="25"/>
      <c r="LCE28" s="25"/>
      <c r="LCF28" s="25"/>
      <c r="LCG28" s="424"/>
      <c r="LCH28" s="25"/>
      <c r="LCI28" s="25"/>
      <c r="LCJ28" s="25"/>
      <c r="LCK28" s="25"/>
      <c r="LCL28" s="25"/>
      <c r="LCM28" s="152"/>
      <c r="LCN28" s="25"/>
      <c r="LCO28" s="25"/>
      <c r="LCQ28" s="25"/>
      <c r="LCR28" s="25"/>
      <c r="LCS28" s="25"/>
      <c r="LCT28" s="25"/>
      <c r="LCU28" s="424"/>
      <c r="LCV28" s="25"/>
      <c r="LCW28" s="25"/>
      <c r="LCX28" s="25"/>
      <c r="LCY28" s="25"/>
      <c r="LCZ28" s="25"/>
      <c r="LDA28" s="152"/>
      <c r="LDB28" s="25"/>
      <c r="LDC28" s="25"/>
      <c r="LDE28" s="25"/>
      <c r="LDF28" s="25"/>
      <c r="LDG28" s="25"/>
      <c r="LDH28" s="25"/>
      <c r="LDI28" s="424"/>
      <c r="LDJ28" s="25"/>
      <c r="LDK28" s="25"/>
      <c r="LDL28" s="25"/>
      <c r="LDM28" s="25"/>
      <c r="LDN28" s="25"/>
      <c r="LDO28" s="152"/>
      <c r="LDP28" s="25"/>
      <c r="LDQ28" s="25"/>
      <c r="LDS28" s="25"/>
      <c r="LDT28" s="25"/>
      <c r="LDU28" s="25"/>
      <c r="LDV28" s="25"/>
      <c r="LDW28" s="424"/>
      <c r="LDX28" s="25"/>
      <c r="LDY28" s="25"/>
      <c r="LDZ28" s="25"/>
      <c r="LEA28" s="25"/>
      <c r="LEB28" s="25"/>
      <c r="LEC28" s="152"/>
      <c r="LED28" s="25"/>
      <c r="LEE28" s="25"/>
      <c r="LEG28" s="25"/>
      <c r="LEH28" s="25"/>
      <c r="LEI28" s="25"/>
      <c r="LEJ28" s="25"/>
      <c r="LEK28" s="424"/>
      <c r="LEL28" s="25"/>
      <c r="LEM28" s="25"/>
      <c r="LEN28" s="25"/>
      <c r="LEO28" s="25"/>
      <c r="LEP28" s="25"/>
      <c r="LEQ28" s="152"/>
      <c r="LER28" s="25"/>
      <c r="LES28" s="25"/>
      <c r="LEU28" s="25"/>
      <c r="LEV28" s="25"/>
      <c r="LEW28" s="25"/>
      <c r="LEX28" s="25"/>
      <c r="LEY28" s="424"/>
      <c r="LEZ28" s="25"/>
      <c r="LFA28" s="25"/>
      <c r="LFB28" s="25"/>
      <c r="LFC28" s="25"/>
      <c r="LFD28" s="25"/>
      <c r="LFE28" s="152"/>
      <c r="LFF28" s="25"/>
      <c r="LFG28" s="25"/>
      <c r="LFI28" s="25"/>
      <c r="LFJ28" s="25"/>
      <c r="LFK28" s="25"/>
      <c r="LFL28" s="25"/>
      <c r="LFM28" s="424"/>
      <c r="LFN28" s="25"/>
      <c r="LFO28" s="25"/>
      <c r="LFP28" s="25"/>
      <c r="LFQ28" s="25"/>
      <c r="LFR28" s="25"/>
      <c r="LFS28" s="152"/>
      <c r="LFT28" s="25"/>
      <c r="LFU28" s="25"/>
      <c r="LFW28" s="25"/>
      <c r="LFX28" s="25"/>
      <c r="LFY28" s="25"/>
      <c r="LFZ28" s="25"/>
      <c r="LGA28" s="424"/>
      <c r="LGB28" s="25"/>
      <c r="LGC28" s="25"/>
      <c r="LGD28" s="25"/>
      <c r="LGE28" s="25"/>
      <c r="LGF28" s="25"/>
      <c r="LGG28" s="152"/>
      <c r="LGH28" s="25"/>
      <c r="LGI28" s="25"/>
      <c r="LGK28" s="25"/>
      <c r="LGL28" s="25"/>
      <c r="LGM28" s="25"/>
      <c r="LGN28" s="25"/>
      <c r="LGO28" s="424"/>
      <c r="LGP28" s="25"/>
      <c r="LGQ28" s="25"/>
      <c r="LGR28" s="25"/>
      <c r="LGS28" s="25"/>
      <c r="LGT28" s="25"/>
      <c r="LGU28" s="152"/>
      <c r="LGV28" s="25"/>
      <c r="LGW28" s="25"/>
      <c r="LGY28" s="25"/>
      <c r="LGZ28" s="25"/>
      <c r="LHA28" s="25"/>
      <c r="LHB28" s="25"/>
      <c r="LHC28" s="424"/>
      <c r="LHD28" s="25"/>
      <c r="LHE28" s="25"/>
      <c r="LHF28" s="25"/>
      <c r="LHG28" s="25"/>
      <c r="LHH28" s="25"/>
      <c r="LHI28" s="152"/>
      <c r="LHJ28" s="25"/>
      <c r="LHK28" s="25"/>
      <c r="LHM28" s="25"/>
      <c r="LHN28" s="25"/>
      <c r="LHO28" s="25"/>
      <c r="LHP28" s="25"/>
      <c r="LHQ28" s="424"/>
      <c r="LHR28" s="25"/>
      <c r="LHS28" s="25"/>
      <c r="LHT28" s="25"/>
      <c r="LHU28" s="25"/>
      <c r="LHV28" s="25"/>
      <c r="LHW28" s="152"/>
      <c r="LHX28" s="25"/>
      <c r="LHY28" s="25"/>
      <c r="LIA28" s="25"/>
      <c r="LIB28" s="25"/>
      <c r="LIC28" s="25"/>
      <c r="LID28" s="25"/>
      <c r="LIE28" s="424"/>
      <c r="LIF28" s="25"/>
      <c r="LIG28" s="25"/>
      <c r="LIH28" s="25"/>
      <c r="LII28" s="25"/>
      <c r="LIJ28" s="25"/>
      <c r="LIK28" s="152"/>
      <c r="LIL28" s="25"/>
      <c r="LIM28" s="25"/>
      <c r="LIO28" s="25"/>
      <c r="LIP28" s="25"/>
      <c r="LIQ28" s="25"/>
      <c r="LIR28" s="25"/>
      <c r="LIS28" s="424"/>
      <c r="LIT28" s="25"/>
      <c r="LIU28" s="25"/>
      <c r="LIV28" s="25"/>
      <c r="LIW28" s="25"/>
      <c r="LIX28" s="25"/>
      <c r="LIY28" s="152"/>
      <c r="LIZ28" s="25"/>
      <c r="LJA28" s="25"/>
      <c r="LJC28" s="25"/>
      <c r="LJD28" s="25"/>
      <c r="LJE28" s="25"/>
      <c r="LJF28" s="25"/>
      <c r="LJG28" s="424"/>
      <c r="LJH28" s="25"/>
      <c r="LJI28" s="25"/>
      <c r="LJJ28" s="25"/>
      <c r="LJK28" s="25"/>
      <c r="LJL28" s="25"/>
      <c r="LJM28" s="152"/>
      <c r="LJN28" s="25"/>
      <c r="LJO28" s="25"/>
      <c r="LJQ28" s="25"/>
      <c r="LJR28" s="25"/>
      <c r="LJS28" s="25"/>
      <c r="LJT28" s="25"/>
      <c r="LJU28" s="424"/>
      <c r="LJV28" s="25"/>
      <c r="LJW28" s="25"/>
      <c r="LJX28" s="25"/>
      <c r="LJY28" s="25"/>
      <c r="LJZ28" s="25"/>
      <c r="LKA28" s="152"/>
      <c r="LKB28" s="25"/>
      <c r="LKC28" s="25"/>
      <c r="LKE28" s="25"/>
      <c r="LKF28" s="25"/>
      <c r="LKG28" s="25"/>
      <c r="LKH28" s="25"/>
      <c r="LKI28" s="424"/>
      <c r="LKJ28" s="25"/>
      <c r="LKK28" s="25"/>
      <c r="LKL28" s="25"/>
      <c r="LKM28" s="25"/>
      <c r="LKN28" s="25"/>
      <c r="LKO28" s="152"/>
      <c r="LKP28" s="25"/>
      <c r="LKQ28" s="25"/>
      <c r="LKS28" s="25"/>
      <c r="LKT28" s="25"/>
      <c r="LKU28" s="25"/>
      <c r="LKV28" s="25"/>
      <c r="LKW28" s="424"/>
      <c r="LKX28" s="25"/>
      <c r="LKY28" s="25"/>
      <c r="LKZ28" s="25"/>
      <c r="LLA28" s="25"/>
      <c r="LLB28" s="25"/>
      <c r="LLC28" s="152"/>
      <c r="LLD28" s="25"/>
      <c r="LLE28" s="25"/>
      <c r="LLG28" s="25"/>
      <c r="LLH28" s="25"/>
      <c r="LLI28" s="25"/>
      <c r="LLJ28" s="25"/>
      <c r="LLK28" s="424"/>
      <c r="LLL28" s="25"/>
      <c r="LLM28" s="25"/>
      <c r="LLN28" s="25"/>
      <c r="LLO28" s="25"/>
      <c r="LLP28" s="25"/>
      <c r="LLQ28" s="152"/>
      <c r="LLR28" s="25"/>
      <c r="LLS28" s="25"/>
      <c r="LLU28" s="25"/>
      <c r="LLV28" s="25"/>
      <c r="LLW28" s="25"/>
      <c r="LLX28" s="25"/>
      <c r="LLY28" s="424"/>
      <c r="LLZ28" s="25"/>
      <c r="LMA28" s="25"/>
      <c r="LMB28" s="25"/>
      <c r="LMC28" s="25"/>
      <c r="LMD28" s="25"/>
      <c r="LME28" s="152"/>
      <c r="LMF28" s="25"/>
      <c r="LMG28" s="25"/>
      <c r="LMI28" s="25"/>
      <c r="LMJ28" s="25"/>
      <c r="LMK28" s="25"/>
      <c r="LML28" s="25"/>
      <c r="LMM28" s="424"/>
      <c r="LMN28" s="25"/>
      <c r="LMO28" s="25"/>
      <c r="LMP28" s="25"/>
      <c r="LMQ28" s="25"/>
      <c r="LMR28" s="25"/>
      <c r="LMS28" s="152"/>
      <c r="LMT28" s="25"/>
      <c r="LMU28" s="25"/>
      <c r="LMW28" s="25"/>
      <c r="LMX28" s="25"/>
      <c r="LMY28" s="25"/>
      <c r="LMZ28" s="25"/>
      <c r="LNA28" s="424"/>
      <c r="LNB28" s="25"/>
      <c r="LNC28" s="25"/>
      <c r="LND28" s="25"/>
      <c r="LNE28" s="25"/>
      <c r="LNF28" s="25"/>
      <c r="LNG28" s="152"/>
      <c r="LNH28" s="25"/>
      <c r="LNI28" s="25"/>
      <c r="LNK28" s="25"/>
      <c r="LNL28" s="25"/>
      <c r="LNM28" s="25"/>
      <c r="LNN28" s="25"/>
      <c r="LNO28" s="424"/>
      <c r="LNP28" s="25"/>
      <c r="LNQ28" s="25"/>
      <c r="LNR28" s="25"/>
      <c r="LNS28" s="25"/>
      <c r="LNT28" s="25"/>
      <c r="LNU28" s="152"/>
      <c r="LNV28" s="25"/>
      <c r="LNW28" s="25"/>
      <c r="LNY28" s="25"/>
      <c r="LNZ28" s="25"/>
      <c r="LOA28" s="25"/>
      <c r="LOB28" s="25"/>
      <c r="LOC28" s="424"/>
      <c r="LOD28" s="25"/>
      <c r="LOE28" s="25"/>
      <c r="LOF28" s="25"/>
      <c r="LOG28" s="25"/>
      <c r="LOH28" s="25"/>
      <c r="LOI28" s="152"/>
      <c r="LOJ28" s="25"/>
      <c r="LOK28" s="25"/>
      <c r="LOM28" s="25"/>
      <c r="LON28" s="25"/>
      <c r="LOO28" s="25"/>
      <c r="LOP28" s="25"/>
      <c r="LOQ28" s="424"/>
      <c r="LOR28" s="25"/>
      <c r="LOS28" s="25"/>
      <c r="LOT28" s="25"/>
      <c r="LOU28" s="25"/>
      <c r="LOV28" s="25"/>
      <c r="LOW28" s="152"/>
      <c r="LOX28" s="25"/>
      <c r="LOY28" s="25"/>
      <c r="LPA28" s="25"/>
      <c r="LPB28" s="25"/>
      <c r="LPC28" s="25"/>
      <c r="LPD28" s="25"/>
      <c r="LPE28" s="424"/>
      <c r="LPF28" s="25"/>
      <c r="LPG28" s="25"/>
      <c r="LPH28" s="25"/>
      <c r="LPI28" s="25"/>
      <c r="LPJ28" s="25"/>
      <c r="LPK28" s="152"/>
      <c r="LPL28" s="25"/>
      <c r="LPM28" s="25"/>
      <c r="LPO28" s="25"/>
      <c r="LPP28" s="25"/>
      <c r="LPQ28" s="25"/>
      <c r="LPR28" s="25"/>
      <c r="LPS28" s="424"/>
      <c r="LPT28" s="25"/>
      <c r="LPU28" s="25"/>
      <c r="LPV28" s="25"/>
      <c r="LPW28" s="25"/>
      <c r="LPX28" s="25"/>
      <c r="LPY28" s="152"/>
      <c r="LPZ28" s="25"/>
      <c r="LQA28" s="25"/>
      <c r="LQC28" s="25"/>
      <c r="LQD28" s="25"/>
      <c r="LQE28" s="25"/>
      <c r="LQF28" s="25"/>
      <c r="LQG28" s="424"/>
      <c r="LQH28" s="25"/>
      <c r="LQI28" s="25"/>
      <c r="LQJ28" s="25"/>
      <c r="LQK28" s="25"/>
      <c r="LQL28" s="25"/>
      <c r="LQM28" s="152"/>
      <c r="LQN28" s="25"/>
      <c r="LQO28" s="25"/>
      <c r="LQQ28" s="25"/>
      <c r="LQR28" s="25"/>
      <c r="LQS28" s="25"/>
      <c r="LQT28" s="25"/>
      <c r="LQU28" s="424"/>
      <c r="LQV28" s="25"/>
      <c r="LQW28" s="25"/>
      <c r="LQX28" s="25"/>
      <c r="LQY28" s="25"/>
      <c r="LQZ28" s="25"/>
      <c r="LRA28" s="152"/>
      <c r="LRB28" s="25"/>
      <c r="LRC28" s="25"/>
      <c r="LRE28" s="25"/>
      <c r="LRF28" s="25"/>
      <c r="LRG28" s="25"/>
      <c r="LRH28" s="25"/>
      <c r="LRI28" s="424"/>
      <c r="LRJ28" s="25"/>
      <c r="LRK28" s="25"/>
      <c r="LRL28" s="25"/>
      <c r="LRM28" s="25"/>
      <c r="LRN28" s="25"/>
      <c r="LRO28" s="152"/>
      <c r="LRP28" s="25"/>
      <c r="LRQ28" s="25"/>
      <c r="LRS28" s="25"/>
      <c r="LRT28" s="25"/>
      <c r="LRU28" s="25"/>
      <c r="LRV28" s="25"/>
      <c r="LRW28" s="424"/>
      <c r="LRX28" s="25"/>
      <c r="LRY28" s="25"/>
      <c r="LRZ28" s="25"/>
      <c r="LSA28" s="25"/>
      <c r="LSB28" s="25"/>
      <c r="LSC28" s="152"/>
      <c r="LSD28" s="25"/>
      <c r="LSE28" s="25"/>
      <c r="LSG28" s="25"/>
      <c r="LSH28" s="25"/>
      <c r="LSI28" s="25"/>
      <c r="LSJ28" s="25"/>
      <c r="LSK28" s="424"/>
      <c r="LSL28" s="25"/>
      <c r="LSM28" s="25"/>
      <c r="LSN28" s="25"/>
      <c r="LSO28" s="25"/>
      <c r="LSP28" s="25"/>
      <c r="LSQ28" s="152"/>
      <c r="LSR28" s="25"/>
      <c r="LSS28" s="25"/>
      <c r="LSU28" s="25"/>
      <c r="LSV28" s="25"/>
      <c r="LSW28" s="25"/>
      <c r="LSX28" s="25"/>
      <c r="LSY28" s="424"/>
      <c r="LSZ28" s="25"/>
      <c r="LTA28" s="25"/>
      <c r="LTB28" s="25"/>
      <c r="LTC28" s="25"/>
      <c r="LTD28" s="25"/>
      <c r="LTE28" s="152"/>
      <c r="LTF28" s="25"/>
      <c r="LTG28" s="25"/>
      <c r="LTI28" s="25"/>
      <c r="LTJ28" s="25"/>
      <c r="LTK28" s="25"/>
      <c r="LTL28" s="25"/>
      <c r="LTM28" s="424"/>
      <c r="LTN28" s="25"/>
      <c r="LTO28" s="25"/>
      <c r="LTP28" s="25"/>
      <c r="LTQ28" s="25"/>
      <c r="LTR28" s="25"/>
      <c r="LTS28" s="152"/>
      <c r="LTT28" s="25"/>
      <c r="LTU28" s="25"/>
      <c r="LTW28" s="25"/>
      <c r="LTX28" s="25"/>
      <c r="LTY28" s="25"/>
      <c r="LTZ28" s="25"/>
      <c r="LUA28" s="424"/>
      <c r="LUB28" s="25"/>
      <c r="LUC28" s="25"/>
      <c r="LUD28" s="25"/>
      <c r="LUE28" s="25"/>
      <c r="LUF28" s="25"/>
      <c r="LUG28" s="152"/>
      <c r="LUH28" s="25"/>
      <c r="LUI28" s="25"/>
      <c r="LUK28" s="25"/>
      <c r="LUL28" s="25"/>
      <c r="LUM28" s="25"/>
      <c r="LUN28" s="25"/>
      <c r="LUO28" s="424"/>
      <c r="LUP28" s="25"/>
      <c r="LUQ28" s="25"/>
      <c r="LUR28" s="25"/>
      <c r="LUS28" s="25"/>
      <c r="LUT28" s="25"/>
      <c r="LUU28" s="152"/>
      <c r="LUV28" s="25"/>
      <c r="LUW28" s="25"/>
      <c r="LUY28" s="25"/>
      <c r="LUZ28" s="25"/>
      <c r="LVA28" s="25"/>
      <c r="LVB28" s="25"/>
      <c r="LVC28" s="424"/>
      <c r="LVD28" s="25"/>
      <c r="LVE28" s="25"/>
      <c r="LVF28" s="25"/>
      <c r="LVG28" s="25"/>
      <c r="LVH28" s="25"/>
      <c r="LVI28" s="152"/>
      <c r="LVJ28" s="25"/>
      <c r="LVK28" s="25"/>
      <c r="LVM28" s="25"/>
      <c r="LVN28" s="25"/>
      <c r="LVO28" s="25"/>
      <c r="LVP28" s="25"/>
      <c r="LVQ28" s="424"/>
      <c r="LVR28" s="25"/>
      <c r="LVS28" s="25"/>
      <c r="LVT28" s="25"/>
      <c r="LVU28" s="25"/>
      <c r="LVV28" s="25"/>
      <c r="LVW28" s="152"/>
      <c r="LVX28" s="25"/>
      <c r="LVY28" s="25"/>
      <c r="LWA28" s="25"/>
      <c r="LWB28" s="25"/>
      <c r="LWC28" s="25"/>
      <c r="LWD28" s="25"/>
      <c r="LWE28" s="424"/>
      <c r="LWF28" s="25"/>
      <c r="LWG28" s="25"/>
      <c r="LWH28" s="25"/>
      <c r="LWI28" s="25"/>
      <c r="LWJ28" s="25"/>
      <c r="LWK28" s="152"/>
      <c r="LWL28" s="25"/>
      <c r="LWM28" s="25"/>
      <c r="LWO28" s="25"/>
      <c r="LWP28" s="25"/>
      <c r="LWQ28" s="25"/>
      <c r="LWR28" s="25"/>
      <c r="LWS28" s="424"/>
      <c r="LWT28" s="25"/>
      <c r="LWU28" s="25"/>
      <c r="LWV28" s="25"/>
      <c r="LWW28" s="25"/>
      <c r="LWX28" s="25"/>
      <c r="LWY28" s="152"/>
      <c r="LWZ28" s="25"/>
      <c r="LXA28" s="25"/>
      <c r="LXC28" s="25"/>
      <c r="LXD28" s="25"/>
      <c r="LXE28" s="25"/>
      <c r="LXF28" s="25"/>
      <c r="LXG28" s="424"/>
      <c r="LXH28" s="25"/>
      <c r="LXI28" s="25"/>
      <c r="LXJ28" s="25"/>
      <c r="LXK28" s="25"/>
      <c r="LXL28" s="25"/>
      <c r="LXM28" s="152"/>
      <c r="LXN28" s="25"/>
      <c r="LXO28" s="25"/>
      <c r="LXQ28" s="25"/>
      <c r="LXR28" s="25"/>
      <c r="LXS28" s="25"/>
      <c r="LXT28" s="25"/>
      <c r="LXU28" s="424"/>
      <c r="LXV28" s="25"/>
      <c r="LXW28" s="25"/>
      <c r="LXX28" s="25"/>
      <c r="LXY28" s="25"/>
      <c r="LXZ28" s="25"/>
      <c r="LYA28" s="152"/>
      <c r="LYB28" s="25"/>
      <c r="LYC28" s="25"/>
      <c r="LYE28" s="25"/>
      <c r="LYF28" s="25"/>
      <c r="LYG28" s="25"/>
      <c r="LYH28" s="25"/>
      <c r="LYI28" s="424"/>
      <c r="LYJ28" s="25"/>
      <c r="LYK28" s="25"/>
      <c r="LYL28" s="25"/>
      <c r="LYM28" s="25"/>
      <c r="LYN28" s="25"/>
      <c r="LYO28" s="152"/>
      <c r="LYP28" s="25"/>
      <c r="LYQ28" s="25"/>
      <c r="LYS28" s="25"/>
      <c r="LYT28" s="25"/>
      <c r="LYU28" s="25"/>
      <c r="LYV28" s="25"/>
      <c r="LYW28" s="424"/>
      <c r="LYX28" s="25"/>
      <c r="LYY28" s="25"/>
      <c r="LYZ28" s="25"/>
      <c r="LZA28" s="25"/>
      <c r="LZB28" s="25"/>
      <c r="LZC28" s="152"/>
      <c r="LZD28" s="25"/>
      <c r="LZE28" s="25"/>
      <c r="LZG28" s="25"/>
      <c r="LZH28" s="25"/>
      <c r="LZI28" s="25"/>
      <c r="LZJ28" s="25"/>
      <c r="LZK28" s="424"/>
      <c r="LZL28" s="25"/>
      <c r="LZM28" s="25"/>
      <c r="LZN28" s="25"/>
      <c r="LZO28" s="25"/>
      <c r="LZP28" s="25"/>
      <c r="LZQ28" s="152"/>
      <c r="LZR28" s="25"/>
      <c r="LZS28" s="25"/>
      <c r="LZU28" s="25"/>
      <c r="LZV28" s="25"/>
      <c r="LZW28" s="25"/>
      <c r="LZX28" s="25"/>
      <c r="LZY28" s="424"/>
      <c r="LZZ28" s="25"/>
      <c r="MAA28" s="25"/>
      <c r="MAB28" s="25"/>
      <c r="MAC28" s="25"/>
      <c r="MAD28" s="25"/>
      <c r="MAE28" s="152"/>
      <c r="MAF28" s="25"/>
      <c r="MAG28" s="25"/>
      <c r="MAI28" s="25"/>
      <c r="MAJ28" s="25"/>
      <c r="MAK28" s="25"/>
      <c r="MAL28" s="25"/>
      <c r="MAM28" s="424"/>
      <c r="MAN28" s="25"/>
      <c r="MAO28" s="25"/>
      <c r="MAP28" s="25"/>
      <c r="MAQ28" s="25"/>
      <c r="MAR28" s="25"/>
      <c r="MAS28" s="152"/>
      <c r="MAT28" s="25"/>
      <c r="MAU28" s="25"/>
      <c r="MAW28" s="25"/>
      <c r="MAX28" s="25"/>
      <c r="MAY28" s="25"/>
      <c r="MAZ28" s="25"/>
      <c r="MBA28" s="424"/>
      <c r="MBB28" s="25"/>
      <c r="MBC28" s="25"/>
      <c r="MBD28" s="25"/>
      <c r="MBE28" s="25"/>
      <c r="MBF28" s="25"/>
      <c r="MBG28" s="152"/>
      <c r="MBH28" s="25"/>
      <c r="MBI28" s="25"/>
      <c r="MBK28" s="25"/>
      <c r="MBL28" s="25"/>
      <c r="MBM28" s="25"/>
      <c r="MBN28" s="25"/>
      <c r="MBO28" s="424"/>
      <c r="MBP28" s="25"/>
      <c r="MBQ28" s="25"/>
      <c r="MBR28" s="25"/>
      <c r="MBS28" s="25"/>
      <c r="MBT28" s="25"/>
      <c r="MBU28" s="152"/>
      <c r="MBV28" s="25"/>
      <c r="MBW28" s="25"/>
      <c r="MBY28" s="25"/>
      <c r="MBZ28" s="25"/>
      <c r="MCA28" s="25"/>
      <c r="MCB28" s="25"/>
      <c r="MCC28" s="424"/>
      <c r="MCD28" s="25"/>
      <c r="MCE28" s="25"/>
      <c r="MCF28" s="25"/>
      <c r="MCG28" s="25"/>
      <c r="MCH28" s="25"/>
      <c r="MCI28" s="152"/>
      <c r="MCJ28" s="25"/>
      <c r="MCK28" s="25"/>
      <c r="MCM28" s="25"/>
      <c r="MCN28" s="25"/>
      <c r="MCO28" s="25"/>
      <c r="MCP28" s="25"/>
      <c r="MCQ28" s="424"/>
      <c r="MCR28" s="25"/>
      <c r="MCS28" s="25"/>
      <c r="MCT28" s="25"/>
      <c r="MCU28" s="25"/>
      <c r="MCV28" s="25"/>
      <c r="MCW28" s="152"/>
      <c r="MCX28" s="25"/>
      <c r="MCY28" s="25"/>
      <c r="MDA28" s="25"/>
      <c r="MDB28" s="25"/>
      <c r="MDC28" s="25"/>
      <c r="MDD28" s="25"/>
      <c r="MDE28" s="424"/>
      <c r="MDF28" s="25"/>
      <c r="MDG28" s="25"/>
      <c r="MDH28" s="25"/>
      <c r="MDI28" s="25"/>
      <c r="MDJ28" s="25"/>
      <c r="MDK28" s="152"/>
      <c r="MDL28" s="25"/>
      <c r="MDM28" s="25"/>
      <c r="MDO28" s="25"/>
      <c r="MDP28" s="25"/>
      <c r="MDQ28" s="25"/>
      <c r="MDR28" s="25"/>
      <c r="MDS28" s="424"/>
      <c r="MDT28" s="25"/>
      <c r="MDU28" s="25"/>
      <c r="MDV28" s="25"/>
      <c r="MDW28" s="25"/>
      <c r="MDX28" s="25"/>
      <c r="MDY28" s="152"/>
      <c r="MDZ28" s="25"/>
      <c r="MEA28" s="25"/>
      <c r="MEC28" s="25"/>
      <c r="MED28" s="25"/>
      <c r="MEE28" s="25"/>
      <c r="MEF28" s="25"/>
      <c r="MEG28" s="424"/>
      <c r="MEH28" s="25"/>
      <c r="MEI28" s="25"/>
      <c r="MEJ28" s="25"/>
      <c r="MEK28" s="25"/>
      <c r="MEL28" s="25"/>
      <c r="MEM28" s="152"/>
      <c r="MEN28" s="25"/>
      <c r="MEO28" s="25"/>
      <c r="MEQ28" s="25"/>
      <c r="MER28" s="25"/>
      <c r="MES28" s="25"/>
      <c r="MET28" s="25"/>
      <c r="MEU28" s="424"/>
      <c r="MEV28" s="25"/>
      <c r="MEW28" s="25"/>
      <c r="MEX28" s="25"/>
      <c r="MEY28" s="25"/>
      <c r="MEZ28" s="25"/>
      <c r="MFA28" s="152"/>
      <c r="MFB28" s="25"/>
      <c r="MFC28" s="25"/>
      <c r="MFE28" s="25"/>
      <c r="MFF28" s="25"/>
      <c r="MFG28" s="25"/>
      <c r="MFH28" s="25"/>
      <c r="MFI28" s="424"/>
      <c r="MFJ28" s="25"/>
      <c r="MFK28" s="25"/>
      <c r="MFL28" s="25"/>
      <c r="MFM28" s="25"/>
      <c r="MFN28" s="25"/>
      <c r="MFO28" s="152"/>
      <c r="MFP28" s="25"/>
      <c r="MFQ28" s="25"/>
      <c r="MFS28" s="25"/>
      <c r="MFT28" s="25"/>
      <c r="MFU28" s="25"/>
      <c r="MFV28" s="25"/>
      <c r="MFW28" s="424"/>
      <c r="MFX28" s="25"/>
      <c r="MFY28" s="25"/>
      <c r="MFZ28" s="25"/>
      <c r="MGA28" s="25"/>
      <c r="MGB28" s="25"/>
      <c r="MGC28" s="152"/>
      <c r="MGD28" s="25"/>
      <c r="MGE28" s="25"/>
      <c r="MGG28" s="25"/>
      <c r="MGH28" s="25"/>
      <c r="MGI28" s="25"/>
      <c r="MGJ28" s="25"/>
      <c r="MGK28" s="424"/>
      <c r="MGL28" s="25"/>
      <c r="MGM28" s="25"/>
      <c r="MGN28" s="25"/>
      <c r="MGO28" s="25"/>
      <c r="MGP28" s="25"/>
      <c r="MGQ28" s="152"/>
      <c r="MGR28" s="25"/>
      <c r="MGS28" s="25"/>
      <c r="MGU28" s="25"/>
      <c r="MGV28" s="25"/>
      <c r="MGW28" s="25"/>
      <c r="MGX28" s="25"/>
      <c r="MGY28" s="424"/>
      <c r="MGZ28" s="25"/>
      <c r="MHA28" s="25"/>
      <c r="MHB28" s="25"/>
      <c r="MHC28" s="25"/>
      <c r="MHD28" s="25"/>
      <c r="MHE28" s="152"/>
      <c r="MHF28" s="25"/>
      <c r="MHG28" s="25"/>
      <c r="MHI28" s="25"/>
      <c r="MHJ28" s="25"/>
      <c r="MHK28" s="25"/>
      <c r="MHL28" s="25"/>
      <c r="MHM28" s="424"/>
      <c r="MHN28" s="25"/>
      <c r="MHO28" s="25"/>
      <c r="MHP28" s="25"/>
      <c r="MHQ28" s="25"/>
      <c r="MHR28" s="25"/>
      <c r="MHS28" s="152"/>
      <c r="MHT28" s="25"/>
      <c r="MHU28" s="25"/>
      <c r="MHW28" s="25"/>
      <c r="MHX28" s="25"/>
      <c r="MHY28" s="25"/>
      <c r="MHZ28" s="25"/>
      <c r="MIA28" s="424"/>
      <c r="MIB28" s="25"/>
      <c r="MIC28" s="25"/>
      <c r="MID28" s="25"/>
      <c r="MIE28" s="25"/>
      <c r="MIF28" s="25"/>
      <c r="MIG28" s="152"/>
      <c r="MIH28" s="25"/>
      <c r="MII28" s="25"/>
      <c r="MIK28" s="25"/>
      <c r="MIL28" s="25"/>
      <c r="MIM28" s="25"/>
      <c r="MIN28" s="25"/>
      <c r="MIO28" s="424"/>
      <c r="MIP28" s="25"/>
      <c r="MIQ28" s="25"/>
      <c r="MIR28" s="25"/>
      <c r="MIS28" s="25"/>
      <c r="MIT28" s="25"/>
      <c r="MIU28" s="152"/>
      <c r="MIV28" s="25"/>
      <c r="MIW28" s="25"/>
      <c r="MIY28" s="25"/>
      <c r="MIZ28" s="25"/>
      <c r="MJA28" s="25"/>
      <c r="MJB28" s="25"/>
      <c r="MJC28" s="424"/>
      <c r="MJD28" s="25"/>
      <c r="MJE28" s="25"/>
      <c r="MJF28" s="25"/>
      <c r="MJG28" s="25"/>
      <c r="MJH28" s="25"/>
      <c r="MJI28" s="152"/>
      <c r="MJJ28" s="25"/>
      <c r="MJK28" s="25"/>
      <c r="MJM28" s="25"/>
      <c r="MJN28" s="25"/>
      <c r="MJO28" s="25"/>
      <c r="MJP28" s="25"/>
      <c r="MJQ28" s="424"/>
      <c r="MJR28" s="25"/>
      <c r="MJS28" s="25"/>
      <c r="MJT28" s="25"/>
      <c r="MJU28" s="25"/>
      <c r="MJV28" s="25"/>
      <c r="MJW28" s="152"/>
      <c r="MJX28" s="25"/>
      <c r="MJY28" s="25"/>
      <c r="MKA28" s="25"/>
      <c r="MKB28" s="25"/>
      <c r="MKC28" s="25"/>
      <c r="MKD28" s="25"/>
      <c r="MKE28" s="424"/>
      <c r="MKF28" s="25"/>
      <c r="MKG28" s="25"/>
      <c r="MKH28" s="25"/>
      <c r="MKI28" s="25"/>
      <c r="MKJ28" s="25"/>
      <c r="MKK28" s="152"/>
      <c r="MKL28" s="25"/>
      <c r="MKM28" s="25"/>
      <c r="MKO28" s="25"/>
      <c r="MKP28" s="25"/>
      <c r="MKQ28" s="25"/>
      <c r="MKR28" s="25"/>
      <c r="MKS28" s="424"/>
      <c r="MKT28" s="25"/>
      <c r="MKU28" s="25"/>
      <c r="MKV28" s="25"/>
      <c r="MKW28" s="25"/>
      <c r="MKX28" s="25"/>
      <c r="MKY28" s="152"/>
      <c r="MKZ28" s="25"/>
      <c r="MLA28" s="25"/>
      <c r="MLC28" s="25"/>
      <c r="MLD28" s="25"/>
      <c r="MLE28" s="25"/>
      <c r="MLF28" s="25"/>
      <c r="MLG28" s="424"/>
      <c r="MLH28" s="25"/>
      <c r="MLI28" s="25"/>
      <c r="MLJ28" s="25"/>
      <c r="MLK28" s="25"/>
      <c r="MLL28" s="25"/>
      <c r="MLM28" s="152"/>
      <c r="MLN28" s="25"/>
      <c r="MLO28" s="25"/>
      <c r="MLQ28" s="25"/>
      <c r="MLR28" s="25"/>
      <c r="MLS28" s="25"/>
      <c r="MLT28" s="25"/>
      <c r="MLU28" s="424"/>
      <c r="MLV28" s="25"/>
      <c r="MLW28" s="25"/>
      <c r="MLX28" s="25"/>
      <c r="MLY28" s="25"/>
      <c r="MLZ28" s="25"/>
      <c r="MMA28" s="152"/>
      <c r="MMB28" s="25"/>
      <c r="MMC28" s="25"/>
      <c r="MME28" s="25"/>
      <c r="MMF28" s="25"/>
      <c r="MMG28" s="25"/>
      <c r="MMH28" s="25"/>
      <c r="MMI28" s="424"/>
      <c r="MMJ28" s="25"/>
      <c r="MMK28" s="25"/>
      <c r="MML28" s="25"/>
      <c r="MMM28" s="25"/>
      <c r="MMN28" s="25"/>
      <c r="MMO28" s="152"/>
      <c r="MMP28" s="25"/>
      <c r="MMQ28" s="25"/>
      <c r="MMS28" s="25"/>
      <c r="MMT28" s="25"/>
      <c r="MMU28" s="25"/>
      <c r="MMV28" s="25"/>
      <c r="MMW28" s="424"/>
      <c r="MMX28" s="25"/>
      <c r="MMY28" s="25"/>
      <c r="MMZ28" s="25"/>
      <c r="MNA28" s="25"/>
      <c r="MNB28" s="25"/>
      <c r="MNC28" s="152"/>
      <c r="MND28" s="25"/>
      <c r="MNE28" s="25"/>
      <c r="MNG28" s="25"/>
      <c r="MNH28" s="25"/>
      <c r="MNI28" s="25"/>
      <c r="MNJ28" s="25"/>
      <c r="MNK28" s="424"/>
      <c r="MNL28" s="25"/>
      <c r="MNM28" s="25"/>
      <c r="MNN28" s="25"/>
      <c r="MNO28" s="25"/>
      <c r="MNP28" s="25"/>
      <c r="MNQ28" s="152"/>
      <c r="MNR28" s="25"/>
      <c r="MNS28" s="25"/>
      <c r="MNU28" s="25"/>
      <c r="MNV28" s="25"/>
      <c r="MNW28" s="25"/>
      <c r="MNX28" s="25"/>
      <c r="MNY28" s="424"/>
      <c r="MNZ28" s="25"/>
      <c r="MOA28" s="25"/>
      <c r="MOB28" s="25"/>
      <c r="MOC28" s="25"/>
      <c r="MOD28" s="25"/>
      <c r="MOE28" s="152"/>
      <c r="MOF28" s="25"/>
      <c r="MOG28" s="25"/>
      <c r="MOI28" s="25"/>
      <c r="MOJ28" s="25"/>
      <c r="MOK28" s="25"/>
      <c r="MOL28" s="25"/>
      <c r="MOM28" s="424"/>
      <c r="MON28" s="25"/>
      <c r="MOO28" s="25"/>
      <c r="MOP28" s="25"/>
      <c r="MOQ28" s="25"/>
      <c r="MOR28" s="25"/>
      <c r="MOS28" s="152"/>
      <c r="MOT28" s="25"/>
      <c r="MOU28" s="25"/>
      <c r="MOW28" s="25"/>
      <c r="MOX28" s="25"/>
      <c r="MOY28" s="25"/>
      <c r="MOZ28" s="25"/>
      <c r="MPA28" s="424"/>
      <c r="MPB28" s="25"/>
      <c r="MPC28" s="25"/>
      <c r="MPD28" s="25"/>
      <c r="MPE28" s="25"/>
      <c r="MPF28" s="25"/>
      <c r="MPG28" s="152"/>
      <c r="MPH28" s="25"/>
      <c r="MPI28" s="25"/>
      <c r="MPK28" s="25"/>
      <c r="MPL28" s="25"/>
      <c r="MPM28" s="25"/>
      <c r="MPN28" s="25"/>
      <c r="MPO28" s="424"/>
      <c r="MPP28" s="25"/>
      <c r="MPQ28" s="25"/>
      <c r="MPR28" s="25"/>
      <c r="MPS28" s="25"/>
      <c r="MPT28" s="25"/>
      <c r="MPU28" s="152"/>
      <c r="MPV28" s="25"/>
      <c r="MPW28" s="25"/>
      <c r="MPY28" s="25"/>
      <c r="MPZ28" s="25"/>
      <c r="MQA28" s="25"/>
      <c r="MQB28" s="25"/>
      <c r="MQC28" s="424"/>
      <c r="MQD28" s="25"/>
      <c r="MQE28" s="25"/>
      <c r="MQF28" s="25"/>
      <c r="MQG28" s="25"/>
      <c r="MQH28" s="25"/>
      <c r="MQI28" s="152"/>
      <c r="MQJ28" s="25"/>
      <c r="MQK28" s="25"/>
      <c r="MQM28" s="25"/>
      <c r="MQN28" s="25"/>
      <c r="MQO28" s="25"/>
      <c r="MQP28" s="25"/>
      <c r="MQQ28" s="424"/>
      <c r="MQR28" s="25"/>
      <c r="MQS28" s="25"/>
      <c r="MQT28" s="25"/>
      <c r="MQU28" s="25"/>
      <c r="MQV28" s="25"/>
      <c r="MQW28" s="152"/>
      <c r="MQX28" s="25"/>
      <c r="MQY28" s="25"/>
      <c r="MRA28" s="25"/>
      <c r="MRB28" s="25"/>
      <c r="MRC28" s="25"/>
      <c r="MRD28" s="25"/>
      <c r="MRE28" s="424"/>
      <c r="MRF28" s="25"/>
      <c r="MRG28" s="25"/>
      <c r="MRH28" s="25"/>
      <c r="MRI28" s="25"/>
      <c r="MRJ28" s="25"/>
      <c r="MRK28" s="152"/>
      <c r="MRL28" s="25"/>
      <c r="MRM28" s="25"/>
      <c r="MRO28" s="25"/>
      <c r="MRP28" s="25"/>
      <c r="MRQ28" s="25"/>
      <c r="MRR28" s="25"/>
      <c r="MRS28" s="424"/>
      <c r="MRT28" s="25"/>
      <c r="MRU28" s="25"/>
      <c r="MRV28" s="25"/>
      <c r="MRW28" s="25"/>
      <c r="MRX28" s="25"/>
      <c r="MRY28" s="152"/>
      <c r="MRZ28" s="25"/>
      <c r="MSA28" s="25"/>
      <c r="MSC28" s="25"/>
      <c r="MSD28" s="25"/>
      <c r="MSE28" s="25"/>
      <c r="MSF28" s="25"/>
      <c r="MSG28" s="424"/>
      <c r="MSH28" s="25"/>
      <c r="MSI28" s="25"/>
      <c r="MSJ28" s="25"/>
      <c r="MSK28" s="25"/>
      <c r="MSL28" s="25"/>
      <c r="MSM28" s="152"/>
      <c r="MSN28" s="25"/>
      <c r="MSO28" s="25"/>
      <c r="MSQ28" s="25"/>
      <c r="MSR28" s="25"/>
      <c r="MSS28" s="25"/>
      <c r="MST28" s="25"/>
      <c r="MSU28" s="424"/>
      <c r="MSV28" s="25"/>
      <c r="MSW28" s="25"/>
      <c r="MSX28" s="25"/>
      <c r="MSY28" s="25"/>
      <c r="MSZ28" s="25"/>
      <c r="MTA28" s="152"/>
      <c r="MTB28" s="25"/>
      <c r="MTC28" s="25"/>
      <c r="MTE28" s="25"/>
      <c r="MTF28" s="25"/>
      <c r="MTG28" s="25"/>
      <c r="MTH28" s="25"/>
      <c r="MTI28" s="424"/>
      <c r="MTJ28" s="25"/>
      <c r="MTK28" s="25"/>
      <c r="MTL28" s="25"/>
      <c r="MTM28" s="25"/>
      <c r="MTN28" s="25"/>
      <c r="MTO28" s="152"/>
      <c r="MTP28" s="25"/>
      <c r="MTQ28" s="25"/>
      <c r="MTS28" s="25"/>
      <c r="MTT28" s="25"/>
      <c r="MTU28" s="25"/>
      <c r="MTV28" s="25"/>
      <c r="MTW28" s="424"/>
      <c r="MTX28" s="25"/>
      <c r="MTY28" s="25"/>
      <c r="MTZ28" s="25"/>
      <c r="MUA28" s="25"/>
      <c r="MUB28" s="25"/>
      <c r="MUC28" s="152"/>
      <c r="MUD28" s="25"/>
      <c r="MUE28" s="25"/>
      <c r="MUG28" s="25"/>
      <c r="MUH28" s="25"/>
      <c r="MUI28" s="25"/>
      <c r="MUJ28" s="25"/>
      <c r="MUK28" s="424"/>
      <c r="MUL28" s="25"/>
      <c r="MUM28" s="25"/>
      <c r="MUN28" s="25"/>
      <c r="MUO28" s="25"/>
      <c r="MUP28" s="25"/>
      <c r="MUQ28" s="152"/>
      <c r="MUR28" s="25"/>
      <c r="MUS28" s="25"/>
      <c r="MUU28" s="25"/>
      <c r="MUV28" s="25"/>
      <c r="MUW28" s="25"/>
      <c r="MUX28" s="25"/>
      <c r="MUY28" s="424"/>
      <c r="MUZ28" s="25"/>
      <c r="MVA28" s="25"/>
      <c r="MVB28" s="25"/>
      <c r="MVC28" s="25"/>
      <c r="MVD28" s="25"/>
      <c r="MVE28" s="152"/>
      <c r="MVF28" s="25"/>
      <c r="MVG28" s="25"/>
      <c r="MVI28" s="25"/>
      <c r="MVJ28" s="25"/>
      <c r="MVK28" s="25"/>
      <c r="MVL28" s="25"/>
      <c r="MVM28" s="424"/>
      <c r="MVN28" s="25"/>
      <c r="MVO28" s="25"/>
      <c r="MVP28" s="25"/>
      <c r="MVQ28" s="25"/>
      <c r="MVR28" s="25"/>
      <c r="MVS28" s="152"/>
      <c r="MVT28" s="25"/>
      <c r="MVU28" s="25"/>
      <c r="MVW28" s="25"/>
      <c r="MVX28" s="25"/>
      <c r="MVY28" s="25"/>
      <c r="MVZ28" s="25"/>
      <c r="MWA28" s="424"/>
      <c r="MWB28" s="25"/>
      <c r="MWC28" s="25"/>
      <c r="MWD28" s="25"/>
      <c r="MWE28" s="25"/>
      <c r="MWF28" s="25"/>
      <c r="MWG28" s="152"/>
      <c r="MWH28" s="25"/>
      <c r="MWI28" s="25"/>
      <c r="MWK28" s="25"/>
      <c r="MWL28" s="25"/>
      <c r="MWM28" s="25"/>
      <c r="MWN28" s="25"/>
      <c r="MWO28" s="424"/>
      <c r="MWP28" s="25"/>
      <c r="MWQ28" s="25"/>
      <c r="MWR28" s="25"/>
      <c r="MWS28" s="25"/>
      <c r="MWT28" s="25"/>
      <c r="MWU28" s="152"/>
      <c r="MWV28" s="25"/>
      <c r="MWW28" s="25"/>
      <c r="MWY28" s="25"/>
      <c r="MWZ28" s="25"/>
      <c r="MXA28" s="25"/>
      <c r="MXB28" s="25"/>
      <c r="MXC28" s="424"/>
      <c r="MXD28" s="25"/>
      <c r="MXE28" s="25"/>
      <c r="MXF28" s="25"/>
      <c r="MXG28" s="25"/>
      <c r="MXH28" s="25"/>
      <c r="MXI28" s="152"/>
      <c r="MXJ28" s="25"/>
      <c r="MXK28" s="25"/>
      <c r="MXM28" s="25"/>
      <c r="MXN28" s="25"/>
      <c r="MXO28" s="25"/>
      <c r="MXP28" s="25"/>
      <c r="MXQ28" s="424"/>
      <c r="MXR28" s="25"/>
      <c r="MXS28" s="25"/>
      <c r="MXT28" s="25"/>
      <c r="MXU28" s="25"/>
      <c r="MXV28" s="25"/>
      <c r="MXW28" s="152"/>
      <c r="MXX28" s="25"/>
      <c r="MXY28" s="25"/>
      <c r="MYA28" s="25"/>
      <c r="MYB28" s="25"/>
      <c r="MYC28" s="25"/>
      <c r="MYD28" s="25"/>
      <c r="MYE28" s="424"/>
      <c r="MYF28" s="25"/>
      <c r="MYG28" s="25"/>
      <c r="MYH28" s="25"/>
      <c r="MYI28" s="25"/>
      <c r="MYJ28" s="25"/>
      <c r="MYK28" s="152"/>
      <c r="MYL28" s="25"/>
      <c r="MYM28" s="25"/>
      <c r="MYO28" s="25"/>
      <c r="MYP28" s="25"/>
      <c r="MYQ28" s="25"/>
      <c r="MYR28" s="25"/>
      <c r="MYS28" s="424"/>
      <c r="MYT28" s="25"/>
      <c r="MYU28" s="25"/>
      <c r="MYV28" s="25"/>
      <c r="MYW28" s="25"/>
      <c r="MYX28" s="25"/>
      <c r="MYY28" s="152"/>
      <c r="MYZ28" s="25"/>
      <c r="MZA28" s="25"/>
      <c r="MZC28" s="25"/>
      <c r="MZD28" s="25"/>
      <c r="MZE28" s="25"/>
      <c r="MZF28" s="25"/>
      <c r="MZG28" s="424"/>
      <c r="MZH28" s="25"/>
      <c r="MZI28" s="25"/>
      <c r="MZJ28" s="25"/>
      <c r="MZK28" s="25"/>
      <c r="MZL28" s="25"/>
      <c r="MZM28" s="152"/>
      <c r="MZN28" s="25"/>
      <c r="MZO28" s="25"/>
      <c r="MZQ28" s="25"/>
      <c r="MZR28" s="25"/>
      <c r="MZS28" s="25"/>
      <c r="MZT28" s="25"/>
      <c r="MZU28" s="424"/>
      <c r="MZV28" s="25"/>
      <c r="MZW28" s="25"/>
      <c r="MZX28" s="25"/>
      <c r="MZY28" s="25"/>
      <c r="MZZ28" s="25"/>
      <c r="NAA28" s="152"/>
      <c r="NAB28" s="25"/>
      <c r="NAC28" s="25"/>
      <c r="NAE28" s="25"/>
      <c r="NAF28" s="25"/>
      <c r="NAG28" s="25"/>
      <c r="NAH28" s="25"/>
      <c r="NAI28" s="424"/>
      <c r="NAJ28" s="25"/>
      <c r="NAK28" s="25"/>
      <c r="NAL28" s="25"/>
      <c r="NAM28" s="25"/>
      <c r="NAN28" s="25"/>
      <c r="NAO28" s="152"/>
      <c r="NAP28" s="25"/>
      <c r="NAQ28" s="25"/>
      <c r="NAS28" s="25"/>
      <c r="NAT28" s="25"/>
      <c r="NAU28" s="25"/>
      <c r="NAV28" s="25"/>
      <c r="NAW28" s="424"/>
      <c r="NAX28" s="25"/>
      <c r="NAY28" s="25"/>
      <c r="NAZ28" s="25"/>
      <c r="NBA28" s="25"/>
      <c r="NBB28" s="25"/>
      <c r="NBC28" s="152"/>
      <c r="NBD28" s="25"/>
      <c r="NBE28" s="25"/>
      <c r="NBG28" s="25"/>
      <c r="NBH28" s="25"/>
      <c r="NBI28" s="25"/>
      <c r="NBJ28" s="25"/>
      <c r="NBK28" s="424"/>
      <c r="NBL28" s="25"/>
      <c r="NBM28" s="25"/>
      <c r="NBN28" s="25"/>
      <c r="NBO28" s="25"/>
      <c r="NBP28" s="25"/>
      <c r="NBQ28" s="152"/>
      <c r="NBR28" s="25"/>
      <c r="NBS28" s="25"/>
      <c r="NBU28" s="25"/>
      <c r="NBV28" s="25"/>
      <c r="NBW28" s="25"/>
      <c r="NBX28" s="25"/>
      <c r="NBY28" s="424"/>
      <c r="NBZ28" s="25"/>
      <c r="NCA28" s="25"/>
      <c r="NCB28" s="25"/>
      <c r="NCC28" s="25"/>
      <c r="NCD28" s="25"/>
      <c r="NCE28" s="152"/>
      <c r="NCF28" s="25"/>
      <c r="NCG28" s="25"/>
      <c r="NCI28" s="25"/>
      <c r="NCJ28" s="25"/>
      <c r="NCK28" s="25"/>
      <c r="NCL28" s="25"/>
      <c r="NCM28" s="424"/>
      <c r="NCN28" s="25"/>
      <c r="NCO28" s="25"/>
      <c r="NCP28" s="25"/>
      <c r="NCQ28" s="25"/>
      <c r="NCR28" s="25"/>
      <c r="NCS28" s="152"/>
      <c r="NCT28" s="25"/>
      <c r="NCU28" s="25"/>
      <c r="NCW28" s="25"/>
      <c r="NCX28" s="25"/>
      <c r="NCY28" s="25"/>
      <c r="NCZ28" s="25"/>
      <c r="NDA28" s="424"/>
      <c r="NDB28" s="25"/>
      <c r="NDC28" s="25"/>
      <c r="NDD28" s="25"/>
      <c r="NDE28" s="25"/>
      <c r="NDF28" s="25"/>
      <c r="NDG28" s="152"/>
      <c r="NDH28" s="25"/>
      <c r="NDI28" s="25"/>
      <c r="NDK28" s="25"/>
      <c r="NDL28" s="25"/>
      <c r="NDM28" s="25"/>
      <c r="NDN28" s="25"/>
      <c r="NDO28" s="424"/>
      <c r="NDP28" s="25"/>
      <c r="NDQ28" s="25"/>
      <c r="NDR28" s="25"/>
      <c r="NDS28" s="25"/>
      <c r="NDT28" s="25"/>
      <c r="NDU28" s="152"/>
      <c r="NDV28" s="25"/>
      <c r="NDW28" s="25"/>
      <c r="NDY28" s="25"/>
      <c r="NDZ28" s="25"/>
      <c r="NEA28" s="25"/>
      <c r="NEB28" s="25"/>
      <c r="NEC28" s="424"/>
      <c r="NED28" s="25"/>
      <c r="NEE28" s="25"/>
      <c r="NEF28" s="25"/>
      <c r="NEG28" s="25"/>
      <c r="NEH28" s="25"/>
      <c r="NEI28" s="152"/>
      <c r="NEJ28" s="25"/>
      <c r="NEK28" s="25"/>
      <c r="NEM28" s="25"/>
      <c r="NEN28" s="25"/>
      <c r="NEO28" s="25"/>
      <c r="NEP28" s="25"/>
      <c r="NEQ28" s="424"/>
      <c r="NER28" s="25"/>
      <c r="NES28" s="25"/>
      <c r="NET28" s="25"/>
      <c r="NEU28" s="25"/>
      <c r="NEV28" s="25"/>
      <c r="NEW28" s="152"/>
      <c r="NEX28" s="25"/>
      <c r="NEY28" s="25"/>
      <c r="NFA28" s="25"/>
      <c r="NFB28" s="25"/>
      <c r="NFC28" s="25"/>
      <c r="NFD28" s="25"/>
      <c r="NFE28" s="424"/>
      <c r="NFF28" s="25"/>
      <c r="NFG28" s="25"/>
      <c r="NFH28" s="25"/>
      <c r="NFI28" s="25"/>
      <c r="NFJ28" s="25"/>
      <c r="NFK28" s="152"/>
      <c r="NFL28" s="25"/>
      <c r="NFM28" s="25"/>
      <c r="NFO28" s="25"/>
      <c r="NFP28" s="25"/>
      <c r="NFQ28" s="25"/>
      <c r="NFR28" s="25"/>
      <c r="NFS28" s="424"/>
      <c r="NFT28" s="25"/>
      <c r="NFU28" s="25"/>
      <c r="NFV28" s="25"/>
      <c r="NFW28" s="25"/>
      <c r="NFX28" s="25"/>
      <c r="NFY28" s="152"/>
      <c r="NFZ28" s="25"/>
      <c r="NGA28" s="25"/>
      <c r="NGC28" s="25"/>
      <c r="NGD28" s="25"/>
      <c r="NGE28" s="25"/>
      <c r="NGF28" s="25"/>
      <c r="NGG28" s="424"/>
      <c r="NGH28" s="25"/>
      <c r="NGI28" s="25"/>
      <c r="NGJ28" s="25"/>
      <c r="NGK28" s="25"/>
      <c r="NGL28" s="25"/>
      <c r="NGM28" s="152"/>
      <c r="NGN28" s="25"/>
      <c r="NGO28" s="25"/>
      <c r="NGQ28" s="25"/>
      <c r="NGR28" s="25"/>
      <c r="NGS28" s="25"/>
      <c r="NGT28" s="25"/>
      <c r="NGU28" s="424"/>
      <c r="NGV28" s="25"/>
      <c r="NGW28" s="25"/>
      <c r="NGX28" s="25"/>
      <c r="NGY28" s="25"/>
      <c r="NGZ28" s="25"/>
      <c r="NHA28" s="152"/>
      <c r="NHB28" s="25"/>
      <c r="NHC28" s="25"/>
      <c r="NHE28" s="25"/>
      <c r="NHF28" s="25"/>
      <c r="NHG28" s="25"/>
      <c r="NHH28" s="25"/>
      <c r="NHI28" s="424"/>
      <c r="NHJ28" s="25"/>
      <c r="NHK28" s="25"/>
      <c r="NHL28" s="25"/>
      <c r="NHM28" s="25"/>
      <c r="NHN28" s="25"/>
      <c r="NHO28" s="152"/>
      <c r="NHP28" s="25"/>
      <c r="NHQ28" s="25"/>
      <c r="NHS28" s="25"/>
      <c r="NHT28" s="25"/>
      <c r="NHU28" s="25"/>
      <c r="NHV28" s="25"/>
      <c r="NHW28" s="424"/>
      <c r="NHX28" s="25"/>
      <c r="NHY28" s="25"/>
      <c r="NHZ28" s="25"/>
      <c r="NIA28" s="25"/>
      <c r="NIB28" s="25"/>
      <c r="NIC28" s="152"/>
      <c r="NID28" s="25"/>
      <c r="NIE28" s="25"/>
      <c r="NIG28" s="25"/>
      <c r="NIH28" s="25"/>
      <c r="NII28" s="25"/>
      <c r="NIJ28" s="25"/>
      <c r="NIK28" s="424"/>
      <c r="NIL28" s="25"/>
      <c r="NIM28" s="25"/>
      <c r="NIN28" s="25"/>
      <c r="NIO28" s="25"/>
      <c r="NIP28" s="25"/>
      <c r="NIQ28" s="152"/>
      <c r="NIR28" s="25"/>
      <c r="NIS28" s="25"/>
      <c r="NIU28" s="25"/>
      <c r="NIV28" s="25"/>
      <c r="NIW28" s="25"/>
      <c r="NIX28" s="25"/>
      <c r="NIY28" s="424"/>
      <c r="NIZ28" s="25"/>
      <c r="NJA28" s="25"/>
      <c r="NJB28" s="25"/>
      <c r="NJC28" s="25"/>
      <c r="NJD28" s="25"/>
      <c r="NJE28" s="152"/>
      <c r="NJF28" s="25"/>
      <c r="NJG28" s="25"/>
      <c r="NJI28" s="25"/>
      <c r="NJJ28" s="25"/>
      <c r="NJK28" s="25"/>
      <c r="NJL28" s="25"/>
      <c r="NJM28" s="424"/>
      <c r="NJN28" s="25"/>
      <c r="NJO28" s="25"/>
      <c r="NJP28" s="25"/>
      <c r="NJQ28" s="25"/>
      <c r="NJR28" s="25"/>
      <c r="NJS28" s="152"/>
      <c r="NJT28" s="25"/>
      <c r="NJU28" s="25"/>
      <c r="NJW28" s="25"/>
      <c r="NJX28" s="25"/>
      <c r="NJY28" s="25"/>
      <c r="NJZ28" s="25"/>
      <c r="NKA28" s="424"/>
      <c r="NKB28" s="25"/>
      <c r="NKC28" s="25"/>
      <c r="NKD28" s="25"/>
      <c r="NKE28" s="25"/>
      <c r="NKF28" s="25"/>
      <c r="NKG28" s="152"/>
      <c r="NKH28" s="25"/>
      <c r="NKI28" s="25"/>
      <c r="NKK28" s="25"/>
      <c r="NKL28" s="25"/>
      <c r="NKM28" s="25"/>
      <c r="NKN28" s="25"/>
      <c r="NKO28" s="424"/>
      <c r="NKP28" s="25"/>
      <c r="NKQ28" s="25"/>
      <c r="NKR28" s="25"/>
      <c r="NKS28" s="25"/>
      <c r="NKT28" s="25"/>
      <c r="NKU28" s="152"/>
      <c r="NKV28" s="25"/>
      <c r="NKW28" s="25"/>
      <c r="NKY28" s="25"/>
      <c r="NKZ28" s="25"/>
      <c r="NLA28" s="25"/>
      <c r="NLB28" s="25"/>
      <c r="NLC28" s="424"/>
      <c r="NLD28" s="25"/>
      <c r="NLE28" s="25"/>
      <c r="NLF28" s="25"/>
      <c r="NLG28" s="25"/>
      <c r="NLH28" s="25"/>
      <c r="NLI28" s="152"/>
      <c r="NLJ28" s="25"/>
      <c r="NLK28" s="25"/>
      <c r="NLM28" s="25"/>
      <c r="NLN28" s="25"/>
      <c r="NLO28" s="25"/>
      <c r="NLP28" s="25"/>
      <c r="NLQ28" s="424"/>
      <c r="NLR28" s="25"/>
      <c r="NLS28" s="25"/>
      <c r="NLT28" s="25"/>
      <c r="NLU28" s="25"/>
      <c r="NLV28" s="25"/>
      <c r="NLW28" s="152"/>
      <c r="NLX28" s="25"/>
      <c r="NLY28" s="25"/>
      <c r="NMA28" s="25"/>
      <c r="NMB28" s="25"/>
      <c r="NMC28" s="25"/>
      <c r="NMD28" s="25"/>
      <c r="NME28" s="424"/>
      <c r="NMF28" s="25"/>
      <c r="NMG28" s="25"/>
      <c r="NMH28" s="25"/>
      <c r="NMI28" s="25"/>
      <c r="NMJ28" s="25"/>
      <c r="NMK28" s="152"/>
      <c r="NML28" s="25"/>
      <c r="NMM28" s="25"/>
      <c r="NMO28" s="25"/>
      <c r="NMP28" s="25"/>
      <c r="NMQ28" s="25"/>
      <c r="NMR28" s="25"/>
      <c r="NMS28" s="424"/>
      <c r="NMT28" s="25"/>
      <c r="NMU28" s="25"/>
      <c r="NMV28" s="25"/>
      <c r="NMW28" s="25"/>
      <c r="NMX28" s="25"/>
      <c r="NMY28" s="152"/>
      <c r="NMZ28" s="25"/>
      <c r="NNA28" s="25"/>
      <c r="NNC28" s="25"/>
      <c r="NND28" s="25"/>
      <c r="NNE28" s="25"/>
      <c r="NNF28" s="25"/>
      <c r="NNG28" s="424"/>
      <c r="NNH28" s="25"/>
      <c r="NNI28" s="25"/>
      <c r="NNJ28" s="25"/>
      <c r="NNK28" s="25"/>
      <c r="NNL28" s="25"/>
      <c r="NNM28" s="152"/>
      <c r="NNN28" s="25"/>
      <c r="NNO28" s="25"/>
      <c r="NNQ28" s="25"/>
      <c r="NNR28" s="25"/>
      <c r="NNS28" s="25"/>
      <c r="NNT28" s="25"/>
      <c r="NNU28" s="424"/>
      <c r="NNV28" s="25"/>
      <c r="NNW28" s="25"/>
      <c r="NNX28" s="25"/>
      <c r="NNY28" s="25"/>
      <c r="NNZ28" s="25"/>
      <c r="NOA28" s="152"/>
      <c r="NOB28" s="25"/>
      <c r="NOC28" s="25"/>
      <c r="NOE28" s="25"/>
      <c r="NOF28" s="25"/>
      <c r="NOG28" s="25"/>
      <c r="NOH28" s="25"/>
      <c r="NOI28" s="424"/>
      <c r="NOJ28" s="25"/>
      <c r="NOK28" s="25"/>
      <c r="NOL28" s="25"/>
      <c r="NOM28" s="25"/>
      <c r="NON28" s="25"/>
      <c r="NOO28" s="152"/>
      <c r="NOP28" s="25"/>
      <c r="NOQ28" s="25"/>
      <c r="NOS28" s="25"/>
      <c r="NOT28" s="25"/>
      <c r="NOU28" s="25"/>
      <c r="NOV28" s="25"/>
      <c r="NOW28" s="424"/>
      <c r="NOX28" s="25"/>
      <c r="NOY28" s="25"/>
      <c r="NOZ28" s="25"/>
      <c r="NPA28" s="25"/>
      <c r="NPB28" s="25"/>
      <c r="NPC28" s="152"/>
      <c r="NPD28" s="25"/>
      <c r="NPE28" s="25"/>
      <c r="NPG28" s="25"/>
      <c r="NPH28" s="25"/>
      <c r="NPI28" s="25"/>
      <c r="NPJ28" s="25"/>
      <c r="NPK28" s="424"/>
      <c r="NPL28" s="25"/>
      <c r="NPM28" s="25"/>
      <c r="NPN28" s="25"/>
      <c r="NPO28" s="25"/>
      <c r="NPP28" s="25"/>
      <c r="NPQ28" s="152"/>
      <c r="NPR28" s="25"/>
      <c r="NPS28" s="25"/>
      <c r="NPU28" s="25"/>
      <c r="NPV28" s="25"/>
      <c r="NPW28" s="25"/>
      <c r="NPX28" s="25"/>
      <c r="NPY28" s="424"/>
      <c r="NPZ28" s="25"/>
      <c r="NQA28" s="25"/>
      <c r="NQB28" s="25"/>
      <c r="NQC28" s="25"/>
      <c r="NQD28" s="25"/>
      <c r="NQE28" s="152"/>
      <c r="NQF28" s="25"/>
      <c r="NQG28" s="25"/>
      <c r="NQI28" s="25"/>
      <c r="NQJ28" s="25"/>
      <c r="NQK28" s="25"/>
      <c r="NQL28" s="25"/>
      <c r="NQM28" s="424"/>
      <c r="NQN28" s="25"/>
      <c r="NQO28" s="25"/>
      <c r="NQP28" s="25"/>
      <c r="NQQ28" s="25"/>
      <c r="NQR28" s="25"/>
      <c r="NQS28" s="152"/>
      <c r="NQT28" s="25"/>
      <c r="NQU28" s="25"/>
      <c r="NQW28" s="25"/>
      <c r="NQX28" s="25"/>
      <c r="NQY28" s="25"/>
      <c r="NQZ28" s="25"/>
      <c r="NRA28" s="424"/>
      <c r="NRB28" s="25"/>
      <c r="NRC28" s="25"/>
      <c r="NRD28" s="25"/>
      <c r="NRE28" s="25"/>
      <c r="NRF28" s="25"/>
      <c r="NRG28" s="152"/>
      <c r="NRH28" s="25"/>
      <c r="NRI28" s="25"/>
      <c r="NRK28" s="25"/>
      <c r="NRL28" s="25"/>
      <c r="NRM28" s="25"/>
      <c r="NRN28" s="25"/>
      <c r="NRO28" s="424"/>
      <c r="NRP28" s="25"/>
      <c r="NRQ28" s="25"/>
      <c r="NRR28" s="25"/>
      <c r="NRS28" s="25"/>
      <c r="NRT28" s="25"/>
      <c r="NRU28" s="152"/>
      <c r="NRV28" s="25"/>
      <c r="NRW28" s="25"/>
      <c r="NRY28" s="25"/>
      <c r="NRZ28" s="25"/>
      <c r="NSA28" s="25"/>
      <c r="NSB28" s="25"/>
      <c r="NSC28" s="424"/>
      <c r="NSD28" s="25"/>
      <c r="NSE28" s="25"/>
      <c r="NSF28" s="25"/>
      <c r="NSG28" s="25"/>
      <c r="NSH28" s="25"/>
      <c r="NSI28" s="152"/>
      <c r="NSJ28" s="25"/>
      <c r="NSK28" s="25"/>
      <c r="NSM28" s="25"/>
      <c r="NSN28" s="25"/>
      <c r="NSO28" s="25"/>
      <c r="NSP28" s="25"/>
      <c r="NSQ28" s="424"/>
      <c r="NSR28" s="25"/>
      <c r="NSS28" s="25"/>
      <c r="NST28" s="25"/>
      <c r="NSU28" s="25"/>
      <c r="NSV28" s="25"/>
      <c r="NSW28" s="152"/>
      <c r="NSX28" s="25"/>
      <c r="NSY28" s="25"/>
      <c r="NTA28" s="25"/>
      <c r="NTB28" s="25"/>
      <c r="NTC28" s="25"/>
      <c r="NTD28" s="25"/>
      <c r="NTE28" s="424"/>
      <c r="NTF28" s="25"/>
      <c r="NTG28" s="25"/>
      <c r="NTH28" s="25"/>
      <c r="NTI28" s="25"/>
      <c r="NTJ28" s="25"/>
      <c r="NTK28" s="152"/>
      <c r="NTL28" s="25"/>
      <c r="NTM28" s="25"/>
      <c r="NTO28" s="25"/>
      <c r="NTP28" s="25"/>
      <c r="NTQ28" s="25"/>
      <c r="NTR28" s="25"/>
      <c r="NTS28" s="424"/>
      <c r="NTT28" s="25"/>
      <c r="NTU28" s="25"/>
      <c r="NTV28" s="25"/>
      <c r="NTW28" s="25"/>
      <c r="NTX28" s="25"/>
      <c r="NTY28" s="152"/>
      <c r="NTZ28" s="25"/>
      <c r="NUA28" s="25"/>
      <c r="NUC28" s="25"/>
      <c r="NUD28" s="25"/>
      <c r="NUE28" s="25"/>
      <c r="NUF28" s="25"/>
      <c r="NUG28" s="424"/>
      <c r="NUH28" s="25"/>
      <c r="NUI28" s="25"/>
      <c r="NUJ28" s="25"/>
      <c r="NUK28" s="25"/>
      <c r="NUL28" s="25"/>
      <c r="NUM28" s="152"/>
      <c r="NUN28" s="25"/>
      <c r="NUO28" s="25"/>
      <c r="NUQ28" s="25"/>
      <c r="NUR28" s="25"/>
      <c r="NUS28" s="25"/>
      <c r="NUT28" s="25"/>
      <c r="NUU28" s="424"/>
      <c r="NUV28" s="25"/>
      <c r="NUW28" s="25"/>
      <c r="NUX28" s="25"/>
      <c r="NUY28" s="25"/>
      <c r="NUZ28" s="25"/>
      <c r="NVA28" s="152"/>
      <c r="NVB28" s="25"/>
      <c r="NVC28" s="25"/>
      <c r="NVE28" s="25"/>
      <c r="NVF28" s="25"/>
      <c r="NVG28" s="25"/>
      <c r="NVH28" s="25"/>
      <c r="NVI28" s="424"/>
      <c r="NVJ28" s="25"/>
      <c r="NVK28" s="25"/>
      <c r="NVL28" s="25"/>
      <c r="NVM28" s="25"/>
      <c r="NVN28" s="25"/>
      <c r="NVO28" s="152"/>
      <c r="NVP28" s="25"/>
      <c r="NVQ28" s="25"/>
      <c r="NVS28" s="25"/>
      <c r="NVT28" s="25"/>
      <c r="NVU28" s="25"/>
      <c r="NVV28" s="25"/>
      <c r="NVW28" s="424"/>
      <c r="NVX28" s="25"/>
      <c r="NVY28" s="25"/>
      <c r="NVZ28" s="25"/>
      <c r="NWA28" s="25"/>
      <c r="NWB28" s="25"/>
      <c r="NWC28" s="152"/>
      <c r="NWD28" s="25"/>
      <c r="NWE28" s="25"/>
      <c r="NWG28" s="25"/>
      <c r="NWH28" s="25"/>
      <c r="NWI28" s="25"/>
      <c r="NWJ28" s="25"/>
      <c r="NWK28" s="424"/>
      <c r="NWL28" s="25"/>
      <c r="NWM28" s="25"/>
      <c r="NWN28" s="25"/>
      <c r="NWO28" s="25"/>
      <c r="NWP28" s="25"/>
      <c r="NWQ28" s="152"/>
      <c r="NWR28" s="25"/>
      <c r="NWS28" s="25"/>
      <c r="NWU28" s="25"/>
      <c r="NWV28" s="25"/>
      <c r="NWW28" s="25"/>
      <c r="NWX28" s="25"/>
      <c r="NWY28" s="424"/>
      <c r="NWZ28" s="25"/>
      <c r="NXA28" s="25"/>
      <c r="NXB28" s="25"/>
      <c r="NXC28" s="25"/>
      <c r="NXD28" s="25"/>
      <c r="NXE28" s="152"/>
      <c r="NXF28" s="25"/>
      <c r="NXG28" s="25"/>
      <c r="NXI28" s="25"/>
      <c r="NXJ28" s="25"/>
      <c r="NXK28" s="25"/>
      <c r="NXL28" s="25"/>
      <c r="NXM28" s="424"/>
      <c r="NXN28" s="25"/>
      <c r="NXO28" s="25"/>
      <c r="NXP28" s="25"/>
      <c r="NXQ28" s="25"/>
      <c r="NXR28" s="25"/>
      <c r="NXS28" s="152"/>
      <c r="NXT28" s="25"/>
      <c r="NXU28" s="25"/>
      <c r="NXW28" s="25"/>
      <c r="NXX28" s="25"/>
      <c r="NXY28" s="25"/>
      <c r="NXZ28" s="25"/>
      <c r="NYA28" s="424"/>
      <c r="NYB28" s="25"/>
      <c r="NYC28" s="25"/>
      <c r="NYD28" s="25"/>
      <c r="NYE28" s="25"/>
      <c r="NYF28" s="25"/>
      <c r="NYG28" s="152"/>
      <c r="NYH28" s="25"/>
      <c r="NYI28" s="25"/>
      <c r="NYK28" s="25"/>
      <c r="NYL28" s="25"/>
      <c r="NYM28" s="25"/>
      <c r="NYN28" s="25"/>
      <c r="NYO28" s="424"/>
      <c r="NYP28" s="25"/>
      <c r="NYQ28" s="25"/>
      <c r="NYR28" s="25"/>
      <c r="NYS28" s="25"/>
      <c r="NYT28" s="25"/>
      <c r="NYU28" s="152"/>
      <c r="NYV28" s="25"/>
      <c r="NYW28" s="25"/>
      <c r="NYY28" s="25"/>
      <c r="NYZ28" s="25"/>
      <c r="NZA28" s="25"/>
      <c r="NZB28" s="25"/>
      <c r="NZC28" s="424"/>
      <c r="NZD28" s="25"/>
      <c r="NZE28" s="25"/>
      <c r="NZF28" s="25"/>
      <c r="NZG28" s="25"/>
      <c r="NZH28" s="25"/>
      <c r="NZI28" s="152"/>
      <c r="NZJ28" s="25"/>
      <c r="NZK28" s="25"/>
      <c r="NZM28" s="25"/>
      <c r="NZN28" s="25"/>
      <c r="NZO28" s="25"/>
      <c r="NZP28" s="25"/>
      <c r="NZQ28" s="424"/>
      <c r="NZR28" s="25"/>
      <c r="NZS28" s="25"/>
      <c r="NZT28" s="25"/>
      <c r="NZU28" s="25"/>
      <c r="NZV28" s="25"/>
      <c r="NZW28" s="152"/>
      <c r="NZX28" s="25"/>
      <c r="NZY28" s="25"/>
      <c r="OAA28" s="25"/>
      <c r="OAB28" s="25"/>
      <c r="OAC28" s="25"/>
      <c r="OAD28" s="25"/>
      <c r="OAE28" s="424"/>
      <c r="OAF28" s="25"/>
      <c r="OAG28" s="25"/>
      <c r="OAH28" s="25"/>
      <c r="OAI28" s="25"/>
      <c r="OAJ28" s="25"/>
      <c r="OAK28" s="152"/>
      <c r="OAL28" s="25"/>
      <c r="OAM28" s="25"/>
      <c r="OAO28" s="25"/>
      <c r="OAP28" s="25"/>
      <c r="OAQ28" s="25"/>
      <c r="OAR28" s="25"/>
      <c r="OAS28" s="424"/>
      <c r="OAT28" s="25"/>
      <c r="OAU28" s="25"/>
      <c r="OAV28" s="25"/>
      <c r="OAW28" s="25"/>
      <c r="OAX28" s="25"/>
      <c r="OAY28" s="152"/>
      <c r="OAZ28" s="25"/>
      <c r="OBA28" s="25"/>
      <c r="OBC28" s="25"/>
      <c r="OBD28" s="25"/>
      <c r="OBE28" s="25"/>
      <c r="OBF28" s="25"/>
      <c r="OBG28" s="424"/>
      <c r="OBH28" s="25"/>
      <c r="OBI28" s="25"/>
      <c r="OBJ28" s="25"/>
      <c r="OBK28" s="25"/>
      <c r="OBL28" s="25"/>
      <c r="OBM28" s="152"/>
      <c r="OBN28" s="25"/>
      <c r="OBO28" s="25"/>
      <c r="OBQ28" s="25"/>
      <c r="OBR28" s="25"/>
      <c r="OBS28" s="25"/>
      <c r="OBT28" s="25"/>
      <c r="OBU28" s="424"/>
      <c r="OBV28" s="25"/>
      <c r="OBW28" s="25"/>
      <c r="OBX28" s="25"/>
      <c r="OBY28" s="25"/>
      <c r="OBZ28" s="25"/>
      <c r="OCA28" s="152"/>
      <c r="OCB28" s="25"/>
      <c r="OCC28" s="25"/>
      <c r="OCE28" s="25"/>
      <c r="OCF28" s="25"/>
      <c r="OCG28" s="25"/>
      <c r="OCH28" s="25"/>
      <c r="OCI28" s="424"/>
      <c r="OCJ28" s="25"/>
      <c r="OCK28" s="25"/>
      <c r="OCL28" s="25"/>
      <c r="OCM28" s="25"/>
      <c r="OCN28" s="25"/>
      <c r="OCO28" s="152"/>
      <c r="OCP28" s="25"/>
      <c r="OCQ28" s="25"/>
      <c r="OCS28" s="25"/>
      <c r="OCT28" s="25"/>
      <c r="OCU28" s="25"/>
      <c r="OCV28" s="25"/>
      <c r="OCW28" s="424"/>
      <c r="OCX28" s="25"/>
      <c r="OCY28" s="25"/>
      <c r="OCZ28" s="25"/>
      <c r="ODA28" s="25"/>
      <c r="ODB28" s="25"/>
      <c r="ODC28" s="152"/>
      <c r="ODD28" s="25"/>
      <c r="ODE28" s="25"/>
      <c r="ODG28" s="25"/>
      <c r="ODH28" s="25"/>
      <c r="ODI28" s="25"/>
      <c r="ODJ28" s="25"/>
      <c r="ODK28" s="424"/>
      <c r="ODL28" s="25"/>
      <c r="ODM28" s="25"/>
      <c r="ODN28" s="25"/>
      <c r="ODO28" s="25"/>
      <c r="ODP28" s="25"/>
      <c r="ODQ28" s="152"/>
      <c r="ODR28" s="25"/>
      <c r="ODS28" s="25"/>
      <c r="ODU28" s="25"/>
      <c r="ODV28" s="25"/>
      <c r="ODW28" s="25"/>
      <c r="ODX28" s="25"/>
      <c r="ODY28" s="424"/>
      <c r="ODZ28" s="25"/>
      <c r="OEA28" s="25"/>
      <c r="OEB28" s="25"/>
      <c r="OEC28" s="25"/>
      <c r="OED28" s="25"/>
      <c r="OEE28" s="152"/>
      <c r="OEF28" s="25"/>
      <c r="OEG28" s="25"/>
      <c r="OEI28" s="25"/>
      <c r="OEJ28" s="25"/>
      <c r="OEK28" s="25"/>
      <c r="OEL28" s="25"/>
      <c r="OEM28" s="424"/>
      <c r="OEN28" s="25"/>
      <c r="OEO28" s="25"/>
      <c r="OEP28" s="25"/>
      <c r="OEQ28" s="25"/>
      <c r="OER28" s="25"/>
      <c r="OES28" s="152"/>
      <c r="OET28" s="25"/>
      <c r="OEU28" s="25"/>
      <c r="OEW28" s="25"/>
      <c r="OEX28" s="25"/>
      <c r="OEY28" s="25"/>
      <c r="OEZ28" s="25"/>
      <c r="OFA28" s="424"/>
      <c r="OFB28" s="25"/>
      <c r="OFC28" s="25"/>
      <c r="OFD28" s="25"/>
      <c r="OFE28" s="25"/>
      <c r="OFF28" s="25"/>
      <c r="OFG28" s="152"/>
      <c r="OFH28" s="25"/>
      <c r="OFI28" s="25"/>
      <c r="OFK28" s="25"/>
      <c r="OFL28" s="25"/>
      <c r="OFM28" s="25"/>
      <c r="OFN28" s="25"/>
      <c r="OFO28" s="424"/>
      <c r="OFP28" s="25"/>
      <c r="OFQ28" s="25"/>
      <c r="OFR28" s="25"/>
      <c r="OFS28" s="25"/>
      <c r="OFT28" s="25"/>
      <c r="OFU28" s="152"/>
      <c r="OFV28" s="25"/>
      <c r="OFW28" s="25"/>
      <c r="OFY28" s="25"/>
      <c r="OFZ28" s="25"/>
      <c r="OGA28" s="25"/>
      <c r="OGB28" s="25"/>
      <c r="OGC28" s="424"/>
      <c r="OGD28" s="25"/>
      <c r="OGE28" s="25"/>
      <c r="OGF28" s="25"/>
      <c r="OGG28" s="25"/>
      <c r="OGH28" s="25"/>
      <c r="OGI28" s="152"/>
      <c r="OGJ28" s="25"/>
      <c r="OGK28" s="25"/>
      <c r="OGM28" s="25"/>
      <c r="OGN28" s="25"/>
      <c r="OGO28" s="25"/>
      <c r="OGP28" s="25"/>
      <c r="OGQ28" s="424"/>
      <c r="OGR28" s="25"/>
      <c r="OGS28" s="25"/>
      <c r="OGT28" s="25"/>
      <c r="OGU28" s="25"/>
      <c r="OGV28" s="25"/>
      <c r="OGW28" s="152"/>
      <c r="OGX28" s="25"/>
      <c r="OGY28" s="25"/>
      <c r="OHA28" s="25"/>
      <c r="OHB28" s="25"/>
      <c r="OHC28" s="25"/>
      <c r="OHD28" s="25"/>
      <c r="OHE28" s="424"/>
      <c r="OHF28" s="25"/>
      <c r="OHG28" s="25"/>
      <c r="OHH28" s="25"/>
      <c r="OHI28" s="25"/>
      <c r="OHJ28" s="25"/>
      <c r="OHK28" s="152"/>
      <c r="OHL28" s="25"/>
      <c r="OHM28" s="25"/>
      <c r="OHO28" s="25"/>
      <c r="OHP28" s="25"/>
      <c r="OHQ28" s="25"/>
      <c r="OHR28" s="25"/>
      <c r="OHS28" s="424"/>
      <c r="OHT28" s="25"/>
      <c r="OHU28" s="25"/>
      <c r="OHV28" s="25"/>
      <c r="OHW28" s="25"/>
      <c r="OHX28" s="25"/>
      <c r="OHY28" s="152"/>
      <c r="OHZ28" s="25"/>
      <c r="OIA28" s="25"/>
      <c r="OIC28" s="25"/>
      <c r="OID28" s="25"/>
      <c r="OIE28" s="25"/>
      <c r="OIF28" s="25"/>
      <c r="OIG28" s="424"/>
      <c r="OIH28" s="25"/>
      <c r="OII28" s="25"/>
      <c r="OIJ28" s="25"/>
      <c r="OIK28" s="25"/>
      <c r="OIL28" s="25"/>
      <c r="OIM28" s="152"/>
      <c r="OIN28" s="25"/>
      <c r="OIO28" s="25"/>
      <c r="OIQ28" s="25"/>
      <c r="OIR28" s="25"/>
      <c r="OIS28" s="25"/>
      <c r="OIT28" s="25"/>
      <c r="OIU28" s="424"/>
      <c r="OIV28" s="25"/>
      <c r="OIW28" s="25"/>
      <c r="OIX28" s="25"/>
      <c r="OIY28" s="25"/>
      <c r="OIZ28" s="25"/>
      <c r="OJA28" s="152"/>
      <c r="OJB28" s="25"/>
      <c r="OJC28" s="25"/>
      <c r="OJE28" s="25"/>
      <c r="OJF28" s="25"/>
      <c r="OJG28" s="25"/>
      <c r="OJH28" s="25"/>
      <c r="OJI28" s="424"/>
      <c r="OJJ28" s="25"/>
      <c r="OJK28" s="25"/>
      <c r="OJL28" s="25"/>
      <c r="OJM28" s="25"/>
      <c r="OJN28" s="25"/>
      <c r="OJO28" s="152"/>
      <c r="OJP28" s="25"/>
      <c r="OJQ28" s="25"/>
      <c r="OJS28" s="25"/>
      <c r="OJT28" s="25"/>
      <c r="OJU28" s="25"/>
      <c r="OJV28" s="25"/>
      <c r="OJW28" s="424"/>
      <c r="OJX28" s="25"/>
      <c r="OJY28" s="25"/>
      <c r="OJZ28" s="25"/>
      <c r="OKA28" s="25"/>
      <c r="OKB28" s="25"/>
      <c r="OKC28" s="152"/>
      <c r="OKD28" s="25"/>
      <c r="OKE28" s="25"/>
      <c r="OKG28" s="25"/>
      <c r="OKH28" s="25"/>
      <c r="OKI28" s="25"/>
      <c r="OKJ28" s="25"/>
      <c r="OKK28" s="424"/>
      <c r="OKL28" s="25"/>
      <c r="OKM28" s="25"/>
      <c r="OKN28" s="25"/>
      <c r="OKO28" s="25"/>
      <c r="OKP28" s="25"/>
      <c r="OKQ28" s="152"/>
      <c r="OKR28" s="25"/>
      <c r="OKS28" s="25"/>
      <c r="OKU28" s="25"/>
      <c r="OKV28" s="25"/>
      <c r="OKW28" s="25"/>
      <c r="OKX28" s="25"/>
      <c r="OKY28" s="424"/>
      <c r="OKZ28" s="25"/>
      <c r="OLA28" s="25"/>
      <c r="OLB28" s="25"/>
      <c r="OLC28" s="25"/>
      <c r="OLD28" s="25"/>
      <c r="OLE28" s="152"/>
      <c r="OLF28" s="25"/>
      <c r="OLG28" s="25"/>
      <c r="OLI28" s="25"/>
      <c r="OLJ28" s="25"/>
      <c r="OLK28" s="25"/>
      <c r="OLL28" s="25"/>
      <c r="OLM28" s="424"/>
      <c r="OLN28" s="25"/>
      <c r="OLO28" s="25"/>
      <c r="OLP28" s="25"/>
      <c r="OLQ28" s="25"/>
      <c r="OLR28" s="25"/>
      <c r="OLS28" s="152"/>
      <c r="OLT28" s="25"/>
      <c r="OLU28" s="25"/>
      <c r="OLW28" s="25"/>
      <c r="OLX28" s="25"/>
      <c r="OLY28" s="25"/>
      <c r="OLZ28" s="25"/>
      <c r="OMA28" s="424"/>
      <c r="OMB28" s="25"/>
      <c r="OMC28" s="25"/>
      <c r="OMD28" s="25"/>
      <c r="OME28" s="25"/>
      <c r="OMF28" s="25"/>
      <c r="OMG28" s="152"/>
      <c r="OMH28" s="25"/>
      <c r="OMI28" s="25"/>
      <c r="OMK28" s="25"/>
      <c r="OML28" s="25"/>
      <c r="OMM28" s="25"/>
      <c r="OMN28" s="25"/>
      <c r="OMO28" s="424"/>
      <c r="OMP28" s="25"/>
      <c r="OMQ28" s="25"/>
      <c r="OMR28" s="25"/>
      <c r="OMS28" s="25"/>
      <c r="OMT28" s="25"/>
      <c r="OMU28" s="152"/>
      <c r="OMV28" s="25"/>
      <c r="OMW28" s="25"/>
      <c r="OMY28" s="25"/>
      <c r="OMZ28" s="25"/>
      <c r="ONA28" s="25"/>
      <c r="ONB28" s="25"/>
      <c r="ONC28" s="424"/>
      <c r="OND28" s="25"/>
      <c r="ONE28" s="25"/>
      <c r="ONF28" s="25"/>
      <c r="ONG28" s="25"/>
      <c r="ONH28" s="25"/>
      <c r="ONI28" s="152"/>
      <c r="ONJ28" s="25"/>
      <c r="ONK28" s="25"/>
      <c r="ONM28" s="25"/>
      <c r="ONN28" s="25"/>
      <c r="ONO28" s="25"/>
      <c r="ONP28" s="25"/>
      <c r="ONQ28" s="424"/>
      <c r="ONR28" s="25"/>
      <c r="ONS28" s="25"/>
      <c r="ONT28" s="25"/>
      <c r="ONU28" s="25"/>
      <c r="ONV28" s="25"/>
      <c r="ONW28" s="152"/>
      <c r="ONX28" s="25"/>
      <c r="ONY28" s="25"/>
      <c r="OOA28" s="25"/>
      <c r="OOB28" s="25"/>
      <c r="OOC28" s="25"/>
      <c r="OOD28" s="25"/>
      <c r="OOE28" s="424"/>
      <c r="OOF28" s="25"/>
      <c r="OOG28" s="25"/>
      <c r="OOH28" s="25"/>
      <c r="OOI28" s="25"/>
      <c r="OOJ28" s="25"/>
      <c r="OOK28" s="152"/>
      <c r="OOL28" s="25"/>
      <c r="OOM28" s="25"/>
      <c r="OOO28" s="25"/>
      <c r="OOP28" s="25"/>
      <c r="OOQ28" s="25"/>
      <c r="OOR28" s="25"/>
      <c r="OOS28" s="424"/>
      <c r="OOT28" s="25"/>
      <c r="OOU28" s="25"/>
      <c r="OOV28" s="25"/>
      <c r="OOW28" s="25"/>
      <c r="OOX28" s="25"/>
      <c r="OOY28" s="152"/>
      <c r="OOZ28" s="25"/>
      <c r="OPA28" s="25"/>
      <c r="OPC28" s="25"/>
      <c r="OPD28" s="25"/>
      <c r="OPE28" s="25"/>
      <c r="OPF28" s="25"/>
      <c r="OPG28" s="424"/>
      <c r="OPH28" s="25"/>
      <c r="OPI28" s="25"/>
      <c r="OPJ28" s="25"/>
      <c r="OPK28" s="25"/>
      <c r="OPL28" s="25"/>
      <c r="OPM28" s="152"/>
      <c r="OPN28" s="25"/>
      <c r="OPO28" s="25"/>
      <c r="OPQ28" s="25"/>
      <c r="OPR28" s="25"/>
      <c r="OPS28" s="25"/>
      <c r="OPT28" s="25"/>
      <c r="OPU28" s="424"/>
      <c r="OPV28" s="25"/>
      <c r="OPW28" s="25"/>
      <c r="OPX28" s="25"/>
      <c r="OPY28" s="25"/>
      <c r="OPZ28" s="25"/>
      <c r="OQA28" s="152"/>
      <c r="OQB28" s="25"/>
      <c r="OQC28" s="25"/>
      <c r="OQE28" s="25"/>
      <c r="OQF28" s="25"/>
      <c r="OQG28" s="25"/>
      <c r="OQH28" s="25"/>
      <c r="OQI28" s="424"/>
      <c r="OQJ28" s="25"/>
      <c r="OQK28" s="25"/>
      <c r="OQL28" s="25"/>
      <c r="OQM28" s="25"/>
      <c r="OQN28" s="25"/>
      <c r="OQO28" s="152"/>
      <c r="OQP28" s="25"/>
      <c r="OQQ28" s="25"/>
      <c r="OQS28" s="25"/>
      <c r="OQT28" s="25"/>
      <c r="OQU28" s="25"/>
      <c r="OQV28" s="25"/>
      <c r="OQW28" s="424"/>
      <c r="OQX28" s="25"/>
      <c r="OQY28" s="25"/>
      <c r="OQZ28" s="25"/>
      <c r="ORA28" s="25"/>
      <c r="ORB28" s="25"/>
      <c r="ORC28" s="152"/>
      <c r="ORD28" s="25"/>
      <c r="ORE28" s="25"/>
      <c r="ORG28" s="25"/>
      <c r="ORH28" s="25"/>
      <c r="ORI28" s="25"/>
      <c r="ORJ28" s="25"/>
      <c r="ORK28" s="424"/>
      <c r="ORL28" s="25"/>
      <c r="ORM28" s="25"/>
      <c r="ORN28" s="25"/>
      <c r="ORO28" s="25"/>
      <c r="ORP28" s="25"/>
      <c r="ORQ28" s="152"/>
      <c r="ORR28" s="25"/>
      <c r="ORS28" s="25"/>
      <c r="ORU28" s="25"/>
      <c r="ORV28" s="25"/>
      <c r="ORW28" s="25"/>
      <c r="ORX28" s="25"/>
      <c r="ORY28" s="424"/>
      <c r="ORZ28" s="25"/>
      <c r="OSA28" s="25"/>
      <c r="OSB28" s="25"/>
      <c r="OSC28" s="25"/>
      <c r="OSD28" s="25"/>
      <c r="OSE28" s="152"/>
      <c r="OSF28" s="25"/>
      <c r="OSG28" s="25"/>
      <c r="OSI28" s="25"/>
      <c r="OSJ28" s="25"/>
      <c r="OSK28" s="25"/>
      <c r="OSL28" s="25"/>
      <c r="OSM28" s="424"/>
      <c r="OSN28" s="25"/>
      <c r="OSO28" s="25"/>
      <c r="OSP28" s="25"/>
      <c r="OSQ28" s="25"/>
      <c r="OSR28" s="25"/>
      <c r="OSS28" s="152"/>
      <c r="OST28" s="25"/>
      <c r="OSU28" s="25"/>
      <c r="OSW28" s="25"/>
      <c r="OSX28" s="25"/>
      <c r="OSY28" s="25"/>
      <c r="OSZ28" s="25"/>
      <c r="OTA28" s="424"/>
      <c r="OTB28" s="25"/>
      <c r="OTC28" s="25"/>
      <c r="OTD28" s="25"/>
      <c r="OTE28" s="25"/>
      <c r="OTF28" s="25"/>
      <c r="OTG28" s="152"/>
      <c r="OTH28" s="25"/>
      <c r="OTI28" s="25"/>
      <c r="OTK28" s="25"/>
      <c r="OTL28" s="25"/>
      <c r="OTM28" s="25"/>
      <c r="OTN28" s="25"/>
      <c r="OTO28" s="424"/>
      <c r="OTP28" s="25"/>
      <c r="OTQ28" s="25"/>
      <c r="OTR28" s="25"/>
      <c r="OTS28" s="25"/>
      <c r="OTT28" s="25"/>
      <c r="OTU28" s="152"/>
      <c r="OTV28" s="25"/>
      <c r="OTW28" s="25"/>
      <c r="OTY28" s="25"/>
      <c r="OTZ28" s="25"/>
      <c r="OUA28" s="25"/>
      <c r="OUB28" s="25"/>
      <c r="OUC28" s="424"/>
      <c r="OUD28" s="25"/>
      <c r="OUE28" s="25"/>
      <c r="OUF28" s="25"/>
      <c r="OUG28" s="25"/>
      <c r="OUH28" s="25"/>
      <c r="OUI28" s="152"/>
      <c r="OUJ28" s="25"/>
      <c r="OUK28" s="25"/>
      <c r="OUM28" s="25"/>
      <c r="OUN28" s="25"/>
      <c r="OUO28" s="25"/>
      <c r="OUP28" s="25"/>
      <c r="OUQ28" s="424"/>
      <c r="OUR28" s="25"/>
      <c r="OUS28" s="25"/>
      <c r="OUT28" s="25"/>
      <c r="OUU28" s="25"/>
      <c r="OUV28" s="25"/>
      <c r="OUW28" s="152"/>
      <c r="OUX28" s="25"/>
      <c r="OUY28" s="25"/>
      <c r="OVA28" s="25"/>
      <c r="OVB28" s="25"/>
      <c r="OVC28" s="25"/>
      <c r="OVD28" s="25"/>
      <c r="OVE28" s="424"/>
      <c r="OVF28" s="25"/>
      <c r="OVG28" s="25"/>
      <c r="OVH28" s="25"/>
      <c r="OVI28" s="25"/>
      <c r="OVJ28" s="25"/>
      <c r="OVK28" s="152"/>
      <c r="OVL28" s="25"/>
      <c r="OVM28" s="25"/>
      <c r="OVO28" s="25"/>
      <c r="OVP28" s="25"/>
      <c r="OVQ28" s="25"/>
      <c r="OVR28" s="25"/>
      <c r="OVS28" s="424"/>
      <c r="OVT28" s="25"/>
      <c r="OVU28" s="25"/>
      <c r="OVV28" s="25"/>
      <c r="OVW28" s="25"/>
      <c r="OVX28" s="25"/>
      <c r="OVY28" s="152"/>
      <c r="OVZ28" s="25"/>
      <c r="OWA28" s="25"/>
      <c r="OWC28" s="25"/>
      <c r="OWD28" s="25"/>
      <c r="OWE28" s="25"/>
      <c r="OWF28" s="25"/>
      <c r="OWG28" s="424"/>
      <c r="OWH28" s="25"/>
      <c r="OWI28" s="25"/>
      <c r="OWJ28" s="25"/>
      <c r="OWK28" s="25"/>
      <c r="OWL28" s="25"/>
      <c r="OWM28" s="152"/>
      <c r="OWN28" s="25"/>
      <c r="OWO28" s="25"/>
      <c r="OWQ28" s="25"/>
      <c r="OWR28" s="25"/>
      <c r="OWS28" s="25"/>
      <c r="OWT28" s="25"/>
      <c r="OWU28" s="424"/>
      <c r="OWV28" s="25"/>
      <c r="OWW28" s="25"/>
      <c r="OWX28" s="25"/>
      <c r="OWY28" s="25"/>
      <c r="OWZ28" s="25"/>
      <c r="OXA28" s="152"/>
      <c r="OXB28" s="25"/>
      <c r="OXC28" s="25"/>
      <c r="OXE28" s="25"/>
      <c r="OXF28" s="25"/>
      <c r="OXG28" s="25"/>
      <c r="OXH28" s="25"/>
      <c r="OXI28" s="424"/>
      <c r="OXJ28" s="25"/>
      <c r="OXK28" s="25"/>
      <c r="OXL28" s="25"/>
      <c r="OXM28" s="25"/>
      <c r="OXN28" s="25"/>
      <c r="OXO28" s="152"/>
      <c r="OXP28" s="25"/>
      <c r="OXQ28" s="25"/>
      <c r="OXS28" s="25"/>
      <c r="OXT28" s="25"/>
      <c r="OXU28" s="25"/>
      <c r="OXV28" s="25"/>
      <c r="OXW28" s="424"/>
      <c r="OXX28" s="25"/>
      <c r="OXY28" s="25"/>
      <c r="OXZ28" s="25"/>
      <c r="OYA28" s="25"/>
      <c r="OYB28" s="25"/>
      <c r="OYC28" s="152"/>
      <c r="OYD28" s="25"/>
      <c r="OYE28" s="25"/>
      <c r="OYG28" s="25"/>
      <c r="OYH28" s="25"/>
      <c r="OYI28" s="25"/>
      <c r="OYJ28" s="25"/>
      <c r="OYK28" s="424"/>
      <c r="OYL28" s="25"/>
      <c r="OYM28" s="25"/>
      <c r="OYN28" s="25"/>
      <c r="OYO28" s="25"/>
      <c r="OYP28" s="25"/>
      <c r="OYQ28" s="152"/>
      <c r="OYR28" s="25"/>
      <c r="OYS28" s="25"/>
      <c r="OYU28" s="25"/>
      <c r="OYV28" s="25"/>
      <c r="OYW28" s="25"/>
      <c r="OYX28" s="25"/>
      <c r="OYY28" s="424"/>
      <c r="OYZ28" s="25"/>
      <c r="OZA28" s="25"/>
      <c r="OZB28" s="25"/>
      <c r="OZC28" s="25"/>
      <c r="OZD28" s="25"/>
      <c r="OZE28" s="152"/>
      <c r="OZF28" s="25"/>
      <c r="OZG28" s="25"/>
      <c r="OZI28" s="25"/>
      <c r="OZJ28" s="25"/>
      <c r="OZK28" s="25"/>
      <c r="OZL28" s="25"/>
      <c r="OZM28" s="424"/>
      <c r="OZN28" s="25"/>
      <c r="OZO28" s="25"/>
      <c r="OZP28" s="25"/>
      <c r="OZQ28" s="25"/>
      <c r="OZR28" s="25"/>
      <c r="OZS28" s="152"/>
      <c r="OZT28" s="25"/>
      <c r="OZU28" s="25"/>
      <c r="OZW28" s="25"/>
      <c r="OZX28" s="25"/>
      <c r="OZY28" s="25"/>
      <c r="OZZ28" s="25"/>
      <c r="PAA28" s="424"/>
      <c r="PAB28" s="25"/>
      <c r="PAC28" s="25"/>
      <c r="PAD28" s="25"/>
      <c r="PAE28" s="25"/>
      <c r="PAF28" s="25"/>
      <c r="PAG28" s="152"/>
      <c r="PAH28" s="25"/>
      <c r="PAI28" s="25"/>
      <c r="PAK28" s="25"/>
      <c r="PAL28" s="25"/>
      <c r="PAM28" s="25"/>
      <c r="PAN28" s="25"/>
      <c r="PAO28" s="424"/>
      <c r="PAP28" s="25"/>
      <c r="PAQ28" s="25"/>
      <c r="PAR28" s="25"/>
      <c r="PAS28" s="25"/>
      <c r="PAT28" s="25"/>
      <c r="PAU28" s="152"/>
      <c r="PAV28" s="25"/>
      <c r="PAW28" s="25"/>
      <c r="PAY28" s="25"/>
      <c r="PAZ28" s="25"/>
      <c r="PBA28" s="25"/>
      <c r="PBB28" s="25"/>
      <c r="PBC28" s="424"/>
      <c r="PBD28" s="25"/>
      <c r="PBE28" s="25"/>
      <c r="PBF28" s="25"/>
      <c r="PBG28" s="25"/>
      <c r="PBH28" s="25"/>
      <c r="PBI28" s="152"/>
      <c r="PBJ28" s="25"/>
      <c r="PBK28" s="25"/>
      <c r="PBM28" s="25"/>
      <c r="PBN28" s="25"/>
      <c r="PBO28" s="25"/>
      <c r="PBP28" s="25"/>
      <c r="PBQ28" s="424"/>
      <c r="PBR28" s="25"/>
      <c r="PBS28" s="25"/>
      <c r="PBT28" s="25"/>
      <c r="PBU28" s="25"/>
      <c r="PBV28" s="25"/>
      <c r="PBW28" s="152"/>
      <c r="PBX28" s="25"/>
      <c r="PBY28" s="25"/>
      <c r="PCA28" s="25"/>
      <c r="PCB28" s="25"/>
      <c r="PCC28" s="25"/>
      <c r="PCD28" s="25"/>
      <c r="PCE28" s="424"/>
      <c r="PCF28" s="25"/>
      <c r="PCG28" s="25"/>
      <c r="PCH28" s="25"/>
      <c r="PCI28" s="25"/>
      <c r="PCJ28" s="25"/>
      <c r="PCK28" s="152"/>
      <c r="PCL28" s="25"/>
      <c r="PCM28" s="25"/>
      <c r="PCO28" s="25"/>
      <c r="PCP28" s="25"/>
      <c r="PCQ28" s="25"/>
      <c r="PCR28" s="25"/>
      <c r="PCS28" s="424"/>
      <c r="PCT28" s="25"/>
      <c r="PCU28" s="25"/>
      <c r="PCV28" s="25"/>
      <c r="PCW28" s="25"/>
      <c r="PCX28" s="25"/>
      <c r="PCY28" s="152"/>
      <c r="PCZ28" s="25"/>
      <c r="PDA28" s="25"/>
      <c r="PDC28" s="25"/>
      <c r="PDD28" s="25"/>
      <c r="PDE28" s="25"/>
      <c r="PDF28" s="25"/>
      <c r="PDG28" s="424"/>
      <c r="PDH28" s="25"/>
      <c r="PDI28" s="25"/>
      <c r="PDJ28" s="25"/>
      <c r="PDK28" s="25"/>
      <c r="PDL28" s="25"/>
      <c r="PDM28" s="152"/>
      <c r="PDN28" s="25"/>
      <c r="PDO28" s="25"/>
      <c r="PDQ28" s="25"/>
      <c r="PDR28" s="25"/>
      <c r="PDS28" s="25"/>
      <c r="PDT28" s="25"/>
      <c r="PDU28" s="424"/>
      <c r="PDV28" s="25"/>
      <c r="PDW28" s="25"/>
      <c r="PDX28" s="25"/>
      <c r="PDY28" s="25"/>
      <c r="PDZ28" s="25"/>
      <c r="PEA28" s="152"/>
      <c r="PEB28" s="25"/>
      <c r="PEC28" s="25"/>
      <c r="PEE28" s="25"/>
      <c r="PEF28" s="25"/>
      <c r="PEG28" s="25"/>
      <c r="PEH28" s="25"/>
      <c r="PEI28" s="424"/>
      <c r="PEJ28" s="25"/>
      <c r="PEK28" s="25"/>
      <c r="PEL28" s="25"/>
      <c r="PEM28" s="25"/>
      <c r="PEN28" s="25"/>
      <c r="PEO28" s="152"/>
      <c r="PEP28" s="25"/>
      <c r="PEQ28" s="25"/>
      <c r="PES28" s="25"/>
      <c r="PET28" s="25"/>
      <c r="PEU28" s="25"/>
      <c r="PEV28" s="25"/>
      <c r="PEW28" s="424"/>
      <c r="PEX28" s="25"/>
      <c r="PEY28" s="25"/>
      <c r="PEZ28" s="25"/>
      <c r="PFA28" s="25"/>
      <c r="PFB28" s="25"/>
      <c r="PFC28" s="152"/>
      <c r="PFD28" s="25"/>
      <c r="PFE28" s="25"/>
      <c r="PFG28" s="25"/>
      <c r="PFH28" s="25"/>
      <c r="PFI28" s="25"/>
      <c r="PFJ28" s="25"/>
      <c r="PFK28" s="424"/>
      <c r="PFL28" s="25"/>
      <c r="PFM28" s="25"/>
      <c r="PFN28" s="25"/>
      <c r="PFO28" s="25"/>
      <c r="PFP28" s="25"/>
      <c r="PFQ28" s="152"/>
      <c r="PFR28" s="25"/>
      <c r="PFS28" s="25"/>
      <c r="PFU28" s="25"/>
      <c r="PFV28" s="25"/>
      <c r="PFW28" s="25"/>
      <c r="PFX28" s="25"/>
      <c r="PFY28" s="424"/>
      <c r="PFZ28" s="25"/>
      <c r="PGA28" s="25"/>
      <c r="PGB28" s="25"/>
      <c r="PGC28" s="25"/>
      <c r="PGD28" s="25"/>
      <c r="PGE28" s="152"/>
      <c r="PGF28" s="25"/>
      <c r="PGG28" s="25"/>
      <c r="PGI28" s="25"/>
      <c r="PGJ28" s="25"/>
      <c r="PGK28" s="25"/>
      <c r="PGL28" s="25"/>
      <c r="PGM28" s="424"/>
      <c r="PGN28" s="25"/>
      <c r="PGO28" s="25"/>
      <c r="PGP28" s="25"/>
      <c r="PGQ28" s="25"/>
      <c r="PGR28" s="25"/>
      <c r="PGS28" s="152"/>
      <c r="PGT28" s="25"/>
      <c r="PGU28" s="25"/>
      <c r="PGW28" s="25"/>
      <c r="PGX28" s="25"/>
      <c r="PGY28" s="25"/>
      <c r="PGZ28" s="25"/>
      <c r="PHA28" s="424"/>
      <c r="PHB28" s="25"/>
      <c r="PHC28" s="25"/>
      <c r="PHD28" s="25"/>
      <c r="PHE28" s="25"/>
      <c r="PHF28" s="25"/>
      <c r="PHG28" s="152"/>
      <c r="PHH28" s="25"/>
      <c r="PHI28" s="25"/>
      <c r="PHK28" s="25"/>
      <c r="PHL28" s="25"/>
      <c r="PHM28" s="25"/>
      <c r="PHN28" s="25"/>
      <c r="PHO28" s="424"/>
      <c r="PHP28" s="25"/>
      <c r="PHQ28" s="25"/>
      <c r="PHR28" s="25"/>
      <c r="PHS28" s="25"/>
      <c r="PHT28" s="25"/>
      <c r="PHU28" s="152"/>
      <c r="PHV28" s="25"/>
      <c r="PHW28" s="25"/>
      <c r="PHY28" s="25"/>
      <c r="PHZ28" s="25"/>
      <c r="PIA28" s="25"/>
      <c r="PIB28" s="25"/>
      <c r="PIC28" s="424"/>
      <c r="PID28" s="25"/>
      <c r="PIE28" s="25"/>
      <c r="PIF28" s="25"/>
      <c r="PIG28" s="25"/>
      <c r="PIH28" s="25"/>
      <c r="PII28" s="152"/>
      <c r="PIJ28" s="25"/>
      <c r="PIK28" s="25"/>
      <c r="PIM28" s="25"/>
      <c r="PIN28" s="25"/>
      <c r="PIO28" s="25"/>
      <c r="PIP28" s="25"/>
      <c r="PIQ28" s="424"/>
      <c r="PIR28" s="25"/>
      <c r="PIS28" s="25"/>
      <c r="PIT28" s="25"/>
      <c r="PIU28" s="25"/>
      <c r="PIV28" s="25"/>
      <c r="PIW28" s="152"/>
      <c r="PIX28" s="25"/>
      <c r="PIY28" s="25"/>
      <c r="PJA28" s="25"/>
      <c r="PJB28" s="25"/>
      <c r="PJC28" s="25"/>
      <c r="PJD28" s="25"/>
      <c r="PJE28" s="424"/>
      <c r="PJF28" s="25"/>
      <c r="PJG28" s="25"/>
      <c r="PJH28" s="25"/>
      <c r="PJI28" s="25"/>
      <c r="PJJ28" s="25"/>
      <c r="PJK28" s="152"/>
      <c r="PJL28" s="25"/>
      <c r="PJM28" s="25"/>
      <c r="PJO28" s="25"/>
      <c r="PJP28" s="25"/>
      <c r="PJQ28" s="25"/>
      <c r="PJR28" s="25"/>
      <c r="PJS28" s="424"/>
      <c r="PJT28" s="25"/>
      <c r="PJU28" s="25"/>
      <c r="PJV28" s="25"/>
      <c r="PJW28" s="25"/>
      <c r="PJX28" s="25"/>
      <c r="PJY28" s="152"/>
      <c r="PJZ28" s="25"/>
      <c r="PKA28" s="25"/>
      <c r="PKC28" s="25"/>
      <c r="PKD28" s="25"/>
      <c r="PKE28" s="25"/>
      <c r="PKF28" s="25"/>
      <c r="PKG28" s="424"/>
      <c r="PKH28" s="25"/>
      <c r="PKI28" s="25"/>
      <c r="PKJ28" s="25"/>
      <c r="PKK28" s="25"/>
      <c r="PKL28" s="25"/>
      <c r="PKM28" s="152"/>
      <c r="PKN28" s="25"/>
      <c r="PKO28" s="25"/>
      <c r="PKQ28" s="25"/>
      <c r="PKR28" s="25"/>
      <c r="PKS28" s="25"/>
      <c r="PKT28" s="25"/>
      <c r="PKU28" s="424"/>
      <c r="PKV28" s="25"/>
      <c r="PKW28" s="25"/>
      <c r="PKX28" s="25"/>
      <c r="PKY28" s="25"/>
      <c r="PKZ28" s="25"/>
      <c r="PLA28" s="152"/>
      <c r="PLB28" s="25"/>
      <c r="PLC28" s="25"/>
      <c r="PLE28" s="25"/>
      <c r="PLF28" s="25"/>
      <c r="PLG28" s="25"/>
      <c r="PLH28" s="25"/>
      <c r="PLI28" s="424"/>
      <c r="PLJ28" s="25"/>
      <c r="PLK28" s="25"/>
      <c r="PLL28" s="25"/>
      <c r="PLM28" s="25"/>
      <c r="PLN28" s="25"/>
      <c r="PLO28" s="152"/>
      <c r="PLP28" s="25"/>
      <c r="PLQ28" s="25"/>
      <c r="PLS28" s="25"/>
      <c r="PLT28" s="25"/>
      <c r="PLU28" s="25"/>
      <c r="PLV28" s="25"/>
      <c r="PLW28" s="424"/>
      <c r="PLX28" s="25"/>
      <c r="PLY28" s="25"/>
      <c r="PLZ28" s="25"/>
      <c r="PMA28" s="25"/>
      <c r="PMB28" s="25"/>
      <c r="PMC28" s="152"/>
      <c r="PMD28" s="25"/>
      <c r="PME28" s="25"/>
      <c r="PMG28" s="25"/>
      <c r="PMH28" s="25"/>
      <c r="PMI28" s="25"/>
      <c r="PMJ28" s="25"/>
      <c r="PMK28" s="424"/>
      <c r="PML28" s="25"/>
      <c r="PMM28" s="25"/>
      <c r="PMN28" s="25"/>
      <c r="PMO28" s="25"/>
      <c r="PMP28" s="25"/>
      <c r="PMQ28" s="152"/>
      <c r="PMR28" s="25"/>
      <c r="PMS28" s="25"/>
      <c r="PMU28" s="25"/>
      <c r="PMV28" s="25"/>
      <c r="PMW28" s="25"/>
      <c r="PMX28" s="25"/>
      <c r="PMY28" s="424"/>
      <c r="PMZ28" s="25"/>
      <c r="PNA28" s="25"/>
      <c r="PNB28" s="25"/>
      <c r="PNC28" s="25"/>
      <c r="PND28" s="25"/>
      <c r="PNE28" s="152"/>
      <c r="PNF28" s="25"/>
      <c r="PNG28" s="25"/>
      <c r="PNI28" s="25"/>
      <c r="PNJ28" s="25"/>
      <c r="PNK28" s="25"/>
      <c r="PNL28" s="25"/>
      <c r="PNM28" s="424"/>
      <c r="PNN28" s="25"/>
      <c r="PNO28" s="25"/>
      <c r="PNP28" s="25"/>
      <c r="PNQ28" s="25"/>
      <c r="PNR28" s="25"/>
      <c r="PNS28" s="152"/>
      <c r="PNT28" s="25"/>
      <c r="PNU28" s="25"/>
      <c r="PNW28" s="25"/>
      <c r="PNX28" s="25"/>
      <c r="PNY28" s="25"/>
      <c r="PNZ28" s="25"/>
      <c r="POA28" s="424"/>
      <c r="POB28" s="25"/>
      <c r="POC28" s="25"/>
      <c r="POD28" s="25"/>
      <c r="POE28" s="25"/>
      <c r="POF28" s="25"/>
      <c r="POG28" s="152"/>
      <c r="POH28" s="25"/>
      <c r="POI28" s="25"/>
      <c r="POK28" s="25"/>
      <c r="POL28" s="25"/>
      <c r="POM28" s="25"/>
      <c r="PON28" s="25"/>
      <c r="POO28" s="424"/>
      <c r="POP28" s="25"/>
      <c r="POQ28" s="25"/>
      <c r="POR28" s="25"/>
      <c r="POS28" s="25"/>
      <c r="POT28" s="25"/>
      <c r="POU28" s="152"/>
      <c r="POV28" s="25"/>
      <c r="POW28" s="25"/>
      <c r="POY28" s="25"/>
      <c r="POZ28" s="25"/>
      <c r="PPA28" s="25"/>
      <c r="PPB28" s="25"/>
      <c r="PPC28" s="424"/>
      <c r="PPD28" s="25"/>
      <c r="PPE28" s="25"/>
      <c r="PPF28" s="25"/>
      <c r="PPG28" s="25"/>
      <c r="PPH28" s="25"/>
      <c r="PPI28" s="152"/>
      <c r="PPJ28" s="25"/>
      <c r="PPK28" s="25"/>
      <c r="PPM28" s="25"/>
      <c r="PPN28" s="25"/>
      <c r="PPO28" s="25"/>
      <c r="PPP28" s="25"/>
      <c r="PPQ28" s="424"/>
      <c r="PPR28" s="25"/>
      <c r="PPS28" s="25"/>
      <c r="PPT28" s="25"/>
      <c r="PPU28" s="25"/>
      <c r="PPV28" s="25"/>
      <c r="PPW28" s="152"/>
      <c r="PPX28" s="25"/>
      <c r="PPY28" s="25"/>
      <c r="PQA28" s="25"/>
      <c r="PQB28" s="25"/>
      <c r="PQC28" s="25"/>
      <c r="PQD28" s="25"/>
      <c r="PQE28" s="424"/>
      <c r="PQF28" s="25"/>
      <c r="PQG28" s="25"/>
      <c r="PQH28" s="25"/>
      <c r="PQI28" s="25"/>
      <c r="PQJ28" s="25"/>
      <c r="PQK28" s="152"/>
      <c r="PQL28" s="25"/>
      <c r="PQM28" s="25"/>
      <c r="PQO28" s="25"/>
      <c r="PQP28" s="25"/>
      <c r="PQQ28" s="25"/>
      <c r="PQR28" s="25"/>
      <c r="PQS28" s="424"/>
      <c r="PQT28" s="25"/>
      <c r="PQU28" s="25"/>
      <c r="PQV28" s="25"/>
      <c r="PQW28" s="25"/>
      <c r="PQX28" s="25"/>
      <c r="PQY28" s="152"/>
      <c r="PQZ28" s="25"/>
      <c r="PRA28" s="25"/>
      <c r="PRC28" s="25"/>
      <c r="PRD28" s="25"/>
      <c r="PRE28" s="25"/>
      <c r="PRF28" s="25"/>
      <c r="PRG28" s="424"/>
      <c r="PRH28" s="25"/>
      <c r="PRI28" s="25"/>
      <c r="PRJ28" s="25"/>
      <c r="PRK28" s="25"/>
      <c r="PRL28" s="25"/>
      <c r="PRM28" s="152"/>
      <c r="PRN28" s="25"/>
      <c r="PRO28" s="25"/>
      <c r="PRQ28" s="25"/>
      <c r="PRR28" s="25"/>
      <c r="PRS28" s="25"/>
      <c r="PRT28" s="25"/>
      <c r="PRU28" s="424"/>
      <c r="PRV28" s="25"/>
      <c r="PRW28" s="25"/>
      <c r="PRX28" s="25"/>
      <c r="PRY28" s="25"/>
      <c r="PRZ28" s="25"/>
      <c r="PSA28" s="152"/>
      <c r="PSB28" s="25"/>
      <c r="PSC28" s="25"/>
      <c r="PSE28" s="25"/>
      <c r="PSF28" s="25"/>
      <c r="PSG28" s="25"/>
      <c r="PSH28" s="25"/>
      <c r="PSI28" s="424"/>
      <c r="PSJ28" s="25"/>
      <c r="PSK28" s="25"/>
      <c r="PSL28" s="25"/>
      <c r="PSM28" s="25"/>
      <c r="PSN28" s="25"/>
      <c r="PSO28" s="152"/>
      <c r="PSP28" s="25"/>
      <c r="PSQ28" s="25"/>
      <c r="PSS28" s="25"/>
      <c r="PST28" s="25"/>
      <c r="PSU28" s="25"/>
      <c r="PSV28" s="25"/>
      <c r="PSW28" s="424"/>
      <c r="PSX28" s="25"/>
      <c r="PSY28" s="25"/>
      <c r="PSZ28" s="25"/>
      <c r="PTA28" s="25"/>
      <c r="PTB28" s="25"/>
      <c r="PTC28" s="152"/>
      <c r="PTD28" s="25"/>
      <c r="PTE28" s="25"/>
      <c r="PTG28" s="25"/>
      <c r="PTH28" s="25"/>
      <c r="PTI28" s="25"/>
      <c r="PTJ28" s="25"/>
      <c r="PTK28" s="424"/>
      <c r="PTL28" s="25"/>
      <c r="PTM28" s="25"/>
      <c r="PTN28" s="25"/>
      <c r="PTO28" s="25"/>
      <c r="PTP28" s="25"/>
      <c r="PTQ28" s="152"/>
      <c r="PTR28" s="25"/>
      <c r="PTS28" s="25"/>
      <c r="PTU28" s="25"/>
      <c r="PTV28" s="25"/>
      <c r="PTW28" s="25"/>
      <c r="PTX28" s="25"/>
      <c r="PTY28" s="424"/>
      <c r="PTZ28" s="25"/>
      <c r="PUA28" s="25"/>
      <c r="PUB28" s="25"/>
      <c r="PUC28" s="25"/>
      <c r="PUD28" s="25"/>
      <c r="PUE28" s="152"/>
      <c r="PUF28" s="25"/>
      <c r="PUG28" s="25"/>
      <c r="PUI28" s="25"/>
      <c r="PUJ28" s="25"/>
      <c r="PUK28" s="25"/>
      <c r="PUL28" s="25"/>
      <c r="PUM28" s="424"/>
      <c r="PUN28" s="25"/>
      <c r="PUO28" s="25"/>
      <c r="PUP28" s="25"/>
      <c r="PUQ28" s="25"/>
      <c r="PUR28" s="25"/>
      <c r="PUS28" s="152"/>
      <c r="PUT28" s="25"/>
      <c r="PUU28" s="25"/>
      <c r="PUW28" s="25"/>
      <c r="PUX28" s="25"/>
      <c r="PUY28" s="25"/>
      <c r="PUZ28" s="25"/>
      <c r="PVA28" s="424"/>
      <c r="PVB28" s="25"/>
      <c r="PVC28" s="25"/>
      <c r="PVD28" s="25"/>
      <c r="PVE28" s="25"/>
      <c r="PVF28" s="25"/>
      <c r="PVG28" s="152"/>
      <c r="PVH28" s="25"/>
      <c r="PVI28" s="25"/>
      <c r="PVK28" s="25"/>
      <c r="PVL28" s="25"/>
      <c r="PVM28" s="25"/>
      <c r="PVN28" s="25"/>
      <c r="PVO28" s="424"/>
      <c r="PVP28" s="25"/>
      <c r="PVQ28" s="25"/>
      <c r="PVR28" s="25"/>
      <c r="PVS28" s="25"/>
      <c r="PVT28" s="25"/>
      <c r="PVU28" s="152"/>
      <c r="PVV28" s="25"/>
      <c r="PVW28" s="25"/>
      <c r="PVY28" s="25"/>
      <c r="PVZ28" s="25"/>
      <c r="PWA28" s="25"/>
      <c r="PWB28" s="25"/>
      <c r="PWC28" s="424"/>
      <c r="PWD28" s="25"/>
      <c r="PWE28" s="25"/>
      <c r="PWF28" s="25"/>
      <c r="PWG28" s="25"/>
      <c r="PWH28" s="25"/>
      <c r="PWI28" s="152"/>
      <c r="PWJ28" s="25"/>
      <c r="PWK28" s="25"/>
      <c r="PWM28" s="25"/>
      <c r="PWN28" s="25"/>
      <c r="PWO28" s="25"/>
      <c r="PWP28" s="25"/>
      <c r="PWQ28" s="424"/>
      <c r="PWR28" s="25"/>
      <c r="PWS28" s="25"/>
      <c r="PWT28" s="25"/>
      <c r="PWU28" s="25"/>
      <c r="PWV28" s="25"/>
      <c r="PWW28" s="152"/>
      <c r="PWX28" s="25"/>
      <c r="PWY28" s="25"/>
      <c r="PXA28" s="25"/>
      <c r="PXB28" s="25"/>
      <c r="PXC28" s="25"/>
      <c r="PXD28" s="25"/>
      <c r="PXE28" s="424"/>
      <c r="PXF28" s="25"/>
      <c r="PXG28" s="25"/>
      <c r="PXH28" s="25"/>
      <c r="PXI28" s="25"/>
      <c r="PXJ28" s="25"/>
      <c r="PXK28" s="152"/>
      <c r="PXL28" s="25"/>
      <c r="PXM28" s="25"/>
      <c r="PXO28" s="25"/>
      <c r="PXP28" s="25"/>
      <c r="PXQ28" s="25"/>
      <c r="PXR28" s="25"/>
      <c r="PXS28" s="424"/>
      <c r="PXT28" s="25"/>
      <c r="PXU28" s="25"/>
      <c r="PXV28" s="25"/>
      <c r="PXW28" s="25"/>
      <c r="PXX28" s="25"/>
      <c r="PXY28" s="152"/>
      <c r="PXZ28" s="25"/>
      <c r="PYA28" s="25"/>
      <c r="PYC28" s="25"/>
      <c r="PYD28" s="25"/>
      <c r="PYE28" s="25"/>
      <c r="PYF28" s="25"/>
      <c r="PYG28" s="424"/>
      <c r="PYH28" s="25"/>
      <c r="PYI28" s="25"/>
      <c r="PYJ28" s="25"/>
      <c r="PYK28" s="25"/>
      <c r="PYL28" s="25"/>
      <c r="PYM28" s="152"/>
      <c r="PYN28" s="25"/>
      <c r="PYO28" s="25"/>
      <c r="PYQ28" s="25"/>
      <c r="PYR28" s="25"/>
      <c r="PYS28" s="25"/>
      <c r="PYT28" s="25"/>
      <c r="PYU28" s="424"/>
      <c r="PYV28" s="25"/>
      <c r="PYW28" s="25"/>
      <c r="PYX28" s="25"/>
      <c r="PYY28" s="25"/>
      <c r="PYZ28" s="25"/>
      <c r="PZA28" s="152"/>
      <c r="PZB28" s="25"/>
      <c r="PZC28" s="25"/>
      <c r="PZE28" s="25"/>
      <c r="PZF28" s="25"/>
      <c r="PZG28" s="25"/>
      <c r="PZH28" s="25"/>
      <c r="PZI28" s="424"/>
      <c r="PZJ28" s="25"/>
      <c r="PZK28" s="25"/>
      <c r="PZL28" s="25"/>
      <c r="PZM28" s="25"/>
      <c r="PZN28" s="25"/>
      <c r="PZO28" s="152"/>
      <c r="PZP28" s="25"/>
      <c r="PZQ28" s="25"/>
      <c r="PZS28" s="25"/>
      <c r="PZT28" s="25"/>
      <c r="PZU28" s="25"/>
      <c r="PZV28" s="25"/>
      <c r="PZW28" s="424"/>
      <c r="PZX28" s="25"/>
      <c r="PZY28" s="25"/>
      <c r="PZZ28" s="25"/>
      <c r="QAA28" s="25"/>
      <c r="QAB28" s="25"/>
      <c r="QAC28" s="152"/>
      <c r="QAD28" s="25"/>
      <c r="QAE28" s="25"/>
      <c r="QAG28" s="25"/>
      <c r="QAH28" s="25"/>
      <c r="QAI28" s="25"/>
      <c r="QAJ28" s="25"/>
      <c r="QAK28" s="424"/>
      <c r="QAL28" s="25"/>
      <c r="QAM28" s="25"/>
      <c r="QAN28" s="25"/>
      <c r="QAO28" s="25"/>
      <c r="QAP28" s="25"/>
      <c r="QAQ28" s="152"/>
      <c r="QAR28" s="25"/>
      <c r="QAS28" s="25"/>
      <c r="QAU28" s="25"/>
      <c r="QAV28" s="25"/>
      <c r="QAW28" s="25"/>
      <c r="QAX28" s="25"/>
      <c r="QAY28" s="424"/>
      <c r="QAZ28" s="25"/>
      <c r="QBA28" s="25"/>
      <c r="QBB28" s="25"/>
      <c r="QBC28" s="25"/>
      <c r="QBD28" s="25"/>
      <c r="QBE28" s="152"/>
      <c r="QBF28" s="25"/>
      <c r="QBG28" s="25"/>
      <c r="QBI28" s="25"/>
      <c r="QBJ28" s="25"/>
      <c r="QBK28" s="25"/>
      <c r="QBL28" s="25"/>
      <c r="QBM28" s="424"/>
      <c r="QBN28" s="25"/>
      <c r="QBO28" s="25"/>
      <c r="QBP28" s="25"/>
      <c r="QBQ28" s="25"/>
      <c r="QBR28" s="25"/>
      <c r="QBS28" s="152"/>
      <c r="QBT28" s="25"/>
      <c r="QBU28" s="25"/>
      <c r="QBW28" s="25"/>
      <c r="QBX28" s="25"/>
      <c r="QBY28" s="25"/>
      <c r="QBZ28" s="25"/>
      <c r="QCA28" s="424"/>
      <c r="QCB28" s="25"/>
      <c r="QCC28" s="25"/>
      <c r="QCD28" s="25"/>
      <c r="QCE28" s="25"/>
      <c r="QCF28" s="25"/>
      <c r="QCG28" s="152"/>
      <c r="QCH28" s="25"/>
      <c r="QCI28" s="25"/>
      <c r="QCK28" s="25"/>
      <c r="QCL28" s="25"/>
      <c r="QCM28" s="25"/>
      <c r="QCN28" s="25"/>
      <c r="QCO28" s="424"/>
      <c r="QCP28" s="25"/>
      <c r="QCQ28" s="25"/>
      <c r="QCR28" s="25"/>
      <c r="QCS28" s="25"/>
      <c r="QCT28" s="25"/>
      <c r="QCU28" s="152"/>
      <c r="QCV28" s="25"/>
      <c r="QCW28" s="25"/>
      <c r="QCY28" s="25"/>
      <c r="QCZ28" s="25"/>
      <c r="QDA28" s="25"/>
      <c r="QDB28" s="25"/>
      <c r="QDC28" s="424"/>
      <c r="QDD28" s="25"/>
      <c r="QDE28" s="25"/>
      <c r="QDF28" s="25"/>
      <c r="QDG28" s="25"/>
      <c r="QDH28" s="25"/>
      <c r="QDI28" s="152"/>
      <c r="QDJ28" s="25"/>
      <c r="QDK28" s="25"/>
      <c r="QDM28" s="25"/>
      <c r="QDN28" s="25"/>
      <c r="QDO28" s="25"/>
      <c r="QDP28" s="25"/>
      <c r="QDQ28" s="424"/>
      <c r="QDR28" s="25"/>
      <c r="QDS28" s="25"/>
      <c r="QDT28" s="25"/>
      <c r="QDU28" s="25"/>
      <c r="QDV28" s="25"/>
      <c r="QDW28" s="152"/>
      <c r="QDX28" s="25"/>
      <c r="QDY28" s="25"/>
      <c r="QEA28" s="25"/>
      <c r="QEB28" s="25"/>
      <c r="QEC28" s="25"/>
      <c r="QED28" s="25"/>
      <c r="QEE28" s="424"/>
      <c r="QEF28" s="25"/>
      <c r="QEG28" s="25"/>
      <c r="QEH28" s="25"/>
      <c r="QEI28" s="25"/>
      <c r="QEJ28" s="25"/>
      <c r="QEK28" s="152"/>
      <c r="QEL28" s="25"/>
      <c r="QEM28" s="25"/>
      <c r="QEO28" s="25"/>
      <c r="QEP28" s="25"/>
      <c r="QEQ28" s="25"/>
      <c r="QER28" s="25"/>
      <c r="QES28" s="424"/>
      <c r="QET28" s="25"/>
      <c r="QEU28" s="25"/>
      <c r="QEV28" s="25"/>
      <c r="QEW28" s="25"/>
      <c r="QEX28" s="25"/>
      <c r="QEY28" s="152"/>
      <c r="QEZ28" s="25"/>
      <c r="QFA28" s="25"/>
      <c r="QFC28" s="25"/>
      <c r="QFD28" s="25"/>
      <c r="QFE28" s="25"/>
      <c r="QFF28" s="25"/>
      <c r="QFG28" s="424"/>
      <c r="QFH28" s="25"/>
      <c r="QFI28" s="25"/>
      <c r="QFJ28" s="25"/>
      <c r="QFK28" s="25"/>
      <c r="QFL28" s="25"/>
      <c r="QFM28" s="152"/>
      <c r="QFN28" s="25"/>
      <c r="QFO28" s="25"/>
      <c r="QFQ28" s="25"/>
      <c r="QFR28" s="25"/>
      <c r="QFS28" s="25"/>
      <c r="QFT28" s="25"/>
      <c r="QFU28" s="424"/>
      <c r="QFV28" s="25"/>
      <c r="QFW28" s="25"/>
      <c r="QFX28" s="25"/>
      <c r="QFY28" s="25"/>
      <c r="QFZ28" s="25"/>
      <c r="QGA28" s="152"/>
      <c r="QGB28" s="25"/>
      <c r="QGC28" s="25"/>
      <c r="QGE28" s="25"/>
      <c r="QGF28" s="25"/>
      <c r="QGG28" s="25"/>
      <c r="QGH28" s="25"/>
      <c r="QGI28" s="424"/>
      <c r="QGJ28" s="25"/>
      <c r="QGK28" s="25"/>
      <c r="QGL28" s="25"/>
      <c r="QGM28" s="25"/>
      <c r="QGN28" s="25"/>
      <c r="QGO28" s="152"/>
      <c r="QGP28" s="25"/>
      <c r="QGQ28" s="25"/>
      <c r="QGS28" s="25"/>
      <c r="QGT28" s="25"/>
      <c r="QGU28" s="25"/>
      <c r="QGV28" s="25"/>
      <c r="QGW28" s="424"/>
      <c r="QGX28" s="25"/>
      <c r="QGY28" s="25"/>
      <c r="QGZ28" s="25"/>
      <c r="QHA28" s="25"/>
      <c r="QHB28" s="25"/>
      <c r="QHC28" s="152"/>
      <c r="QHD28" s="25"/>
      <c r="QHE28" s="25"/>
      <c r="QHG28" s="25"/>
      <c r="QHH28" s="25"/>
      <c r="QHI28" s="25"/>
      <c r="QHJ28" s="25"/>
      <c r="QHK28" s="424"/>
      <c r="QHL28" s="25"/>
      <c r="QHM28" s="25"/>
      <c r="QHN28" s="25"/>
      <c r="QHO28" s="25"/>
      <c r="QHP28" s="25"/>
      <c r="QHQ28" s="152"/>
      <c r="QHR28" s="25"/>
      <c r="QHS28" s="25"/>
      <c r="QHU28" s="25"/>
      <c r="QHV28" s="25"/>
      <c r="QHW28" s="25"/>
      <c r="QHX28" s="25"/>
      <c r="QHY28" s="424"/>
      <c r="QHZ28" s="25"/>
      <c r="QIA28" s="25"/>
      <c r="QIB28" s="25"/>
      <c r="QIC28" s="25"/>
      <c r="QID28" s="25"/>
      <c r="QIE28" s="152"/>
      <c r="QIF28" s="25"/>
      <c r="QIG28" s="25"/>
      <c r="QII28" s="25"/>
      <c r="QIJ28" s="25"/>
      <c r="QIK28" s="25"/>
      <c r="QIL28" s="25"/>
      <c r="QIM28" s="424"/>
      <c r="QIN28" s="25"/>
      <c r="QIO28" s="25"/>
      <c r="QIP28" s="25"/>
      <c r="QIQ28" s="25"/>
      <c r="QIR28" s="25"/>
      <c r="QIS28" s="152"/>
      <c r="QIT28" s="25"/>
      <c r="QIU28" s="25"/>
      <c r="QIW28" s="25"/>
      <c r="QIX28" s="25"/>
      <c r="QIY28" s="25"/>
      <c r="QIZ28" s="25"/>
      <c r="QJA28" s="424"/>
      <c r="QJB28" s="25"/>
      <c r="QJC28" s="25"/>
      <c r="QJD28" s="25"/>
      <c r="QJE28" s="25"/>
      <c r="QJF28" s="25"/>
      <c r="QJG28" s="152"/>
      <c r="QJH28" s="25"/>
      <c r="QJI28" s="25"/>
      <c r="QJK28" s="25"/>
      <c r="QJL28" s="25"/>
      <c r="QJM28" s="25"/>
      <c r="QJN28" s="25"/>
      <c r="QJO28" s="424"/>
      <c r="QJP28" s="25"/>
      <c r="QJQ28" s="25"/>
      <c r="QJR28" s="25"/>
      <c r="QJS28" s="25"/>
      <c r="QJT28" s="25"/>
      <c r="QJU28" s="152"/>
      <c r="QJV28" s="25"/>
      <c r="QJW28" s="25"/>
      <c r="QJY28" s="25"/>
      <c r="QJZ28" s="25"/>
      <c r="QKA28" s="25"/>
      <c r="QKB28" s="25"/>
      <c r="QKC28" s="424"/>
      <c r="QKD28" s="25"/>
      <c r="QKE28" s="25"/>
      <c r="QKF28" s="25"/>
      <c r="QKG28" s="25"/>
      <c r="QKH28" s="25"/>
      <c r="QKI28" s="152"/>
      <c r="QKJ28" s="25"/>
      <c r="QKK28" s="25"/>
      <c r="QKM28" s="25"/>
      <c r="QKN28" s="25"/>
      <c r="QKO28" s="25"/>
      <c r="QKP28" s="25"/>
      <c r="QKQ28" s="424"/>
      <c r="QKR28" s="25"/>
      <c r="QKS28" s="25"/>
      <c r="QKT28" s="25"/>
      <c r="QKU28" s="25"/>
      <c r="QKV28" s="25"/>
      <c r="QKW28" s="152"/>
      <c r="QKX28" s="25"/>
      <c r="QKY28" s="25"/>
      <c r="QLA28" s="25"/>
      <c r="QLB28" s="25"/>
      <c r="QLC28" s="25"/>
      <c r="QLD28" s="25"/>
      <c r="QLE28" s="424"/>
      <c r="QLF28" s="25"/>
      <c r="QLG28" s="25"/>
      <c r="QLH28" s="25"/>
      <c r="QLI28" s="25"/>
      <c r="QLJ28" s="25"/>
      <c r="QLK28" s="152"/>
      <c r="QLL28" s="25"/>
      <c r="QLM28" s="25"/>
      <c r="QLO28" s="25"/>
      <c r="QLP28" s="25"/>
      <c r="QLQ28" s="25"/>
      <c r="QLR28" s="25"/>
      <c r="QLS28" s="424"/>
      <c r="QLT28" s="25"/>
      <c r="QLU28" s="25"/>
      <c r="QLV28" s="25"/>
      <c r="QLW28" s="25"/>
      <c r="QLX28" s="25"/>
      <c r="QLY28" s="152"/>
      <c r="QLZ28" s="25"/>
      <c r="QMA28" s="25"/>
      <c r="QMC28" s="25"/>
      <c r="QMD28" s="25"/>
      <c r="QME28" s="25"/>
      <c r="QMF28" s="25"/>
      <c r="QMG28" s="424"/>
      <c r="QMH28" s="25"/>
      <c r="QMI28" s="25"/>
      <c r="QMJ28" s="25"/>
      <c r="QMK28" s="25"/>
      <c r="QML28" s="25"/>
      <c r="QMM28" s="152"/>
      <c r="QMN28" s="25"/>
      <c r="QMO28" s="25"/>
      <c r="QMQ28" s="25"/>
      <c r="QMR28" s="25"/>
      <c r="QMS28" s="25"/>
      <c r="QMT28" s="25"/>
      <c r="QMU28" s="424"/>
      <c r="QMV28" s="25"/>
      <c r="QMW28" s="25"/>
      <c r="QMX28" s="25"/>
      <c r="QMY28" s="25"/>
      <c r="QMZ28" s="25"/>
      <c r="QNA28" s="152"/>
      <c r="QNB28" s="25"/>
      <c r="QNC28" s="25"/>
      <c r="QNE28" s="25"/>
      <c r="QNF28" s="25"/>
      <c r="QNG28" s="25"/>
      <c r="QNH28" s="25"/>
      <c r="QNI28" s="424"/>
      <c r="QNJ28" s="25"/>
      <c r="QNK28" s="25"/>
      <c r="QNL28" s="25"/>
      <c r="QNM28" s="25"/>
      <c r="QNN28" s="25"/>
      <c r="QNO28" s="152"/>
      <c r="QNP28" s="25"/>
      <c r="QNQ28" s="25"/>
      <c r="QNS28" s="25"/>
      <c r="QNT28" s="25"/>
      <c r="QNU28" s="25"/>
      <c r="QNV28" s="25"/>
      <c r="QNW28" s="424"/>
      <c r="QNX28" s="25"/>
      <c r="QNY28" s="25"/>
      <c r="QNZ28" s="25"/>
      <c r="QOA28" s="25"/>
      <c r="QOB28" s="25"/>
      <c r="QOC28" s="152"/>
      <c r="QOD28" s="25"/>
      <c r="QOE28" s="25"/>
      <c r="QOG28" s="25"/>
      <c r="QOH28" s="25"/>
      <c r="QOI28" s="25"/>
      <c r="QOJ28" s="25"/>
      <c r="QOK28" s="424"/>
      <c r="QOL28" s="25"/>
      <c r="QOM28" s="25"/>
      <c r="QON28" s="25"/>
      <c r="QOO28" s="25"/>
      <c r="QOP28" s="25"/>
      <c r="QOQ28" s="152"/>
      <c r="QOR28" s="25"/>
      <c r="QOS28" s="25"/>
      <c r="QOU28" s="25"/>
      <c r="QOV28" s="25"/>
      <c r="QOW28" s="25"/>
      <c r="QOX28" s="25"/>
      <c r="QOY28" s="424"/>
      <c r="QOZ28" s="25"/>
      <c r="QPA28" s="25"/>
      <c r="QPB28" s="25"/>
      <c r="QPC28" s="25"/>
      <c r="QPD28" s="25"/>
      <c r="QPE28" s="152"/>
      <c r="QPF28" s="25"/>
      <c r="QPG28" s="25"/>
      <c r="QPI28" s="25"/>
      <c r="QPJ28" s="25"/>
      <c r="QPK28" s="25"/>
      <c r="QPL28" s="25"/>
      <c r="QPM28" s="424"/>
      <c r="QPN28" s="25"/>
      <c r="QPO28" s="25"/>
      <c r="QPP28" s="25"/>
      <c r="QPQ28" s="25"/>
      <c r="QPR28" s="25"/>
      <c r="QPS28" s="152"/>
      <c r="QPT28" s="25"/>
      <c r="QPU28" s="25"/>
      <c r="QPW28" s="25"/>
      <c r="QPX28" s="25"/>
      <c r="QPY28" s="25"/>
      <c r="QPZ28" s="25"/>
      <c r="QQA28" s="424"/>
      <c r="QQB28" s="25"/>
      <c r="QQC28" s="25"/>
      <c r="QQD28" s="25"/>
      <c r="QQE28" s="25"/>
      <c r="QQF28" s="25"/>
      <c r="QQG28" s="152"/>
      <c r="QQH28" s="25"/>
      <c r="QQI28" s="25"/>
      <c r="QQK28" s="25"/>
      <c r="QQL28" s="25"/>
      <c r="QQM28" s="25"/>
      <c r="QQN28" s="25"/>
      <c r="QQO28" s="424"/>
      <c r="QQP28" s="25"/>
      <c r="QQQ28" s="25"/>
      <c r="QQR28" s="25"/>
      <c r="QQS28" s="25"/>
      <c r="QQT28" s="25"/>
      <c r="QQU28" s="152"/>
      <c r="QQV28" s="25"/>
      <c r="QQW28" s="25"/>
      <c r="QQY28" s="25"/>
      <c r="QQZ28" s="25"/>
      <c r="QRA28" s="25"/>
      <c r="QRB28" s="25"/>
      <c r="QRC28" s="424"/>
      <c r="QRD28" s="25"/>
      <c r="QRE28" s="25"/>
      <c r="QRF28" s="25"/>
      <c r="QRG28" s="25"/>
      <c r="QRH28" s="25"/>
      <c r="QRI28" s="152"/>
      <c r="QRJ28" s="25"/>
      <c r="QRK28" s="25"/>
      <c r="QRM28" s="25"/>
      <c r="QRN28" s="25"/>
      <c r="QRO28" s="25"/>
      <c r="QRP28" s="25"/>
      <c r="QRQ28" s="424"/>
      <c r="QRR28" s="25"/>
      <c r="QRS28" s="25"/>
      <c r="QRT28" s="25"/>
      <c r="QRU28" s="25"/>
      <c r="QRV28" s="25"/>
      <c r="QRW28" s="152"/>
      <c r="QRX28" s="25"/>
      <c r="QRY28" s="25"/>
      <c r="QSA28" s="25"/>
      <c r="QSB28" s="25"/>
      <c r="QSC28" s="25"/>
      <c r="QSD28" s="25"/>
      <c r="QSE28" s="424"/>
      <c r="QSF28" s="25"/>
      <c r="QSG28" s="25"/>
      <c r="QSH28" s="25"/>
      <c r="QSI28" s="25"/>
      <c r="QSJ28" s="25"/>
      <c r="QSK28" s="152"/>
      <c r="QSL28" s="25"/>
      <c r="QSM28" s="25"/>
      <c r="QSO28" s="25"/>
      <c r="QSP28" s="25"/>
      <c r="QSQ28" s="25"/>
      <c r="QSR28" s="25"/>
      <c r="QSS28" s="424"/>
      <c r="QST28" s="25"/>
      <c r="QSU28" s="25"/>
      <c r="QSV28" s="25"/>
      <c r="QSW28" s="25"/>
      <c r="QSX28" s="25"/>
      <c r="QSY28" s="152"/>
      <c r="QSZ28" s="25"/>
      <c r="QTA28" s="25"/>
      <c r="QTC28" s="25"/>
      <c r="QTD28" s="25"/>
      <c r="QTE28" s="25"/>
      <c r="QTF28" s="25"/>
      <c r="QTG28" s="424"/>
      <c r="QTH28" s="25"/>
      <c r="QTI28" s="25"/>
      <c r="QTJ28" s="25"/>
      <c r="QTK28" s="25"/>
      <c r="QTL28" s="25"/>
      <c r="QTM28" s="152"/>
      <c r="QTN28" s="25"/>
      <c r="QTO28" s="25"/>
      <c r="QTQ28" s="25"/>
      <c r="QTR28" s="25"/>
      <c r="QTS28" s="25"/>
      <c r="QTT28" s="25"/>
      <c r="QTU28" s="424"/>
      <c r="QTV28" s="25"/>
      <c r="QTW28" s="25"/>
      <c r="QTX28" s="25"/>
      <c r="QTY28" s="25"/>
      <c r="QTZ28" s="25"/>
      <c r="QUA28" s="152"/>
      <c r="QUB28" s="25"/>
      <c r="QUC28" s="25"/>
      <c r="QUE28" s="25"/>
      <c r="QUF28" s="25"/>
      <c r="QUG28" s="25"/>
      <c r="QUH28" s="25"/>
      <c r="QUI28" s="424"/>
      <c r="QUJ28" s="25"/>
      <c r="QUK28" s="25"/>
      <c r="QUL28" s="25"/>
      <c r="QUM28" s="25"/>
      <c r="QUN28" s="25"/>
      <c r="QUO28" s="152"/>
      <c r="QUP28" s="25"/>
      <c r="QUQ28" s="25"/>
      <c r="QUS28" s="25"/>
      <c r="QUT28" s="25"/>
      <c r="QUU28" s="25"/>
      <c r="QUV28" s="25"/>
      <c r="QUW28" s="424"/>
      <c r="QUX28" s="25"/>
      <c r="QUY28" s="25"/>
      <c r="QUZ28" s="25"/>
      <c r="QVA28" s="25"/>
      <c r="QVB28" s="25"/>
      <c r="QVC28" s="152"/>
      <c r="QVD28" s="25"/>
      <c r="QVE28" s="25"/>
      <c r="QVG28" s="25"/>
      <c r="QVH28" s="25"/>
      <c r="QVI28" s="25"/>
      <c r="QVJ28" s="25"/>
      <c r="QVK28" s="424"/>
      <c r="QVL28" s="25"/>
      <c r="QVM28" s="25"/>
      <c r="QVN28" s="25"/>
      <c r="QVO28" s="25"/>
      <c r="QVP28" s="25"/>
      <c r="QVQ28" s="152"/>
      <c r="QVR28" s="25"/>
      <c r="QVS28" s="25"/>
      <c r="QVU28" s="25"/>
      <c r="QVV28" s="25"/>
      <c r="QVW28" s="25"/>
      <c r="QVX28" s="25"/>
      <c r="QVY28" s="424"/>
      <c r="QVZ28" s="25"/>
      <c r="QWA28" s="25"/>
      <c r="QWB28" s="25"/>
      <c r="QWC28" s="25"/>
      <c r="QWD28" s="25"/>
      <c r="QWE28" s="152"/>
      <c r="QWF28" s="25"/>
      <c r="QWG28" s="25"/>
      <c r="QWI28" s="25"/>
      <c r="QWJ28" s="25"/>
      <c r="QWK28" s="25"/>
      <c r="QWL28" s="25"/>
      <c r="QWM28" s="424"/>
      <c r="QWN28" s="25"/>
      <c r="QWO28" s="25"/>
      <c r="QWP28" s="25"/>
      <c r="QWQ28" s="25"/>
      <c r="QWR28" s="25"/>
      <c r="QWS28" s="152"/>
      <c r="QWT28" s="25"/>
      <c r="QWU28" s="25"/>
      <c r="QWW28" s="25"/>
      <c r="QWX28" s="25"/>
      <c r="QWY28" s="25"/>
      <c r="QWZ28" s="25"/>
      <c r="QXA28" s="424"/>
      <c r="QXB28" s="25"/>
      <c r="QXC28" s="25"/>
      <c r="QXD28" s="25"/>
      <c r="QXE28" s="25"/>
      <c r="QXF28" s="25"/>
      <c r="QXG28" s="152"/>
      <c r="QXH28" s="25"/>
      <c r="QXI28" s="25"/>
      <c r="QXK28" s="25"/>
      <c r="QXL28" s="25"/>
      <c r="QXM28" s="25"/>
      <c r="QXN28" s="25"/>
      <c r="QXO28" s="424"/>
      <c r="QXP28" s="25"/>
      <c r="QXQ28" s="25"/>
      <c r="QXR28" s="25"/>
      <c r="QXS28" s="25"/>
      <c r="QXT28" s="25"/>
      <c r="QXU28" s="152"/>
      <c r="QXV28" s="25"/>
      <c r="QXW28" s="25"/>
      <c r="QXY28" s="25"/>
      <c r="QXZ28" s="25"/>
      <c r="QYA28" s="25"/>
      <c r="QYB28" s="25"/>
      <c r="QYC28" s="424"/>
      <c r="QYD28" s="25"/>
      <c r="QYE28" s="25"/>
      <c r="QYF28" s="25"/>
      <c r="QYG28" s="25"/>
      <c r="QYH28" s="25"/>
      <c r="QYI28" s="152"/>
      <c r="QYJ28" s="25"/>
      <c r="QYK28" s="25"/>
      <c r="QYM28" s="25"/>
      <c r="QYN28" s="25"/>
      <c r="QYO28" s="25"/>
      <c r="QYP28" s="25"/>
      <c r="QYQ28" s="424"/>
      <c r="QYR28" s="25"/>
      <c r="QYS28" s="25"/>
      <c r="QYT28" s="25"/>
      <c r="QYU28" s="25"/>
      <c r="QYV28" s="25"/>
      <c r="QYW28" s="152"/>
      <c r="QYX28" s="25"/>
      <c r="QYY28" s="25"/>
      <c r="QZA28" s="25"/>
      <c r="QZB28" s="25"/>
      <c r="QZC28" s="25"/>
      <c r="QZD28" s="25"/>
      <c r="QZE28" s="424"/>
      <c r="QZF28" s="25"/>
      <c r="QZG28" s="25"/>
      <c r="QZH28" s="25"/>
      <c r="QZI28" s="25"/>
      <c r="QZJ28" s="25"/>
      <c r="QZK28" s="152"/>
      <c r="QZL28" s="25"/>
      <c r="QZM28" s="25"/>
      <c r="QZO28" s="25"/>
      <c r="QZP28" s="25"/>
      <c r="QZQ28" s="25"/>
      <c r="QZR28" s="25"/>
      <c r="QZS28" s="424"/>
      <c r="QZT28" s="25"/>
      <c r="QZU28" s="25"/>
      <c r="QZV28" s="25"/>
      <c r="QZW28" s="25"/>
      <c r="QZX28" s="25"/>
      <c r="QZY28" s="152"/>
      <c r="QZZ28" s="25"/>
      <c r="RAA28" s="25"/>
      <c r="RAC28" s="25"/>
      <c r="RAD28" s="25"/>
      <c r="RAE28" s="25"/>
      <c r="RAF28" s="25"/>
      <c r="RAG28" s="424"/>
      <c r="RAH28" s="25"/>
      <c r="RAI28" s="25"/>
      <c r="RAJ28" s="25"/>
      <c r="RAK28" s="25"/>
      <c r="RAL28" s="25"/>
      <c r="RAM28" s="152"/>
      <c r="RAN28" s="25"/>
      <c r="RAO28" s="25"/>
      <c r="RAQ28" s="25"/>
      <c r="RAR28" s="25"/>
      <c r="RAS28" s="25"/>
      <c r="RAT28" s="25"/>
      <c r="RAU28" s="424"/>
      <c r="RAV28" s="25"/>
      <c r="RAW28" s="25"/>
      <c r="RAX28" s="25"/>
      <c r="RAY28" s="25"/>
      <c r="RAZ28" s="25"/>
      <c r="RBA28" s="152"/>
      <c r="RBB28" s="25"/>
      <c r="RBC28" s="25"/>
      <c r="RBE28" s="25"/>
      <c r="RBF28" s="25"/>
      <c r="RBG28" s="25"/>
      <c r="RBH28" s="25"/>
      <c r="RBI28" s="424"/>
      <c r="RBJ28" s="25"/>
      <c r="RBK28" s="25"/>
      <c r="RBL28" s="25"/>
      <c r="RBM28" s="25"/>
      <c r="RBN28" s="25"/>
      <c r="RBO28" s="152"/>
      <c r="RBP28" s="25"/>
      <c r="RBQ28" s="25"/>
      <c r="RBS28" s="25"/>
      <c r="RBT28" s="25"/>
      <c r="RBU28" s="25"/>
      <c r="RBV28" s="25"/>
      <c r="RBW28" s="424"/>
      <c r="RBX28" s="25"/>
      <c r="RBY28" s="25"/>
      <c r="RBZ28" s="25"/>
      <c r="RCA28" s="25"/>
      <c r="RCB28" s="25"/>
      <c r="RCC28" s="152"/>
      <c r="RCD28" s="25"/>
      <c r="RCE28" s="25"/>
      <c r="RCG28" s="25"/>
      <c r="RCH28" s="25"/>
      <c r="RCI28" s="25"/>
      <c r="RCJ28" s="25"/>
      <c r="RCK28" s="424"/>
      <c r="RCL28" s="25"/>
      <c r="RCM28" s="25"/>
      <c r="RCN28" s="25"/>
      <c r="RCO28" s="25"/>
      <c r="RCP28" s="25"/>
      <c r="RCQ28" s="152"/>
      <c r="RCR28" s="25"/>
      <c r="RCS28" s="25"/>
      <c r="RCU28" s="25"/>
      <c r="RCV28" s="25"/>
      <c r="RCW28" s="25"/>
      <c r="RCX28" s="25"/>
      <c r="RCY28" s="424"/>
      <c r="RCZ28" s="25"/>
      <c r="RDA28" s="25"/>
      <c r="RDB28" s="25"/>
      <c r="RDC28" s="25"/>
      <c r="RDD28" s="25"/>
      <c r="RDE28" s="152"/>
      <c r="RDF28" s="25"/>
      <c r="RDG28" s="25"/>
      <c r="RDI28" s="25"/>
      <c r="RDJ28" s="25"/>
      <c r="RDK28" s="25"/>
      <c r="RDL28" s="25"/>
      <c r="RDM28" s="424"/>
      <c r="RDN28" s="25"/>
      <c r="RDO28" s="25"/>
      <c r="RDP28" s="25"/>
      <c r="RDQ28" s="25"/>
      <c r="RDR28" s="25"/>
      <c r="RDS28" s="152"/>
      <c r="RDT28" s="25"/>
      <c r="RDU28" s="25"/>
      <c r="RDW28" s="25"/>
      <c r="RDX28" s="25"/>
      <c r="RDY28" s="25"/>
      <c r="RDZ28" s="25"/>
      <c r="REA28" s="424"/>
      <c r="REB28" s="25"/>
      <c r="REC28" s="25"/>
      <c r="RED28" s="25"/>
      <c r="REE28" s="25"/>
      <c r="REF28" s="25"/>
      <c r="REG28" s="152"/>
      <c r="REH28" s="25"/>
      <c r="REI28" s="25"/>
      <c r="REK28" s="25"/>
      <c r="REL28" s="25"/>
      <c r="REM28" s="25"/>
      <c r="REN28" s="25"/>
      <c r="REO28" s="424"/>
      <c r="REP28" s="25"/>
      <c r="REQ28" s="25"/>
      <c r="RER28" s="25"/>
      <c r="RES28" s="25"/>
      <c r="RET28" s="25"/>
      <c r="REU28" s="152"/>
      <c r="REV28" s="25"/>
      <c r="REW28" s="25"/>
      <c r="REY28" s="25"/>
      <c r="REZ28" s="25"/>
      <c r="RFA28" s="25"/>
      <c r="RFB28" s="25"/>
      <c r="RFC28" s="424"/>
      <c r="RFD28" s="25"/>
      <c r="RFE28" s="25"/>
      <c r="RFF28" s="25"/>
      <c r="RFG28" s="25"/>
      <c r="RFH28" s="25"/>
      <c r="RFI28" s="152"/>
      <c r="RFJ28" s="25"/>
      <c r="RFK28" s="25"/>
      <c r="RFM28" s="25"/>
      <c r="RFN28" s="25"/>
      <c r="RFO28" s="25"/>
      <c r="RFP28" s="25"/>
      <c r="RFQ28" s="424"/>
      <c r="RFR28" s="25"/>
      <c r="RFS28" s="25"/>
      <c r="RFT28" s="25"/>
      <c r="RFU28" s="25"/>
      <c r="RFV28" s="25"/>
      <c r="RFW28" s="152"/>
      <c r="RFX28" s="25"/>
      <c r="RFY28" s="25"/>
      <c r="RGA28" s="25"/>
      <c r="RGB28" s="25"/>
      <c r="RGC28" s="25"/>
      <c r="RGD28" s="25"/>
      <c r="RGE28" s="424"/>
      <c r="RGF28" s="25"/>
      <c r="RGG28" s="25"/>
      <c r="RGH28" s="25"/>
      <c r="RGI28" s="25"/>
      <c r="RGJ28" s="25"/>
      <c r="RGK28" s="152"/>
      <c r="RGL28" s="25"/>
      <c r="RGM28" s="25"/>
      <c r="RGO28" s="25"/>
      <c r="RGP28" s="25"/>
      <c r="RGQ28" s="25"/>
      <c r="RGR28" s="25"/>
      <c r="RGS28" s="424"/>
      <c r="RGT28" s="25"/>
      <c r="RGU28" s="25"/>
      <c r="RGV28" s="25"/>
      <c r="RGW28" s="25"/>
      <c r="RGX28" s="25"/>
      <c r="RGY28" s="152"/>
      <c r="RGZ28" s="25"/>
      <c r="RHA28" s="25"/>
      <c r="RHC28" s="25"/>
      <c r="RHD28" s="25"/>
      <c r="RHE28" s="25"/>
      <c r="RHF28" s="25"/>
      <c r="RHG28" s="424"/>
      <c r="RHH28" s="25"/>
      <c r="RHI28" s="25"/>
      <c r="RHJ28" s="25"/>
      <c r="RHK28" s="25"/>
      <c r="RHL28" s="25"/>
      <c r="RHM28" s="152"/>
      <c r="RHN28" s="25"/>
      <c r="RHO28" s="25"/>
      <c r="RHQ28" s="25"/>
      <c r="RHR28" s="25"/>
      <c r="RHS28" s="25"/>
      <c r="RHT28" s="25"/>
      <c r="RHU28" s="424"/>
      <c r="RHV28" s="25"/>
      <c r="RHW28" s="25"/>
      <c r="RHX28" s="25"/>
      <c r="RHY28" s="25"/>
      <c r="RHZ28" s="25"/>
      <c r="RIA28" s="152"/>
      <c r="RIB28" s="25"/>
      <c r="RIC28" s="25"/>
      <c r="RIE28" s="25"/>
      <c r="RIF28" s="25"/>
      <c r="RIG28" s="25"/>
      <c r="RIH28" s="25"/>
      <c r="RII28" s="424"/>
      <c r="RIJ28" s="25"/>
      <c r="RIK28" s="25"/>
      <c r="RIL28" s="25"/>
      <c r="RIM28" s="25"/>
      <c r="RIN28" s="25"/>
      <c r="RIO28" s="152"/>
      <c r="RIP28" s="25"/>
      <c r="RIQ28" s="25"/>
      <c r="RIS28" s="25"/>
      <c r="RIT28" s="25"/>
      <c r="RIU28" s="25"/>
      <c r="RIV28" s="25"/>
      <c r="RIW28" s="424"/>
      <c r="RIX28" s="25"/>
      <c r="RIY28" s="25"/>
      <c r="RIZ28" s="25"/>
      <c r="RJA28" s="25"/>
      <c r="RJB28" s="25"/>
      <c r="RJC28" s="152"/>
      <c r="RJD28" s="25"/>
      <c r="RJE28" s="25"/>
      <c r="RJG28" s="25"/>
      <c r="RJH28" s="25"/>
      <c r="RJI28" s="25"/>
      <c r="RJJ28" s="25"/>
      <c r="RJK28" s="424"/>
      <c r="RJL28" s="25"/>
      <c r="RJM28" s="25"/>
      <c r="RJN28" s="25"/>
      <c r="RJO28" s="25"/>
      <c r="RJP28" s="25"/>
      <c r="RJQ28" s="152"/>
      <c r="RJR28" s="25"/>
      <c r="RJS28" s="25"/>
      <c r="RJU28" s="25"/>
      <c r="RJV28" s="25"/>
      <c r="RJW28" s="25"/>
      <c r="RJX28" s="25"/>
      <c r="RJY28" s="424"/>
      <c r="RJZ28" s="25"/>
      <c r="RKA28" s="25"/>
      <c r="RKB28" s="25"/>
      <c r="RKC28" s="25"/>
      <c r="RKD28" s="25"/>
      <c r="RKE28" s="152"/>
      <c r="RKF28" s="25"/>
      <c r="RKG28" s="25"/>
      <c r="RKI28" s="25"/>
      <c r="RKJ28" s="25"/>
      <c r="RKK28" s="25"/>
      <c r="RKL28" s="25"/>
      <c r="RKM28" s="424"/>
      <c r="RKN28" s="25"/>
      <c r="RKO28" s="25"/>
      <c r="RKP28" s="25"/>
      <c r="RKQ28" s="25"/>
      <c r="RKR28" s="25"/>
      <c r="RKS28" s="152"/>
      <c r="RKT28" s="25"/>
      <c r="RKU28" s="25"/>
      <c r="RKW28" s="25"/>
      <c r="RKX28" s="25"/>
      <c r="RKY28" s="25"/>
      <c r="RKZ28" s="25"/>
      <c r="RLA28" s="424"/>
      <c r="RLB28" s="25"/>
      <c r="RLC28" s="25"/>
      <c r="RLD28" s="25"/>
      <c r="RLE28" s="25"/>
      <c r="RLF28" s="25"/>
      <c r="RLG28" s="152"/>
      <c r="RLH28" s="25"/>
      <c r="RLI28" s="25"/>
      <c r="RLK28" s="25"/>
      <c r="RLL28" s="25"/>
      <c r="RLM28" s="25"/>
      <c r="RLN28" s="25"/>
      <c r="RLO28" s="424"/>
      <c r="RLP28" s="25"/>
      <c r="RLQ28" s="25"/>
      <c r="RLR28" s="25"/>
      <c r="RLS28" s="25"/>
      <c r="RLT28" s="25"/>
      <c r="RLU28" s="152"/>
      <c r="RLV28" s="25"/>
      <c r="RLW28" s="25"/>
      <c r="RLY28" s="25"/>
      <c r="RLZ28" s="25"/>
      <c r="RMA28" s="25"/>
      <c r="RMB28" s="25"/>
      <c r="RMC28" s="424"/>
      <c r="RMD28" s="25"/>
      <c r="RME28" s="25"/>
      <c r="RMF28" s="25"/>
      <c r="RMG28" s="25"/>
      <c r="RMH28" s="25"/>
      <c r="RMI28" s="152"/>
      <c r="RMJ28" s="25"/>
      <c r="RMK28" s="25"/>
      <c r="RMM28" s="25"/>
      <c r="RMN28" s="25"/>
      <c r="RMO28" s="25"/>
      <c r="RMP28" s="25"/>
      <c r="RMQ28" s="424"/>
      <c r="RMR28" s="25"/>
      <c r="RMS28" s="25"/>
      <c r="RMT28" s="25"/>
      <c r="RMU28" s="25"/>
      <c r="RMV28" s="25"/>
      <c r="RMW28" s="152"/>
      <c r="RMX28" s="25"/>
      <c r="RMY28" s="25"/>
      <c r="RNA28" s="25"/>
      <c r="RNB28" s="25"/>
      <c r="RNC28" s="25"/>
      <c r="RND28" s="25"/>
      <c r="RNE28" s="424"/>
      <c r="RNF28" s="25"/>
      <c r="RNG28" s="25"/>
      <c r="RNH28" s="25"/>
      <c r="RNI28" s="25"/>
      <c r="RNJ28" s="25"/>
      <c r="RNK28" s="152"/>
      <c r="RNL28" s="25"/>
      <c r="RNM28" s="25"/>
      <c r="RNO28" s="25"/>
      <c r="RNP28" s="25"/>
      <c r="RNQ28" s="25"/>
      <c r="RNR28" s="25"/>
      <c r="RNS28" s="424"/>
      <c r="RNT28" s="25"/>
      <c r="RNU28" s="25"/>
      <c r="RNV28" s="25"/>
      <c r="RNW28" s="25"/>
      <c r="RNX28" s="25"/>
      <c r="RNY28" s="152"/>
      <c r="RNZ28" s="25"/>
      <c r="ROA28" s="25"/>
      <c r="ROC28" s="25"/>
      <c r="ROD28" s="25"/>
      <c r="ROE28" s="25"/>
      <c r="ROF28" s="25"/>
      <c r="ROG28" s="424"/>
      <c r="ROH28" s="25"/>
      <c r="ROI28" s="25"/>
      <c r="ROJ28" s="25"/>
      <c r="ROK28" s="25"/>
      <c r="ROL28" s="25"/>
      <c r="ROM28" s="152"/>
      <c r="RON28" s="25"/>
      <c r="ROO28" s="25"/>
      <c r="ROQ28" s="25"/>
      <c r="ROR28" s="25"/>
      <c r="ROS28" s="25"/>
      <c r="ROT28" s="25"/>
      <c r="ROU28" s="424"/>
      <c r="ROV28" s="25"/>
      <c r="ROW28" s="25"/>
      <c r="ROX28" s="25"/>
      <c r="ROY28" s="25"/>
      <c r="ROZ28" s="25"/>
      <c r="RPA28" s="152"/>
      <c r="RPB28" s="25"/>
      <c r="RPC28" s="25"/>
      <c r="RPE28" s="25"/>
      <c r="RPF28" s="25"/>
      <c r="RPG28" s="25"/>
      <c r="RPH28" s="25"/>
      <c r="RPI28" s="424"/>
      <c r="RPJ28" s="25"/>
      <c r="RPK28" s="25"/>
      <c r="RPL28" s="25"/>
      <c r="RPM28" s="25"/>
      <c r="RPN28" s="25"/>
      <c r="RPO28" s="152"/>
      <c r="RPP28" s="25"/>
      <c r="RPQ28" s="25"/>
      <c r="RPS28" s="25"/>
      <c r="RPT28" s="25"/>
      <c r="RPU28" s="25"/>
      <c r="RPV28" s="25"/>
      <c r="RPW28" s="424"/>
      <c r="RPX28" s="25"/>
      <c r="RPY28" s="25"/>
      <c r="RPZ28" s="25"/>
      <c r="RQA28" s="25"/>
      <c r="RQB28" s="25"/>
      <c r="RQC28" s="152"/>
      <c r="RQD28" s="25"/>
      <c r="RQE28" s="25"/>
      <c r="RQG28" s="25"/>
      <c r="RQH28" s="25"/>
      <c r="RQI28" s="25"/>
      <c r="RQJ28" s="25"/>
      <c r="RQK28" s="424"/>
      <c r="RQL28" s="25"/>
      <c r="RQM28" s="25"/>
      <c r="RQN28" s="25"/>
      <c r="RQO28" s="25"/>
      <c r="RQP28" s="25"/>
      <c r="RQQ28" s="152"/>
      <c r="RQR28" s="25"/>
      <c r="RQS28" s="25"/>
      <c r="RQU28" s="25"/>
      <c r="RQV28" s="25"/>
      <c r="RQW28" s="25"/>
      <c r="RQX28" s="25"/>
      <c r="RQY28" s="424"/>
      <c r="RQZ28" s="25"/>
      <c r="RRA28" s="25"/>
      <c r="RRB28" s="25"/>
      <c r="RRC28" s="25"/>
      <c r="RRD28" s="25"/>
      <c r="RRE28" s="152"/>
      <c r="RRF28" s="25"/>
      <c r="RRG28" s="25"/>
      <c r="RRI28" s="25"/>
      <c r="RRJ28" s="25"/>
      <c r="RRK28" s="25"/>
      <c r="RRL28" s="25"/>
      <c r="RRM28" s="424"/>
      <c r="RRN28" s="25"/>
      <c r="RRO28" s="25"/>
      <c r="RRP28" s="25"/>
      <c r="RRQ28" s="25"/>
      <c r="RRR28" s="25"/>
      <c r="RRS28" s="152"/>
      <c r="RRT28" s="25"/>
      <c r="RRU28" s="25"/>
      <c r="RRW28" s="25"/>
      <c r="RRX28" s="25"/>
      <c r="RRY28" s="25"/>
      <c r="RRZ28" s="25"/>
      <c r="RSA28" s="424"/>
      <c r="RSB28" s="25"/>
      <c r="RSC28" s="25"/>
      <c r="RSD28" s="25"/>
      <c r="RSE28" s="25"/>
      <c r="RSF28" s="25"/>
      <c r="RSG28" s="152"/>
      <c r="RSH28" s="25"/>
      <c r="RSI28" s="25"/>
      <c r="RSK28" s="25"/>
      <c r="RSL28" s="25"/>
      <c r="RSM28" s="25"/>
      <c r="RSN28" s="25"/>
      <c r="RSO28" s="424"/>
      <c r="RSP28" s="25"/>
      <c r="RSQ28" s="25"/>
      <c r="RSR28" s="25"/>
      <c r="RSS28" s="25"/>
      <c r="RST28" s="25"/>
      <c r="RSU28" s="152"/>
      <c r="RSV28" s="25"/>
      <c r="RSW28" s="25"/>
      <c r="RSY28" s="25"/>
      <c r="RSZ28" s="25"/>
      <c r="RTA28" s="25"/>
      <c r="RTB28" s="25"/>
      <c r="RTC28" s="424"/>
      <c r="RTD28" s="25"/>
      <c r="RTE28" s="25"/>
      <c r="RTF28" s="25"/>
      <c r="RTG28" s="25"/>
      <c r="RTH28" s="25"/>
      <c r="RTI28" s="152"/>
      <c r="RTJ28" s="25"/>
      <c r="RTK28" s="25"/>
      <c r="RTM28" s="25"/>
      <c r="RTN28" s="25"/>
      <c r="RTO28" s="25"/>
      <c r="RTP28" s="25"/>
      <c r="RTQ28" s="424"/>
      <c r="RTR28" s="25"/>
      <c r="RTS28" s="25"/>
      <c r="RTT28" s="25"/>
      <c r="RTU28" s="25"/>
      <c r="RTV28" s="25"/>
      <c r="RTW28" s="152"/>
      <c r="RTX28" s="25"/>
      <c r="RTY28" s="25"/>
      <c r="RUA28" s="25"/>
      <c r="RUB28" s="25"/>
      <c r="RUC28" s="25"/>
      <c r="RUD28" s="25"/>
      <c r="RUE28" s="424"/>
      <c r="RUF28" s="25"/>
      <c r="RUG28" s="25"/>
      <c r="RUH28" s="25"/>
      <c r="RUI28" s="25"/>
      <c r="RUJ28" s="25"/>
      <c r="RUK28" s="152"/>
      <c r="RUL28" s="25"/>
      <c r="RUM28" s="25"/>
      <c r="RUO28" s="25"/>
      <c r="RUP28" s="25"/>
      <c r="RUQ28" s="25"/>
      <c r="RUR28" s="25"/>
      <c r="RUS28" s="424"/>
      <c r="RUT28" s="25"/>
      <c r="RUU28" s="25"/>
      <c r="RUV28" s="25"/>
      <c r="RUW28" s="25"/>
      <c r="RUX28" s="25"/>
      <c r="RUY28" s="152"/>
      <c r="RUZ28" s="25"/>
      <c r="RVA28" s="25"/>
      <c r="RVC28" s="25"/>
      <c r="RVD28" s="25"/>
      <c r="RVE28" s="25"/>
      <c r="RVF28" s="25"/>
      <c r="RVG28" s="424"/>
      <c r="RVH28" s="25"/>
      <c r="RVI28" s="25"/>
      <c r="RVJ28" s="25"/>
      <c r="RVK28" s="25"/>
      <c r="RVL28" s="25"/>
      <c r="RVM28" s="152"/>
      <c r="RVN28" s="25"/>
      <c r="RVO28" s="25"/>
      <c r="RVQ28" s="25"/>
      <c r="RVR28" s="25"/>
      <c r="RVS28" s="25"/>
      <c r="RVT28" s="25"/>
      <c r="RVU28" s="424"/>
      <c r="RVV28" s="25"/>
      <c r="RVW28" s="25"/>
      <c r="RVX28" s="25"/>
      <c r="RVY28" s="25"/>
      <c r="RVZ28" s="25"/>
      <c r="RWA28" s="152"/>
      <c r="RWB28" s="25"/>
      <c r="RWC28" s="25"/>
      <c r="RWE28" s="25"/>
      <c r="RWF28" s="25"/>
      <c r="RWG28" s="25"/>
      <c r="RWH28" s="25"/>
      <c r="RWI28" s="424"/>
      <c r="RWJ28" s="25"/>
      <c r="RWK28" s="25"/>
      <c r="RWL28" s="25"/>
      <c r="RWM28" s="25"/>
      <c r="RWN28" s="25"/>
      <c r="RWO28" s="152"/>
      <c r="RWP28" s="25"/>
      <c r="RWQ28" s="25"/>
      <c r="RWS28" s="25"/>
      <c r="RWT28" s="25"/>
      <c r="RWU28" s="25"/>
      <c r="RWV28" s="25"/>
      <c r="RWW28" s="424"/>
      <c r="RWX28" s="25"/>
      <c r="RWY28" s="25"/>
      <c r="RWZ28" s="25"/>
      <c r="RXA28" s="25"/>
      <c r="RXB28" s="25"/>
      <c r="RXC28" s="152"/>
      <c r="RXD28" s="25"/>
      <c r="RXE28" s="25"/>
      <c r="RXG28" s="25"/>
      <c r="RXH28" s="25"/>
      <c r="RXI28" s="25"/>
      <c r="RXJ28" s="25"/>
      <c r="RXK28" s="424"/>
      <c r="RXL28" s="25"/>
      <c r="RXM28" s="25"/>
      <c r="RXN28" s="25"/>
      <c r="RXO28" s="25"/>
      <c r="RXP28" s="25"/>
      <c r="RXQ28" s="152"/>
      <c r="RXR28" s="25"/>
      <c r="RXS28" s="25"/>
      <c r="RXU28" s="25"/>
      <c r="RXV28" s="25"/>
      <c r="RXW28" s="25"/>
      <c r="RXX28" s="25"/>
      <c r="RXY28" s="424"/>
      <c r="RXZ28" s="25"/>
      <c r="RYA28" s="25"/>
      <c r="RYB28" s="25"/>
      <c r="RYC28" s="25"/>
      <c r="RYD28" s="25"/>
      <c r="RYE28" s="152"/>
      <c r="RYF28" s="25"/>
      <c r="RYG28" s="25"/>
      <c r="RYI28" s="25"/>
      <c r="RYJ28" s="25"/>
      <c r="RYK28" s="25"/>
      <c r="RYL28" s="25"/>
      <c r="RYM28" s="424"/>
      <c r="RYN28" s="25"/>
      <c r="RYO28" s="25"/>
      <c r="RYP28" s="25"/>
      <c r="RYQ28" s="25"/>
      <c r="RYR28" s="25"/>
      <c r="RYS28" s="152"/>
      <c r="RYT28" s="25"/>
      <c r="RYU28" s="25"/>
      <c r="RYW28" s="25"/>
      <c r="RYX28" s="25"/>
      <c r="RYY28" s="25"/>
      <c r="RYZ28" s="25"/>
      <c r="RZA28" s="424"/>
      <c r="RZB28" s="25"/>
      <c r="RZC28" s="25"/>
      <c r="RZD28" s="25"/>
      <c r="RZE28" s="25"/>
      <c r="RZF28" s="25"/>
      <c r="RZG28" s="152"/>
      <c r="RZH28" s="25"/>
      <c r="RZI28" s="25"/>
      <c r="RZK28" s="25"/>
      <c r="RZL28" s="25"/>
      <c r="RZM28" s="25"/>
      <c r="RZN28" s="25"/>
      <c r="RZO28" s="424"/>
      <c r="RZP28" s="25"/>
      <c r="RZQ28" s="25"/>
      <c r="RZR28" s="25"/>
      <c r="RZS28" s="25"/>
      <c r="RZT28" s="25"/>
      <c r="RZU28" s="152"/>
      <c r="RZV28" s="25"/>
      <c r="RZW28" s="25"/>
      <c r="RZY28" s="25"/>
      <c r="RZZ28" s="25"/>
      <c r="SAA28" s="25"/>
      <c r="SAB28" s="25"/>
      <c r="SAC28" s="424"/>
      <c r="SAD28" s="25"/>
      <c r="SAE28" s="25"/>
      <c r="SAF28" s="25"/>
      <c r="SAG28" s="25"/>
      <c r="SAH28" s="25"/>
      <c r="SAI28" s="152"/>
      <c r="SAJ28" s="25"/>
      <c r="SAK28" s="25"/>
      <c r="SAM28" s="25"/>
      <c r="SAN28" s="25"/>
      <c r="SAO28" s="25"/>
      <c r="SAP28" s="25"/>
      <c r="SAQ28" s="424"/>
      <c r="SAR28" s="25"/>
      <c r="SAS28" s="25"/>
      <c r="SAT28" s="25"/>
      <c r="SAU28" s="25"/>
      <c r="SAV28" s="25"/>
      <c r="SAW28" s="152"/>
      <c r="SAX28" s="25"/>
      <c r="SAY28" s="25"/>
      <c r="SBA28" s="25"/>
      <c r="SBB28" s="25"/>
      <c r="SBC28" s="25"/>
      <c r="SBD28" s="25"/>
      <c r="SBE28" s="424"/>
      <c r="SBF28" s="25"/>
      <c r="SBG28" s="25"/>
      <c r="SBH28" s="25"/>
      <c r="SBI28" s="25"/>
      <c r="SBJ28" s="25"/>
      <c r="SBK28" s="152"/>
      <c r="SBL28" s="25"/>
      <c r="SBM28" s="25"/>
      <c r="SBO28" s="25"/>
      <c r="SBP28" s="25"/>
      <c r="SBQ28" s="25"/>
      <c r="SBR28" s="25"/>
      <c r="SBS28" s="424"/>
      <c r="SBT28" s="25"/>
      <c r="SBU28" s="25"/>
      <c r="SBV28" s="25"/>
      <c r="SBW28" s="25"/>
      <c r="SBX28" s="25"/>
      <c r="SBY28" s="152"/>
      <c r="SBZ28" s="25"/>
      <c r="SCA28" s="25"/>
      <c r="SCC28" s="25"/>
      <c r="SCD28" s="25"/>
      <c r="SCE28" s="25"/>
      <c r="SCF28" s="25"/>
      <c r="SCG28" s="424"/>
      <c r="SCH28" s="25"/>
      <c r="SCI28" s="25"/>
      <c r="SCJ28" s="25"/>
      <c r="SCK28" s="25"/>
      <c r="SCL28" s="25"/>
      <c r="SCM28" s="152"/>
      <c r="SCN28" s="25"/>
      <c r="SCO28" s="25"/>
      <c r="SCQ28" s="25"/>
      <c r="SCR28" s="25"/>
      <c r="SCS28" s="25"/>
      <c r="SCT28" s="25"/>
      <c r="SCU28" s="424"/>
      <c r="SCV28" s="25"/>
      <c r="SCW28" s="25"/>
      <c r="SCX28" s="25"/>
      <c r="SCY28" s="25"/>
      <c r="SCZ28" s="25"/>
      <c r="SDA28" s="152"/>
      <c r="SDB28" s="25"/>
      <c r="SDC28" s="25"/>
      <c r="SDE28" s="25"/>
      <c r="SDF28" s="25"/>
      <c r="SDG28" s="25"/>
      <c r="SDH28" s="25"/>
      <c r="SDI28" s="424"/>
      <c r="SDJ28" s="25"/>
      <c r="SDK28" s="25"/>
      <c r="SDL28" s="25"/>
      <c r="SDM28" s="25"/>
      <c r="SDN28" s="25"/>
      <c r="SDO28" s="152"/>
      <c r="SDP28" s="25"/>
      <c r="SDQ28" s="25"/>
      <c r="SDS28" s="25"/>
      <c r="SDT28" s="25"/>
      <c r="SDU28" s="25"/>
      <c r="SDV28" s="25"/>
      <c r="SDW28" s="424"/>
      <c r="SDX28" s="25"/>
      <c r="SDY28" s="25"/>
      <c r="SDZ28" s="25"/>
      <c r="SEA28" s="25"/>
      <c r="SEB28" s="25"/>
      <c r="SEC28" s="152"/>
      <c r="SED28" s="25"/>
      <c r="SEE28" s="25"/>
      <c r="SEG28" s="25"/>
      <c r="SEH28" s="25"/>
      <c r="SEI28" s="25"/>
      <c r="SEJ28" s="25"/>
      <c r="SEK28" s="424"/>
      <c r="SEL28" s="25"/>
      <c r="SEM28" s="25"/>
      <c r="SEN28" s="25"/>
      <c r="SEO28" s="25"/>
      <c r="SEP28" s="25"/>
      <c r="SEQ28" s="152"/>
      <c r="SER28" s="25"/>
      <c r="SES28" s="25"/>
      <c r="SEU28" s="25"/>
      <c r="SEV28" s="25"/>
      <c r="SEW28" s="25"/>
      <c r="SEX28" s="25"/>
      <c r="SEY28" s="424"/>
      <c r="SEZ28" s="25"/>
      <c r="SFA28" s="25"/>
      <c r="SFB28" s="25"/>
      <c r="SFC28" s="25"/>
      <c r="SFD28" s="25"/>
      <c r="SFE28" s="152"/>
      <c r="SFF28" s="25"/>
      <c r="SFG28" s="25"/>
      <c r="SFI28" s="25"/>
      <c r="SFJ28" s="25"/>
      <c r="SFK28" s="25"/>
      <c r="SFL28" s="25"/>
      <c r="SFM28" s="424"/>
      <c r="SFN28" s="25"/>
      <c r="SFO28" s="25"/>
      <c r="SFP28" s="25"/>
      <c r="SFQ28" s="25"/>
      <c r="SFR28" s="25"/>
      <c r="SFS28" s="152"/>
      <c r="SFT28" s="25"/>
      <c r="SFU28" s="25"/>
      <c r="SFW28" s="25"/>
      <c r="SFX28" s="25"/>
      <c r="SFY28" s="25"/>
      <c r="SFZ28" s="25"/>
      <c r="SGA28" s="424"/>
      <c r="SGB28" s="25"/>
      <c r="SGC28" s="25"/>
      <c r="SGD28" s="25"/>
      <c r="SGE28" s="25"/>
      <c r="SGF28" s="25"/>
      <c r="SGG28" s="152"/>
      <c r="SGH28" s="25"/>
      <c r="SGI28" s="25"/>
      <c r="SGK28" s="25"/>
      <c r="SGL28" s="25"/>
      <c r="SGM28" s="25"/>
      <c r="SGN28" s="25"/>
      <c r="SGO28" s="424"/>
      <c r="SGP28" s="25"/>
      <c r="SGQ28" s="25"/>
      <c r="SGR28" s="25"/>
      <c r="SGS28" s="25"/>
      <c r="SGT28" s="25"/>
      <c r="SGU28" s="152"/>
      <c r="SGV28" s="25"/>
      <c r="SGW28" s="25"/>
      <c r="SGY28" s="25"/>
      <c r="SGZ28" s="25"/>
      <c r="SHA28" s="25"/>
      <c r="SHB28" s="25"/>
      <c r="SHC28" s="424"/>
      <c r="SHD28" s="25"/>
      <c r="SHE28" s="25"/>
      <c r="SHF28" s="25"/>
      <c r="SHG28" s="25"/>
      <c r="SHH28" s="25"/>
      <c r="SHI28" s="152"/>
      <c r="SHJ28" s="25"/>
      <c r="SHK28" s="25"/>
      <c r="SHM28" s="25"/>
      <c r="SHN28" s="25"/>
      <c r="SHO28" s="25"/>
      <c r="SHP28" s="25"/>
      <c r="SHQ28" s="424"/>
      <c r="SHR28" s="25"/>
      <c r="SHS28" s="25"/>
      <c r="SHT28" s="25"/>
      <c r="SHU28" s="25"/>
      <c r="SHV28" s="25"/>
      <c r="SHW28" s="152"/>
      <c r="SHX28" s="25"/>
      <c r="SHY28" s="25"/>
      <c r="SIA28" s="25"/>
      <c r="SIB28" s="25"/>
      <c r="SIC28" s="25"/>
      <c r="SID28" s="25"/>
      <c r="SIE28" s="424"/>
      <c r="SIF28" s="25"/>
      <c r="SIG28" s="25"/>
      <c r="SIH28" s="25"/>
      <c r="SII28" s="25"/>
      <c r="SIJ28" s="25"/>
      <c r="SIK28" s="152"/>
      <c r="SIL28" s="25"/>
      <c r="SIM28" s="25"/>
      <c r="SIO28" s="25"/>
      <c r="SIP28" s="25"/>
      <c r="SIQ28" s="25"/>
      <c r="SIR28" s="25"/>
      <c r="SIS28" s="424"/>
      <c r="SIT28" s="25"/>
      <c r="SIU28" s="25"/>
      <c r="SIV28" s="25"/>
      <c r="SIW28" s="25"/>
      <c r="SIX28" s="25"/>
      <c r="SIY28" s="152"/>
      <c r="SIZ28" s="25"/>
      <c r="SJA28" s="25"/>
      <c r="SJC28" s="25"/>
      <c r="SJD28" s="25"/>
      <c r="SJE28" s="25"/>
      <c r="SJF28" s="25"/>
      <c r="SJG28" s="424"/>
      <c r="SJH28" s="25"/>
      <c r="SJI28" s="25"/>
      <c r="SJJ28" s="25"/>
      <c r="SJK28" s="25"/>
      <c r="SJL28" s="25"/>
      <c r="SJM28" s="152"/>
      <c r="SJN28" s="25"/>
      <c r="SJO28" s="25"/>
      <c r="SJQ28" s="25"/>
      <c r="SJR28" s="25"/>
      <c r="SJS28" s="25"/>
      <c r="SJT28" s="25"/>
      <c r="SJU28" s="424"/>
      <c r="SJV28" s="25"/>
      <c r="SJW28" s="25"/>
      <c r="SJX28" s="25"/>
      <c r="SJY28" s="25"/>
      <c r="SJZ28" s="25"/>
      <c r="SKA28" s="152"/>
      <c r="SKB28" s="25"/>
      <c r="SKC28" s="25"/>
      <c r="SKE28" s="25"/>
      <c r="SKF28" s="25"/>
      <c r="SKG28" s="25"/>
      <c r="SKH28" s="25"/>
      <c r="SKI28" s="424"/>
      <c r="SKJ28" s="25"/>
      <c r="SKK28" s="25"/>
      <c r="SKL28" s="25"/>
      <c r="SKM28" s="25"/>
      <c r="SKN28" s="25"/>
      <c r="SKO28" s="152"/>
      <c r="SKP28" s="25"/>
      <c r="SKQ28" s="25"/>
      <c r="SKS28" s="25"/>
      <c r="SKT28" s="25"/>
      <c r="SKU28" s="25"/>
      <c r="SKV28" s="25"/>
      <c r="SKW28" s="424"/>
      <c r="SKX28" s="25"/>
      <c r="SKY28" s="25"/>
      <c r="SKZ28" s="25"/>
      <c r="SLA28" s="25"/>
      <c r="SLB28" s="25"/>
      <c r="SLC28" s="152"/>
      <c r="SLD28" s="25"/>
      <c r="SLE28" s="25"/>
      <c r="SLG28" s="25"/>
      <c r="SLH28" s="25"/>
      <c r="SLI28" s="25"/>
      <c r="SLJ28" s="25"/>
      <c r="SLK28" s="424"/>
      <c r="SLL28" s="25"/>
      <c r="SLM28" s="25"/>
      <c r="SLN28" s="25"/>
      <c r="SLO28" s="25"/>
      <c r="SLP28" s="25"/>
      <c r="SLQ28" s="152"/>
      <c r="SLR28" s="25"/>
      <c r="SLS28" s="25"/>
      <c r="SLU28" s="25"/>
      <c r="SLV28" s="25"/>
      <c r="SLW28" s="25"/>
      <c r="SLX28" s="25"/>
      <c r="SLY28" s="424"/>
      <c r="SLZ28" s="25"/>
      <c r="SMA28" s="25"/>
      <c r="SMB28" s="25"/>
      <c r="SMC28" s="25"/>
      <c r="SMD28" s="25"/>
      <c r="SME28" s="152"/>
      <c r="SMF28" s="25"/>
      <c r="SMG28" s="25"/>
      <c r="SMI28" s="25"/>
      <c r="SMJ28" s="25"/>
      <c r="SMK28" s="25"/>
      <c r="SML28" s="25"/>
      <c r="SMM28" s="424"/>
      <c r="SMN28" s="25"/>
      <c r="SMO28" s="25"/>
      <c r="SMP28" s="25"/>
      <c r="SMQ28" s="25"/>
      <c r="SMR28" s="25"/>
      <c r="SMS28" s="152"/>
      <c r="SMT28" s="25"/>
      <c r="SMU28" s="25"/>
      <c r="SMW28" s="25"/>
      <c r="SMX28" s="25"/>
      <c r="SMY28" s="25"/>
      <c r="SMZ28" s="25"/>
      <c r="SNA28" s="424"/>
      <c r="SNB28" s="25"/>
      <c r="SNC28" s="25"/>
      <c r="SND28" s="25"/>
      <c r="SNE28" s="25"/>
      <c r="SNF28" s="25"/>
      <c r="SNG28" s="152"/>
      <c r="SNH28" s="25"/>
      <c r="SNI28" s="25"/>
      <c r="SNK28" s="25"/>
      <c r="SNL28" s="25"/>
      <c r="SNM28" s="25"/>
      <c r="SNN28" s="25"/>
      <c r="SNO28" s="424"/>
      <c r="SNP28" s="25"/>
      <c r="SNQ28" s="25"/>
      <c r="SNR28" s="25"/>
      <c r="SNS28" s="25"/>
      <c r="SNT28" s="25"/>
      <c r="SNU28" s="152"/>
      <c r="SNV28" s="25"/>
      <c r="SNW28" s="25"/>
      <c r="SNY28" s="25"/>
      <c r="SNZ28" s="25"/>
      <c r="SOA28" s="25"/>
      <c r="SOB28" s="25"/>
      <c r="SOC28" s="424"/>
      <c r="SOD28" s="25"/>
      <c r="SOE28" s="25"/>
      <c r="SOF28" s="25"/>
      <c r="SOG28" s="25"/>
      <c r="SOH28" s="25"/>
      <c r="SOI28" s="152"/>
      <c r="SOJ28" s="25"/>
      <c r="SOK28" s="25"/>
      <c r="SOM28" s="25"/>
      <c r="SON28" s="25"/>
      <c r="SOO28" s="25"/>
      <c r="SOP28" s="25"/>
      <c r="SOQ28" s="424"/>
      <c r="SOR28" s="25"/>
      <c r="SOS28" s="25"/>
      <c r="SOT28" s="25"/>
      <c r="SOU28" s="25"/>
      <c r="SOV28" s="25"/>
      <c r="SOW28" s="152"/>
      <c r="SOX28" s="25"/>
      <c r="SOY28" s="25"/>
      <c r="SPA28" s="25"/>
      <c r="SPB28" s="25"/>
      <c r="SPC28" s="25"/>
      <c r="SPD28" s="25"/>
      <c r="SPE28" s="424"/>
      <c r="SPF28" s="25"/>
      <c r="SPG28" s="25"/>
      <c r="SPH28" s="25"/>
      <c r="SPI28" s="25"/>
      <c r="SPJ28" s="25"/>
      <c r="SPK28" s="152"/>
      <c r="SPL28" s="25"/>
      <c r="SPM28" s="25"/>
      <c r="SPO28" s="25"/>
      <c r="SPP28" s="25"/>
      <c r="SPQ28" s="25"/>
      <c r="SPR28" s="25"/>
      <c r="SPS28" s="424"/>
      <c r="SPT28" s="25"/>
      <c r="SPU28" s="25"/>
      <c r="SPV28" s="25"/>
      <c r="SPW28" s="25"/>
      <c r="SPX28" s="25"/>
      <c r="SPY28" s="152"/>
      <c r="SPZ28" s="25"/>
      <c r="SQA28" s="25"/>
      <c r="SQC28" s="25"/>
      <c r="SQD28" s="25"/>
      <c r="SQE28" s="25"/>
      <c r="SQF28" s="25"/>
      <c r="SQG28" s="424"/>
      <c r="SQH28" s="25"/>
      <c r="SQI28" s="25"/>
      <c r="SQJ28" s="25"/>
      <c r="SQK28" s="25"/>
      <c r="SQL28" s="25"/>
      <c r="SQM28" s="152"/>
      <c r="SQN28" s="25"/>
      <c r="SQO28" s="25"/>
      <c r="SQQ28" s="25"/>
      <c r="SQR28" s="25"/>
      <c r="SQS28" s="25"/>
      <c r="SQT28" s="25"/>
      <c r="SQU28" s="424"/>
      <c r="SQV28" s="25"/>
      <c r="SQW28" s="25"/>
      <c r="SQX28" s="25"/>
      <c r="SQY28" s="25"/>
      <c r="SQZ28" s="25"/>
      <c r="SRA28" s="152"/>
      <c r="SRB28" s="25"/>
      <c r="SRC28" s="25"/>
      <c r="SRE28" s="25"/>
      <c r="SRF28" s="25"/>
      <c r="SRG28" s="25"/>
      <c r="SRH28" s="25"/>
      <c r="SRI28" s="424"/>
      <c r="SRJ28" s="25"/>
      <c r="SRK28" s="25"/>
      <c r="SRL28" s="25"/>
      <c r="SRM28" s="25"/>
      <c r="SRN28" s="25"/>
      <c r="SRO28" s="152"/>
      <c r="SRP28" s="25"/>
      <c r="SRQ28" s="25"/>
      <c r="SRS28" s="25"/>
      <c r="SRT28" s="25"/>
      <c r="SRU28" s="25"/>
      <c r="SRV28" s="25"/>
      <c r="SRW28" s="424"/>
      <c r="SRX28" s="25"/>
      <c r="SRY28" s="25"/>
      <c r="SRZ28" s="25"/>
      <c r="SSA28" s="25"/>
      <c r="SSB28" s="25"/>
      <c r="SSC28" s="152"/>
      <c r="SSD28" s="25"/>
      <c r="SSE28" s="25"/>
      <c r="SSG28" s="25"/>
      <c r="SSH28" s="25"/>
      <c r="SSI28" s="25"/>
      <c r="SSJ28" s="25"/>
      <c r="SSK28" s="424"/>
      <c r="SSL28" s="25"/>
      <c r="SSM28" s="25"/>
      <c r="SSN28" s="25"/>
      <c r="SSO28" s="25"/>
      <c r="SSP28" s="25"/>
      <c r="SSQ28" s="152"/>
      <c r="SSR28" s="25"/>
      <c r="SSS28" s="25"/>
      <c r="SSU28" s="25"/>
      <c r="SSV28" s="25"/>
      <c r="SSW28" s="25"/>
      <c r="SSX28" s="25"/>
      <c r="SSY28" s="424"/>
      <c r="SSZ28" s="25"/>
      <c r="STA28" s="25"/>
      <c r="STB28" s="25"/>
      <c r="STC28" s="25"/>
      <c r="STD28" s="25"/>
      <c r="STE28" s="152"/>
      <c r="STF28" s="25"/>
      <c r="STG28" s="25"/>
      <c r="STI28" s="25"/>
      <c r="STJ28" s="25"/>
      <c r="STK28" s="25"/>
      <c r="STL28" s="25"/>
      <c r="STM28" s="424"/>
      <c r="STN28" s="25"/>
      <c r="STO28" s="25"/>
      <c r="STP28" s="25"/>
      <c r="STQ28" s="25"/>
      <c r="STR28" s="25"/>
      <c r="STS28" s="152"/>
      <c r="STT28" s="25"/>
      <c r="STU28" s="25"/>
      <c r="STW28" s="25"/>
      <c r="STX28" s="25"/>
      <c r="STY28" s="25"/>
      <c r="STZ28" s="25"/>
      <c r="SUA28" s="424"/>
      <c r="SUB28" s="25"/>
      <c r="SUC28" s="25"/>
      <c r="SUD28" s="25"/>
      <c r="SUE28" s="25"/>
      <c r="SUF28" s="25"/>
      <c r="SUG28" s="152"/>
      <c r="SUH28" s="25"/>
      <c r="SUI28" s="25"/>
      <c r="SUK28" s="25"/>
      <c r="SUL28" s="25"/>
      <c r="SUM28" s="25"/>
      <c r="SUN28" s="25"/>
      <c r="SUO28" s="424"/>
      <c r="SUP28" s="25"/>
      <c r="SUQ28" s="25"/>
      <c r="SUR28" s="25"/>
      <c r="SUS28" s="25"/>
      <c r="SUT28" s="25"/>
      <c r="SUU28" s="152"/>
      <c r="SUV28" s="25"/>
      <c r="SUW28" s="25"/>
      <c r="SUY28" s="25"/>
      <c r="SUZ28" s="25"/>
      <c r="SVA28" s="25"/>
      <c r="SVB28" s="25"/>
      <c r="SVC28" s="424"/>
      <c r="SVD28" s="25"/>
      <c r="SVE28" s="25"/>
      <c r="SVF28" s="25"/>
      <c r="SVG28" s="25"/>
      <c r="SVH28" s="25"/>
      <c r="SVI28" s="152"/>
      <c r="SVJ28" s="25"/>
      <c r="SVK28" s="25"/>
      <c r="SVM28" s="25"/>
      <c r="SVN28" s="25"/>
      <c r="SVO28" s="25"/>
      <c r="SVP28" s="25"/>
      <c r="SVQ28" s="424"/>
      <c r="SVR28" s="25"/>
      <c r="SVS28" s="25"/>
      <c r="SVT28" s="25"/>
      <c r="SVU28" s="25"/>
      <c r="SVV28" s="25"/>
      <c r="SVW28" s="152"/>
      <c r="SVX28" s="25"/>
      <c r="SVY28" s="25"/>
      <c r="SWA28" s="25"/>
      <c r="SWB28" s="25"/>
      <c r="SWC28" s="25"/>
      <c r="SWD28" s="25"/>
      <c r="SWE28" s="424"/>
      <c r="SWF28" s="25"/>
      <c r="SWG28" s="25"/>
      <c r="SWH28" s="25"/>
      <c r="SWI28" s="25"/>
      <c r="SWJ28" s="25"/>
      <c r="SWK28" s="152"/>
      <c r="SWL28" s="25"/>
      <c r="SWM28" s="25"/>
      <c r="SWO28" s="25"/>
      <c r="SWP28" s="25"/>
      <c r="SWQ28" s="25"/>
      <c r="SWR28" s="25"/>
      <c r="SWS28" s="424"/>
      <c r="SWT28" s="25"/>
      <c r="SWU28" s="25"/>
      <c r="SWV28" s="25"/>
      <c r="SWW28" s="25"/>
      <c r="SWX28" s="25"/>
      <c r="SWY28" s="152"/>
      <c r="SWZ28" s="25"/>
      <c r="SXA28" s="25"/>
      <c r="SXC28" s="25"/>
      <c r="SXD28" s="25"/>
      <c r="SXE28" s="25"/>
      <c r="SXF28" s="25"/>
      <c r="SXG28" s="424"/>
      <c r="SXH28" s="25"/>
      <c r="SXI28" s="25"/>
      <c r="SXJ28" s="25"/>
      <c r="SXK28" s="25"/>
      <c r="SXL28" s="25"/>
      <c r="SXM28" s="152"/>
      <c r="SXN28" s="25"/>
      <c r="SXO28" s="25"/>
      <c r="SXQ28" s="25"/>
      <c r="SXR28" s="25"/>
      <c r="SXS28" s="25"/>
      <c r="SXT28" s="25"/>
      <c r="SXU28" s="424"/>
      <c r="SXV28" s="25"/>
      <c r="SXW28" s="25"/>
      <c r="SXX28" s="25"/>
      <c r="SXY28" s="25"/>
      <c r="SXZ28" s="25"/>
      <c r="SYA28" s="152"/>
      <c r="SYB28" s="25"/>
      <c r="SYC28" s="25"/>
      <c r="SYE28" s="25"/>
      <c r="SYF28" s="25"/>
      <c r="SYG28" s="25"/>
      <c r="SYH28" s="25"/>
      <c r="SYI28" s="424"/>
      <c r="SYJ28" s="25"/>
      <c r="SYK28" s="25"/>
      <c r="SYL28" s="25"/>
      <c r="SYM28" s="25"/>
      <c r="SYN28" s="25"/>
      <c r="SYO28" s="152"/>
      <c r="SYP28" s="25"/>
      <c r="SYQ28" s="25"/>
      <c r="SYS28" s="25"/>
      <c r="SYT28" s="25"/>
      <c r="SYU28" s="25"/>
      <c r="SYV28" s="25"/>
      <c r="SYW28" s="424"/>
      <c r="SYX28" s="25"/>
      <c r="SYY28" s="25"/>
      <c r="SYZ28" s="25"/>
      <c r="SZA28" s="25"/>
      <c r="SZB28" s="25"/>
      <c r="SZC28" s="152"/>
      <c r="SZD28" s="25"/>
      <c r="SZE28" s="25"/>
      <c r="SZG28" s="25"/>
      <c r="SZH28" s="25"/>
      <c r="SZI28" s="25"/>
      <c r="SZJ28" s="25"/>
      <c r="SZK28" s="424"/>
      <c r="SZL28" s="25"/>
      <c r="SZM28" s="25"/>
      <c r="SZN28" s="25"/>
      <c r="SZO28" s="25"/>
      <c r="SZP28" s="25"/>
      <c r="SZQ28" s="152"/>
      <c r="SZR28" s="25"/>
      <c r="SZS28" s="25"/>
      <c r="SZU28" s="25"/>
      <c r="SZV28" s="25"/>
      <c r="SZW28" s="25"/>
      <c r="SZX28" s="25"/>
      <c r="SZY28" s="424"/>
      <c r="SZZ28" s="25"/>
      <c r="TAA28" s="25"/>
      <c r="TAB28" s="25"/>
      <c r="TAC28" s="25"/>
      <c r="TAD28" s="25"/>
      <c r="TAE28" s="152"/>
      <c r="TAF28" s="25"/>
      <c r="TAG28" s="25"/>
      <c r="TAI28" s="25"/>
      <c r="TAJ28" s="25"/>
      <c r="TAK28" s="25"/>
      <c r="TAL28" s="25"/>
      <c r="TAM28" s="424"/>
      <c r="TAN28" s="25"/>
      <c r="TAO28" s="25"/>
      <c r="TAP28" s="25"/>
      <c r="TAQ28" s="25"/>
      <c r="TAR28" s="25"/>
      <c r="TAS28" s="152"/>
      <c r="TAT28" s="25"/>
      <c r="TAU28" s="25"/>
      <c r="TAW28" s="25"/>
      <c r="TAX28" s="25"/>
      <c r="TAY28" s="25"/>
      <c r="TAZ28" s="25"/>
      <c r="TBA28" s="424"/>
      <c r="TBB28" s="25"/>
      <c r="TBC28" s="25"/>
      <c r="TBD28" s="25"/>
      <c r="TBE28" s="25"/>
      <c r="TBF28" s="25"/>
      <c r="TBG28" s="152"/>
      <c r="TBH28" s="25"/>
      <c r="TBI28" s="25"/>
      <c r="TBK28" s="25"/>
      <c r="TBL28" s="25"/>
      <c r="TBM28" s="25"/>
      <c r="TBN28" s="25"/>
      <c r="TBO28" s="424"/>
      <c r="TBP28" s="25"/>
      <c r="TBQ28" s="25"/>
      <c r="TBR28" s="25"/>
      <c r="TBS28" s="25"/>
      <c r="TBT28" s="25"/>
      <c r="TBU28" s="152"/>
      <c r="TBV28" s="25"/>
      <c r="TBW28" s="25"/>
      <c r="TBY28" s="25"/>
      <c r="TBZ28" s="25"/>
      <c r="TCA28" s="25"/>
      <c r="TCB28" s="25"/>
      <c r="TCC28" s="424"/>
      <c r="TCD28" s="25"/>
      <c r="TCE28" s="25"/>
      <c r="TCF28" s="25"/>
      <c r="TCG28" s="25"/>
      <c r="TCH28" s="25"/>
      <c r="TCI28" s="152"/>
      <c r="TCJ28" s="25"/>
      <c r="TCK28" s="25"/>
      <c r="TCM28" s="25"/>
      <c r="TCN28" s="25"/>
      <c r="TCO28" s="25"/>
      <c r="TCP28" s="25"/>
      <c r="TCQ28" s="424"/>
      <c r="TCR28" s="25"/>
      <c r="TCS28" s="25"/>
      <c r="TCT28" s="25"/>
      <c r="TCU28" s="25"/>
      <c r="TCV28" s="25"/>
      <c r="TCW28" s="152"/>
      <c r="TCX28" s="25"/>
      <c r="TCY28" s="25"/>
      <c r="TDA28" s="25"/>
      <c r="TDB28" s="25"/>
      <c r="TDC28" s="25"/>
      <c r="TDD28" s="25"/>
      <c r="TDE28" s="424"/>
      <c r="TDF28" s="25"/>
      <c r="TDG28" s="25"/>
      <c r="TDH28" s="25"/>
      <c r="TDI28" s="25"/>
      <c r="TDJ28" s="25"/>
      <c r="TDK28" s="152"/>
      <c r="TDL28" s="25"/>
      <c r="TDM28" s="25"/>
      <c r="TDO28" s="25"/>
      <c r="TDP28" s="25"/>
      <c r="TDQ28" s="25"/>
      <c r="TDR28" s="25"/>
      <c r="TDS28" s="424"/>
      <c r="TDT28" s="25"/>
      <c r="TDU28" s="25"/>
      <c r="TDV28" s="25"/>
      <c r="TDW28" s="25"/>
      <c r="TDX28" s="25"/>
      <c r="TDY28" s="152"/>
      <c r="TDZ28" s="25"/>
      <c r="TEA28" s="25"/>
      <c r="TEC28" s="25"/>
      <c r="TED28" s="25"/>
      <c r="TEE28" s="25"/>
      <c r="TEF28" s="25"/>
      <c r="TEG28" s="424"/>
      <c r="TEH28" s="25"/>
      <c r="TEI28" s="25"/>
      <c r="TEJ28" s="25"/>
      <c r="TEK28" s="25"/>
      <c r="TEL28" s="25"/>
      <c r="TEM28" s="152"/>
      <c r="TEN28" s="25"/>
      <c r="TEO28" s="25"/>
      <c r="TEQ28" s="25"/>
      <c r="TER28" s="25"/>
      <c r="TES28" s="25"/>
      <c r="TET28" s="25"/>
      <c r="TEU28" s="424"/>
      <c r="TEV28" s="25"/>
      <c r="TEW28" s="25"/>
      <c r="TEX28" s="25"/>
      <c r="TEY28" s="25"/>
      <c r="TEZ28" s="25"/>
      <c r="TFA28" s="152"/>
      <c r="TFB28" s="25"/>
      <c r="TFC28" s="25"/>
      <c r="TFE28" s="25"/>
      <c r="TFF28" s="25"/>
      <c r="TFG28" s="25"/>
      <c r="TFH28" s="25"/>
      <c r="TFI28" s="424"/>
      <c r="TFJ28" s="25"/>
      <c r="TFK28" s="25"/>
      <c r="TFL28" s="25"/>
      <c r="TFM28" s="25"/>
      <c r="TFN28" s="25"/>
      <c r="TFO28" s="152"/>
      <c r="TFP28" s="25"/>
      <c r="TFQ28" s="25"/>
      <c r="TFS28" s="25"/>
      <c r="TFT28" s="25"/>
      <c r="TFU28" s="25"/>
      <c r="TFV28" s="25"/>
      <c r="TFW28" s="424"/>
      <c r="TFX28" s="25"/>
      <c r="TFY28" s="25"/>
      <c r="TFZ28" s="25"/>
      <c r="TGA28" s="25"/>
      <c r="TGB28" s="25"/>
      <c r="TGC28" s="152"/>
      <c r="TGD28" s="25"/>
      <c r="TGE28" s="25"/>
      <c r="TGG28" s="25"/>
      <c r="TGH28" s="25"/>
      <c r="TGI28" s="25"/>
      <c r="TGJ28" s="25"/>
      <c r="TGK28" s="424"/>
      <c r="TGL28" s="25"/>
      <c r="TGM28" s="25"/>
      <c r="TGN28" s="25"/>
      <c r="TGO28" s="25"/>
      <c r="TGP28" s="25"/>
      <c r="TGQ28" s="152"/>
      <c r="TGR28" s="25"/>
      <c r="TGS28" s="25"/>
      <c r="TGU28" s="25"/>
      <c r="TGV28" s="25"/>
      <c r="TGW28" s="25"/>
      <c r="TGX28" s="25"/>
      <c r="TGY28" s="424"/>
      <c r="TGZ28" s="25"/>
      <c r="THA28" s="25"/>
      <c r="THB28" s="25"/>
      <c r="THC28" s="25"/>
      <c r="THD28" s="25"/>
      <c r="THE28" s="152"/>
      <c r="THF28" s="25"/>
      <c r="THG28" s="25"/>
      <c r="THI28" s="25"/>
      <c r="THJ28" s="25"/>
      <c r="THK28" s="25"/>
      <c r="THL28" s="25"/>
      <c r="THM28" s="424"/>
      <c r="THN28" s="25"/>
      <c r="THO28" s="25"/>
      <c r="THP28" s="25"/>
      <c r="THQ28" s="25"/>
      <c r="THR28" s="25"/>
      <c r="THS28" s="152"/>
      <c r="THT28" s="25"/>
      <c r="THU28" s="25"/>
      <c r="THW28" s="25"/>
      <c r="THX28" s="25"/>
      <c r="THY28" s="25"/>
      <c r="THZ28" s="25"/>
      <c r="TIA28" s="424"/>
      <c r="TIB28" s="25"/>
      <c r="TIC28" s="25"/>
      <c r="TID28" s="25"/>
      <c r="TIE28" s="25"/>
      <c r="TIF28" s="25"/>
      <c r="TIG28" s="152"/>
      <c r="TIH28" s="25"/>
      <c r="TII28" s="25"/>
      <c r="TIK28" s="25"/>
      <c r="TIL28" s="25"/>
      <c r="TIM28" s="25"/>
      <c r="TIN28" s="25"/>
      <c r="TIO28" s="424"/>
      <c r="TIP28" s="25"/>
      <c r="TIQ28" s="25"/>
      <c r="TIR28" s="25"/>
      <c r="TIS28" s="25"/>
      <c r="TIT28" s="25"/>
      <c r="TIU28" s="152"/>
      <c r="TIV28" s="25"/>
      <c r="TIW28" s="25"/>
      <c r="TIY28" s="25"/>
      <c r="TIZ28" s="25"/>
      <c r="TJA28" s="25"/>
      <c r="TJB28" s="25"/>
      <c r="TJC28" s="424"/>
      <c r="TJD28" s="25"/>
      <c r="TJE28" s="25"/>
      <c r="TJF28" s="25"/>
      <c r="TJG28" s="25"/>
      <c r="TJH28" s="25"/>
      <c r="TJI28" s="152"/>
      <c r="TJJ28" s="25"/>
      <c r="TJK28" s="25"/>
      <c r="TJM28" s="25"/>
      <c r="TJN28" s="25"/>
      <c r="TJO28" s="25"/>
      <c r="TJP28" s="25"/>
      <c r="TJQ28" s="424"/>
      <c r="TJR28" s="25"/>
      <c r="TJS28" s="25"/>
      <c r="TJT28" s="25"/>
      <c r="TJU28" s="25"/>
      <c r="TJV28" s="25"/>
      <c r="TJW28" s="152"/>
      <c r="TJX28" s="25"/>
      <c r="TJY28" s="25"/>
      <c r="TKA28" s="25"/>
      <c r="TKB28" s="25"/>
      <c r="TKC28" s="25"/>
      <c r="TKD28" s="25"/>
      <c r="TKE28" s="424"/>
      <c r="TKF28" s="25"/>
      <c r="TKG28" s="25"/>
      <c r="TKH28" s="25"/>
      <c r="TKI28" s="25"/>
      <c r="TKJ28" s="25"/>
      <c r="TKK28" s="152"/>
      <c r="TKL28" s="25"/>
      <c r="TKM28" s="25"/>
      <c r="TKO28" s="25"/>
      <c r="TKP28" s="25"/>
      <c r="TKQ28" s="25"/>
      <c r="TKR28" s="25"/>
      <c r="TKS28" s="424"/>
      <c r="TKT28" s="25"/>
      <c r="TKU28" s="25"/>
      <c r="TKV28" s="25"/>
      <c r="TKW28" s="25"/>
      <c r="TKX28" s="25"/>
      <c r="TKY28" s="152"/>
      <c r="TKZ28" s="25"/>
      <c r="TLA28" s="25"/>
      <c r="TLC28" s="25"/>
      <c r="TLD28" s="25"/>
      <c r="TLE28" s="25"/>
      <c r="TLF28" s="25"/>
      <c r="TLG28" s="424"/>
      <c r="TLH28" s="25"/>
      <c r="TLI28" s="25"/>
      <c r="TLJ28" s="25"/>
      <c r="TLK28" s="25"/>
      <c r="TLL28" s="25"/>
      <c r="TLM28" s="152"/>
      <c r="TLN28" s="25"/>
      <c r="TLO28" s="25"/>
      <c r="TLQ28" s="25"/>
      <c r="TLR28" s="25"/>
      <c r="TLS28" s="25"/>
      <c r="TLT28" s="25"/>
      <c r="TLU28" s="424"/>
      <c r="TLV28" s="25"/>
      <c r="TLW28" s="25"/>
      <c r="TLX28" s="25"/>
      <c r="TLY28" s="25"/>
      <c r="TLZ28" s="25"/>
      <c r="TMA28" s="152"/>
      <c r="TMB28" s="25"/>
      <c r="TMC28" s="25"/>
      <c r="TME28" s="25"/>
      <c r="TMF28" s="25"/>
      <c r="TMG28" s="25"/>
      <c r="TMH28" s="25"/>
      <c r="TMI28" s="424"/>
      <c r="TMJ28" s="25"/>
      <c r="TMK28" s="25"/>
      <c r="TML28" s="25"/>
      <c r="TMM28" s="25"/>
      <c r="TMN28" s="25"/>
      <c r="TMO28" s="152"/>
      <c r="TMP28" s="25"/>
      <c r="TMQ28" s="25"/>
      <c r="TMS28" s="25"/>
      <c r="TMT28" s="25"/>
      <c r="TMU28" s="25"/>
      <c r="TMV28" s="25"/>
      <c r="TMW28" s="424"/>
      <c r="TMX28" s="25"/>
      <c r="TMY28" s="25"/>
      <c r="TMZ28" s="25"/>
      <c r="TNA28" s="25"/>
      <c r="TNB28" s="25"/>
      <c r="TNC28" s="152"/>
      <c r="TND28" s="25"/>
      <c r="TNE28" s="25"/>
      <c r="TNG28" s="25"/>
      <c r="TNH28" s="25"/>
      <c r="TNI28" s="25"/>
      <c r="TNJ28" s="25"/>
      <c r="TNK28" s="424"/>
      <c r="TNL28" s="25"/>
      <c r="TNM28" s="25"/>
      <c r="TNN28" s="25"/>
      <c r="TNO28" s="25"/>
      <c r="TNP28" s="25"/>
      <c r="TNQ28" s="152"/>
      <c r="TNR28" s="25"/>
      <c r="TNS28" s="25"/>
      <c r="TNU28" s="25"/>
      <c r="TNV28" s="25"/>
      <c r="TNW28" s="25"/>
      <c r="TNX28" s="25"/>
      <c r="TNY28" s="424"/>
      <c r="TNZ28" s="25"/>
      <c r="TOA28" s="25"/>
      <c r="TOB28" s="25"/>
      <c r="TOC28" s="25"/>
      <c r="TOD28" s="25"/>
      <c r="TOE28" s="152"/>
      <c r="TOF28" s="25"/>
      <c r="TOG28" s="25"/>
      <c r="TOI28" s="25"/>
      <c r="TOJ28" s="25"/>
      <c r="TOK28" s="25"/>
      <c r="TOL28" s="25"/>
      <c r="TOM28" s="424"/>
      <c r="TON28" s="25"/>
      <c r="TOO28" s="25"/>
      <c r="TOP28" s="25"/>
      <c r="TOQ28" s="25"/>
      <c r="TOR28" s="25"/>
      <c r="TOS28" s="152"/>
      <c r="TOT28" s="25"/>
      <c r="TOU28" s="25"/>
      <c r="TOW28" s="25"/>
      <c r="TOX28" s="25"/>
      <c r="TOY28" s="25"/>
      <c r="TOZ28" s="25"/>
      <c r="TPA28" s="424"/>
      <c r="TPB28" s="25"/>
      <c r="TPC28" s="25"/>
      <c r="TPD28" s="25"/>
      <c r="TPE28" s="25"/>
      <c r="TPF28" s="25"/>
      <c r="TPG28" s="152"/>
      <c r="TPH28" s="25"/>
      <c r="TPI28" s="25"/>
      <c r="TPK28" s="25"/>
      <c r="TPL28" s="25"/>
      <c r="TPM28" s="25"/>
      <c r="TPN28" s="25"/>
      <c r="TPO28" s="424"/>
      <c r="TPP28" s="25"/>
      <c r="TPQ28" s="25"/>
      <c r="TPR28" s="25"/>
      <c r="TPS28" s="25"/>
      <c r="TPT28" s="25"/>
      <c r="TPU28" s="152"/>
      <c r="TPV28" s="25"/>
      <c r="TPW28" s="25"/>
      <c r="TPY28" s="25"/>
      <c r="TPZ28" s="25"/>
      <c r="TQA28" s="25"/>
      <c r="TQB28" s="25"/>
      <c r="TQC28" s="424"/>
      <c r="TQD28" s="25"/>
      <c r="TQE28" s="25"/>
      <c r="TQF28" s="25"/>
      <c r="TQG28" s="25"/>
      <c r="TQH28" s="25"/>
      <c r="TQI28" s="152"/>
      <c r="TQJ28" s="25"/>
      <c r="TQK28" s="25"/>
      <c r="TQM28" s="25"/>
      <c r="TQN28" s="25"/>
      <c r="TQO28" s="25"/>
      <c r="TQP28" s="25"/>
      <c r="TQQ28" s="424"/>
      <c r="TQR28" s="25"/>
      <c r="TQS28" s="25"/>
      <c r="TQT28" s="25"/>
      <c r="TQU28" s="25"/>
      <c r="TQV28" s="25"/>
      <c r="TQW28" s="152"/>
      <c r="TQX28" s="25"/>
      <c r="TQY28" s="25"/>
      <c r="TRA28" s="25"/>
      <c r="TRB28" s="25"/>
      <c r="TRC28" s="25"/>
      <c r="TRD28" s="25"/>
      <c r="TRE28" s="424"/>
      <c r="TRF28" s="25"/>
      <c r="TRG28" s="25"/>
      <c r="TRH28" s="25"/>
      <c r="TRI28" s="25"/>
      <c r="TRJ28" s="25"/>
      <c r="TRK28" s="152"/>
      <c r="TRL28" s="25"/>
      <c r="TRM28" s="25"/>
      <c r="TRO28" s="25"/>
      <c r="TRP28" s="25"/>
      <c r="TRQ28" s="25"/>
      <c r="TRR28" s="25"/>
      <c r="TRS28" s="424"/>
      <c r="TRT28" s="25"/>
      <c r="TRU28" s="25"/>
      <c r="TRV28" s="25"/>
      <c r="TRW28" s="25"/>
      <c r="TRX28" s="25"/>
      <c r="TRY28" s="152"/>
      <c r="TRZ28" s="25"/>
      <c r="TSA28" s="25"/>
      <c r="TSC28" s="25"/>
      <c r="TSD28" s="25"/>
      <c r="TSE28" s="25"/>
      <c r="TSF28" s="25"/>
      <c r="TSG28" s="424"/>
      <c r="TSH28" s="25"/>
      <c r="TSI28" s="25"/>
      <c r="TSJ28" s="25"/>
      <c r="TSK28" s="25"/>
      <c r="TSL28" s="25"/>
      <c r="TSM28" s="152"/>
      <c r="TSN28" s="25"/>
      <c r="TSO28" s="25"/>
      <c r="TSQ28" s="25"/>
      <c r="TSR28" s="25"/>
      <c r="TSS28" s="25"/>
      <c r="TST28" s="25"/>
      <c r="TSU28" s="424"/>
      <c r="TSV28" s="25"/>
      <c r="TSW28" s="25"/>
      <c r="TSX28" s="25"/>
      <c r="TSY28" s="25"/>
      <c r="TSZ28" s="25"/>
      <c r="TTA28" s="152"/>
      <c r="TTB28" s="25"/>
      <c r="TTC28" s="25"/>
      <c r="TTE28" s="25"/>
      <c r="TTF28" s="25"/>
      <c r="TTG28" s="25"/>
      <c r="TTH28" s="25"/>
      <c r="TTI28" s="424"/>
      <c r="TTJ28" s="25"/>
      <c r="TTK28" s="25"/>
      <c r="TTL28" s="25"/>
      <c r="TTM28" s="25"/>
      <c r="TTN28" s="25"/>
      <c r="TTO28" s="152"/>
      <c r="TTP28" s="25"/>
      <c r="TTQ28" s="25"/>
      <c r="TTS28" s="25"/>
      <c r="TTT28" s="25"/>
      <c r="TTU28" s="25"/>
      <c r="TTV28" s="25"/>
      <c r="TTW28" s="424"/>
      <c r="TTX28" s="25"/>
      <c r="TTY28" s="25"/>
      <c r="TTZ28" s="25"/>
      <c r="TUA28" s="25"/>
      <c r="TUB28" s="25"/>
      <c r="TUC28" s="152"/>
      <c r="TUD28" s="25"/>
      <c r="TUE28" s="25"/>
      <c r="TUG28" s="25"/>
      <c r="TUH28" s="25"/>
      <c r="TUI28" s="25"/>
      <c r="TUJ28" s="25"/>
      <c r="TUK28" s="424"/>
      <c r="TUL28" s="25"/>
      <c r="TUM28" s="25"/>
      <c r="TUN28" s="25"/>
      <c r="TUO28" s="25"/>
      <c r="TUP28" s="25"/>
      <c r="TUQ28" s="152"/>
      <c r="TUR28" s="25"/>
      <c r="TUS28" s="25"/>
      <c r="TUU28" s="25"/>
      <c r="TUV28" s="25"/>
      <c r="TUW28" s="25"/>
      <c r="TUX28" s="25"/>
      <c r="TUY28" s="424"/>
      <c r="TUZ28" s="25"/>
      <c r="TVA28" s="25"/>
      <c r="TVB28" s="25"/>
      <c r="TVC28" s="25"/>
      <c r="TVD28" s="25"/>
      <c r="TVE28" s="152"/>
      <c r="TVF28" s="25"/>
      <c r="TVG28" s="25"/>
      <c r="TVI28" s="25"/>
      <c r="TVJ28" s="25"/>
      <c r="TVK28" s="25"/>
      <c r="TVL28" s="25"/>
      <c r="TVM28" s="424"/>
      <c r="TVN28" s="25"/>
      <c r="TVO28" s="25"/>
      <c r="TVP28" s="25"/>
      <c r="TVQ28" s="25"/>
      <c r="TVR28" s="25"/>
      <c r="TVS28" s="152"/>
      <c r="TVT28" s="25"/>
      <c r="TVU28" s="25"/>
      <c r="TVW28" s="25"/>
      <c r="TVX28" s="25"/>
      <c r="TVY28" s="25"/>
      <c r="TVZ28" s="25"/>
      <c r="TWA28" s="424"/>
      <c r="TWB28" s="25"/>
      <c r="TWC28" s="25"/>
      <c r="TWD28" s="25"/>
      <c r="TWE28" s="25"/>
      <c r="TWF28" s="25"/>
      <c r="TWG28" s="152"/>
      <c r="TWH28" s="25"/>
      <c r="TWI28" s="25"/>
      <c r="TWK28" s="25"/>
      <c r="TWL28" s="25"/>
      <c r="TWM28" s="25"/>
      <c r="TWN28" s="25"/>
      <c r="TWO28" s="424"/>
      <c r="TWP28" s="25"/>
      <c r="TWQ28" s="25"/>
      <c r="TWR28" s="25"/>
      <c r="TWS28" s="25"/>
      <c r="TWT28" s="25"/>
      <c r="TWU28" s="152"/>
      <c r="TWV28" s="25"/>
      <c r="TWW28" s="25"/>
      <c r="TWY28" s="25"/>
      <c r="TWZ28" s="25"/>
      <c r="TXA28" s="25"/>
      <c r="TXB28" s="25"/>
      <c r="TXC28" s="424"/>
      <c r="TXD28" s="25"/>
      <c r="TXE28" s="25"/>
      <c r="TXF28" s="25"/>
      <c r="TXG28" s="25"/>
      <c r="TXH28" s="25"/>
      <c r="TXI28" s="152"/>
      <c r="TXJ28" s="25"/>
      <c r="TXK28" s="25"/>
      <c r="TXM28" s="25"/>
      <c r="TXN28" s="25"/>
      <c r="TXO28" s="25"/>
      <c r="TXP28" s="25"/>
      <c r="TXQ28" s="424"/>
      <c r="TXR28" s="25"/>
      <c r="TXS28" s="25"/>
      <c r="TXT28" s="25"/>
      <c r="TXU28" s="25"/>
      <c r="TXV28" s="25"/>
      <c r="TXW28" s="152"/>
      <c r="TXX28" s="25"/>
      <c r="TXY28" s="25"/>
      <c r="TYA28" s="25"/>
      <c r="TYB28" s="25"/>
      <c r="TYC28" s="25"/>
      <c r="TYD28" s="25"/>
      <c r="TYE28" s="424"/>
      <c r="TYF28" s="25"/>
      <c r="TYG28" s="25"/>
      <c r="TYH28" s="25"/>
      <c r="TYI28" s="25"/>
      <c r="TYJ28" s="25"/>
      <c r="TYK28" s="152"/>
      <c r="TYL28" s="25"/>
      <c r="TYM28" s="25"/>
      <c r="TYO28" s="25"/>
      <c r="TYP28" s="25"/>
      <c r="TYQ28" s="25"/>
      <c r="TYR28" s="25"/>
      <c r="TYS28" s="424"/>
      <c r="TYT28" s="25"/>
      <c r="TYU28" s="25"/>
      <c r="TYV28" s="25"/>
      <c r="TYW28" s="25"/>
      <c r="TYX28" s="25"/>
      <c r="TYY28" s="152"/>
      <c r="TYZ28" s="25"/>
      <c r="TZA28" s="25"/>
      <c r="TZC28" s="25"/>
      <c r="TZD28" s="25"/>
      <c r="TZE28" s="25"/>
      <c r="TZF28" s="25"/>
      <c r="TZG28" s="424"/>
      <c r="TZH28" s="25"/>
      <c r="TZI28" s="25"/>
      <c r="TZJ28" s="25"/>
      <c r="TZK28" s="25"/>
      <c r="TZL28" s="25"/>
      <c r="TZM28" s="152"/>
      <c r="TZN28" s="25"/>
      <c r="TZO28" s="25"/>
      <c r="TZQ28" s="25"/>
      <c r="TZR28" s="25"/>
      <c r="TZS28" s="25"/>
      <c r="TZT28" s="25"/>
      <c r="TZU28" s="424"/>
      <c r="TZV28" s="25"/>
      <c r="TZW28" s="25"/>
      <c r="TZX28" s="25"/>
      <c r="TZY28" s="25"/>
      <c r="TZZ28" s="25"/>
      <c r="UAA28" s="152"/>
      <c r="UAB28" s="25"/>
      <c r="UAC28" s="25"/>
      <c r="UAE28" s="25"/>
      <c r="UAF28" s="25"/>
      <c r="UAG28" s="25"/>
      <c r="UAH28" s="25"/>
      <c r="UAI28" s="424"/>
      <c r="UAJ28" s="25"/>
      <c r="UAK28" s="25"/>
      <c r="UAL28" s="25"/>
      <c r="UAM28" s="25"/>
      <c r="UAN28" s="25"/>
      <c r="UAO28" s="152"/>
      <c r="UAP28" s="25"/>
      <c r="UAQ28" s="25"/>
      <c r="UAS28" s="25"/>
      <c r="UAT28" s="25"/>
      <c r="UAU28" s="25"/>
      <c r="UAV28" s="25"/>
      <c r="UAW28" s="424"/>
      <c r="UAX28" s="25"/>
      <c r="UAY28" s="25"/>
      <c r="UAZ28" s="25"/>
      <c r="UBA28" s="25"/>
      <c r="UBB28" s="25"/>
      <c r="UBC28" s="152"/>
      <c r="UBD28" s="25"/>
      <c r="UBE28" s="25"/>
      <c r="UBG28" s="25"/>
      <c r="UBH28" s="25"/>
      <c r="UBI28" s="25"/>
      <c r="UBJ28" s="25"/>
      <c r="UBK28" s="424"/>
      <c r="UBL28" s="25"/>
      <c r="UBM28" s="25"/>
      <c r="UBN28" s="25"/>
      <c r="UBO28" s="25"/>
      <c r="UBP28" s="25"/>
      <c r="UBQ28" s="152"/>
      <c r="UBR28" s="25"/>
      <c r="UBS28" s="25"/>
      <c r="UBU28" s="25"/>
      <c r="UBV28" s="25"/>
      <c r="UBW28" s="25"/>
      <c r="UBX28" s="25"/>
      <c r="UBY28" s="424"/>
      <c r="UBZ28" s="25"/>
      <c r="UCA28" s="25"/>
      <c r="UCB28" s="25"/>
      <c r="UCC28" s="25"/>
      <c r="UCD28" s="25"/>
      <c r="UCE28" s="152"/>
      <c r="UCF28" s="25"/>
      <c r="UCG28" s="25"/>
      <c r="UCI28" s="25"/>
      <c r="UCJ28" s="25"/>
      <c r="UCK28" s="25"/>
      <c r="UCL28" s="25"/>
      <c r="UCM28" s="424"/>
      <c r="UCN28" s="25"/>
      <c r="UCO28" s="25"/>
      <c r="UCP28" s="25"/>
      <c r="UCQ28" s="25"/>
      <c r="UCR28" s="25"/>
      <c r="UCS28" s="152"/>
      <c r="UCT28" s="25"/>
      <c r="UCU28" s="25"/>
      <c r="UCW28" s="25"/>
      <c r="UCX28" s="25"/>
      <c r="UCY28" s="25"/>
      <c r="UCZ28" s="25"/>
      <c r="UDA28" s="424"/>
      <c r="UDB28" s="25"/>
      <c r="UDC28" s="25"/>
      <c r="UDD28" s="25"/>
      <c r="UDE28" s="25"/>
      <c r="UDF28" s="25"/>
      <c r="UDG28" s="152"/>
      <c r="UDH28" s="25"/>
      <c r="UDI28" s="25"/>
      <c r="UDK28" s="25"/>
      <c r="UDL28" s="25"/>
      <c r="UDM28" s="25"/>
      <c r="UDN28" s="25"/>
      <c r="UDO28" s="424"/>
      <c r="UDP28" s="25"/>
      <c r="UDQ28" s="25"/>
      <c r="UDR28" s="25"/>
      <c r="UDS28" s="25"/>
      <c r="UDT28" s="25"/>
      <c r="UDU28" s="152"/>
      <c r="UDV28" s="25"/>
      <c r="UDW28" s="25"/>
      <c r="UDY28" s="25"/>
      <c r="UDZ28" s="25"/>
      <c r="UEA28" s="25"/>
      <c r="UEB28" s="25"/>
      <c r="UEC28" s="424"/>
      <c r="UED28" s="25"/>
      <c r="UEE28" s="25"/>
      <c r="UEF28" s="25"/>
      <c r="UEG28" s="25"/>
      <c r="UEH28" s="25"/>
      <c r="UEI28" s="152"/>
      <c r="UEJ28" s="25"/>
      <c r="UEK28" s="25"/>
      <c r="UEM28" s="25"/>
      <c r="UEN28" s="25"/>
      <c r="UEO28" s="25"/>
      <c r="UEP28" s="25"/>
      <c r="UEQ28" s="424"/>
      <c r="UER28" s="25"/>
      <c r="UES28" s="25"/>
      <c r="UET28" s="25"/>
      <c r="UEU28" s="25"/>
      <c r="UEV28" s="25"/>
      <c r="UEW28" s="152"/>
      <c r="UEX28" s="25"/>
      <c r="UEY28" s="25"/>
      <c r="UFA28" s="25"/>
      <c r="UFB28" s="25"/>
      <c r="UFC28" s="25"/>
      <c r="UFD28" s="25"/>
      <c r="UFE28" s="424"/>
      <c r="UFF28" s="25"/>
      <c r="UFG28" s="25"/>
      <c r="UFH28" s="25"/>
      <c r="UFI28" s="25"/>
      <c r="UFJ28" s="25"/>
      <c r="UFK28" s="152"/>
      <c r="UFL28" s="25"/>
      <c r="UFM28" s="25"/>
      <c r="UFO28" s="25"/>
      <c r="UFP28" s="25"/>
      <c r="UFQ28" s="25"/>
      <c r="UFR28" s="25"/>
      <c r="UFS28" s="424"/>
      <c r="UFT28" s="25"/>
      <c r="UFU28" s="25"/>
      <c r="UFV28" s="25"/>
      <c r="UFW28" s="25"/>
      <c r="UFX28" s="25"/>
      <c r="UFY28" s="152"/>
      <c r="UFZ28" s="25"/>
      <c r="UGA28" s="25"/>
      <c r="UGC28" s="25"/>
      <c r="UGD28" s="25"/>
      <c r="UGE28" s="25"/>
      <c r="UGF28" s="25"/>
      <c r="UGG28" s="424"/>
      <c r="UGH28" s="25"/>
      <c r="UGI28" s="25"/>
      <c r="UGJ28" s="25"/>
      <c r="UGK28" s="25"/>
      <c r="UGL28" s="25"/>
      <c r="UGM28" s="152"/>
      <c r="UGN28" s="25"/>
      <c r="UGO28" s="25"/>
      <c r="UGQ28" s="25"/>
      <c r="UGR28" s="25"/>
      <c r="UGS28" s="25"/>
      <c r="UGT28" s="25"/>
      <c r="UGU28" s="424"/>
      <c r="UGV28" s="25"/>
      <c r="UGW28" s="25"/>
      <c r="UGX28" s="25"/>
      <c r="UGY28" s="25"/>
      <c r="UGZ28" s="25"/>
      <c r="UHA28" s="152"/>
      <c r="UHB28" s="25"/>
      <c r="UHC28" s="25"/>
      <c r="UHE28" s="25"/>
      <c r="UHF28" s="25"/>
      <c r="UHG28" s="25"/>
      <c r="UHH28" s="25"/>
      <c r="UHI28" s="424"/>
      <c r="UHJ28" s="25"/>
      <c r="UHK28" s="25"/>
      <c r="UHL28" s="25"/>
      <c r="UHM28" s="25"/>
      <c r="UHN28" s="25"/>
      <c r="UHO28" s="152"/>
      <c r="UHP28" s="25"/>
      <c r="UHQ28" s="25"/>
      <c r="UHS28" s="25"/>
      <c r="UHT28" s="25"/>
      <c r="UHU28" s="25"/>
      <c r="UHV28" s="25"/>
      <c r="UHW28" s="424"/>
      <c r="UHX28" s="25"/>
      <c r="UHY28" s="25"/>
      <c r="UHZ28" s="25"/>
      <c r="UIA28" s="25"/>
      <c r="UIB28" s="25"/>
      <c r="UIC28" s="152"/>
      <c r="UID28" s="25"/>
      <c r="UIE28" s="25"/>
      <c r="UIG28" s="25"/>
      <c r="UIH28" s="25"/>
      <c r="UII28" s="25"/>
      <c r="UIJ28" s="25"/>
      <c r="UIK28" s="424"/>
      <c r="UIL28" s="25"/>
      <c r="UIM28" s="25"/>
      <c r="UIN28" s="25"/>
      <c r="UIO28" s="25"/>
      <c r="UIP28" s="25"/>
      <c r="UIQ28" s="152"/>
      <c r="UIR28" s="25"/>
      <c r="UIS28" s="25"/>
      <c r="UIU28" s="25"/>
      <c r="UIV28" s="25"/>
      <c r="UIW28" s="25"/>
      <c r="UIX28" s="25"/>
      <c r="UIY28" s="424"/>
      <c r="UIZ28" s="25"/>
      <c r="UJA28" s="25"/>
      <c r="UJB28" s="25"/>
      <c r="UJC28" s="25"/>
      <c r="UJD28" s="25"/>
      <c r="UJE28" s="152"/>
      <c r="UJF28" s="25"/>
      <c r="UJG28" s="25"/>
      <c r="UJI28" s="25"/>
      <c r="UJJ28" s="25"/>
      <c r="UJK28" s="25"/>
      <c r="UJL28" s="25"/>
      <c r="UJM28" s="424"/>
      <c r="UJN28" s="25"/>
      <c r="UJO28" s="25"/>
      <c r="UJP28" s="25"/>
      <c r="UJQ28" s="25"/>
      <c r="UJR28" s="25"/>
      <c r="UJS28" s="152"/>
      <c r="UJT28" s="25"/>
      <c r="UJU28" s="25"/>
      <c r="UJW28" s="25"/>
      <c r="UJX28" s="25"/>
      <c r="UJY28" s="25"/>
      <c r="UJZ28" s="25"/>
      <c r="UKA28" s="424"/>
      <c r="UKB28" s="25"/>
      <c r="UKC28" s="25"/>
      <c r="UKD28" s="25"/>
      <c r="UKE28" s="25"/>
      <c r="UKF28" s="25"/>
      <c r="UKG28" s="152"/>
      <c r="UKH28" s="25"/>
      <c r="UKI28" s="25"/>
      <c r="UKK28" s="25"/>
      <c r="UKL28" s="25"/>
      <c r="UKM28" s="25"/>
      <c r="UKN28" s="25"/>
      <c r="UKO28" s="424"/>
      <c r="UKP28" s="25"/>
      <c r="UKQ28" s="25"/>
      <c r="UKR28" s="25"/>
      <c r="UKS28" s="25"/>
      <c r="UKT28" s="25"/>
      <c r="UKU28" s="152"/>
      <c r="UKV28" s="25"/>
      <c r="UKW28" s="25"/>
      <c r="UKY28" s="25"/>
      <c r="UKZ28" s="25"/>
      <c r="ULA28" s="25"/>
      <c r="ULB28" s="25"/>
      <c r="ULC28" s="424"/>
      <c r="ULD28" s="25"/>
      <c r="ULE28" s="25"/>
      <c r="ULF28" s="25"/>
      <c r="ULG28" s="25"/>
      <c r="ULH28" s="25"/>
      <c r="ULI28" s="152"/>
      <c r="ULJ28" s="25"/>
      <c r="ULK28" s="25"/>
      <c r="ULM28" s="25"/>
      <c r="ULN28" s="25"/>
      <c r="ULO28" s="25"/>
      <c r="ULP28" s="25"/>
      <c r="ULQ28" s="424"/>
      <c r="ULR28" s="25"/>
      <c r="ULS28" s="25"/>
      <c r="ULT28" s="25"/>
      <c r="ULU28" s="25"/>
      <c r="ULV28" s="25"/>
      <c r="ULW28" s="152"/>
      <c r="ULX28" s="25"/>
      <c r="ULY28" s="25"/>
      <c r="UMA28" s="25"/>
      <c r="UMB28" s="25"/>
      <c r="UMC28" s="25"/>
      <c r="UMD28" s="25"/>
      <c r="UME28" s="424"/>
      <c r="UMF28" s="25"/>
      <c r="UMG28" s="25"/>
      <c r="UMH28" s="25"/>
      <c r="UMI28" s="25"/>
      <c r="UMJ28" s="25"/>
      <c r="UMK28" s="152"/>
      <c r="UML28" s="25"/>
      <c r="UMM28" s="25"/>
      <c r="UMO28" s="25"/>
      <c r="UMP28" s="25"/>
      <c r="UMQ28" s="25"/>
      <c r="UMR28" s="25"/>
      <c r="UMS28" s="424"/>
      <c r="UMT28" s="25"/>
      <c r="UMU28" s="25"/>
      <c r="UMV28" s="25"/>
      <c r="UMW28" s="25"/>
      <c r="UMX28" s="25"/>
      <c r="UMY28" s="152"/>
      <c r="UMZ28" s="25"/>
      <c r="UNA28" s="25"/>
      <c r="UNC28" s="25"/>
      <c r="UND28" s="25"/>
      <c r="UNE28" s="25"/>
      <c r="UNF28" s="25"/>
      <c r="UNG28" s="424"/>
      <c r="UNH28" s="25"/>
      <c r="UNI28" s="25"/>
      <c r="UNJ28" s="25"/>
      <c r="UNK28" s="25"/>
      <c r="UNL28" s="25"/>
      <c r="UNM28" s="152"/>
      <c r="UNN28" s="25"/>
      <c r="UNO28" s="25"/>
      <c r="UNQ28" s="25"/>
      <c r="UNR28" s="25"/>
      <c r="UNS28" s="25"/>
      <c r="UNT28" s="25"/>
      <c r="UNU28" s="424"/>
      <c r="UNV28" s="25"/>
      <c r="UNW28" s="25"/>
      <c r="UNX28" s="25"/>
      <c r="UNY28" s="25"/>
      <c r="UNZ28" s="25"/>
      <c r="UOA28" s="152"/>
      <c r="UOB28" s="25"/>
      <c r="UOC28" s="25"/>
      <c r="UOE28" s="25"/>
      <c r="UOF28" s="25"/>
      <c r="UOG28" s="25"/>
      <c r="UOH28" s="25"/>
      <c r="UOI28" s="424"/>
      <c r="UOJ28" s="25"/>
      <c r="UOK28" s="25"/>
      <c r="UOL28" s="25"/>
      <c r="UOM28" s="25"/>
      <c r="UON28" s="25"/>
      <c r="UOO28" s="152"/>
      <c r="UOP28" s="25"/>
      <c r="UOQ28" s="25"/>
      <c r="UOS28" s="25"/>
      <c r="UOT28" s="25"/>
      <c r="UOU28" s="25"/>
      <c r="UOV28" s="25"/>
      <c r="UOW28" s="424"/>
      <c r="UOX28" s="25"/>
      <c r="UOY28" s="25"/>
      <c r="UOZ28" s="25"/>
      <c r="UPA28" s="25"/>
      <c r="UPB28" s="25"/>
      <c r="UPC28" s="152"/>
      <c r="UPD28" s="25"/>
      <c r="UPE28" s="25"/>
      <c r="UPG28" s="25"/>
      <c r="UPH28" s="25"/>
      <c r="UPI28" s="25"/>
      <c r="UPJ28" s="25"/>
      <c r="UPK28" s="424"/>
      <c r="UPL28" s="25"/>
      <c r="UPM28" s="25"/>
      <c r="UPN28" s="25"/>
      <c r="UPO28" s="25"/>
      <c r="UPP28" s="25"/>
      <c r="UPQ28" s="152"/>
      <c r="UPR28" s="25"/>
      <c r="UPS28" s="25"/>
      <c r="UPU28" s="25"/>
      <c r="UPV28" s="25"/>
      <c r="UPW28" s="25"/>
      <c r="UPX28" s="25"/>
      <c r="UPY28" s="424"/>
      <c r="UPZ28" s="25"/>
      <c r="UQA28" s="25"/>
      <c r="UQB28" s="25"/>
      <c r="UQC28" s="25"/>
      <c r="UQD28" s="25"/>
      <c r="UQE28" s="152"/>
      <c r="UQF28" s="25"/>
      <c r="UQG28" s="25"/>
      <c r="UQI28" s="25"/>
      <c r="UQJ28" s="25"/>
      <c r="UQK28" s="25"/>
      <c r="UQL28" s="25"/>
      <c r="UQM28" s="424"/>
      <c r="UQN28" s="25"/>
      <c r="UQO28" s="25"/>
      <c r="UQP28" s="25"/>
      <c r="UQQ28" s="25"/>
      <c r="UQR28" s="25"/>
      <c r="UQS28" s="152"/>
      <c r="UQT28" s="25"/>
      <c r="UQU28" s="25"/>
      <c r="UQW28" s="25"/>
      <c r="UQX28" s="25"/>
      <c r="UQY28" s="25"/>
      <c r="UQZ28" s="25"/>
      <c r="URA28" s="424"/>
      <c r="URB28" s="25"/>
      <c r="URC28" s="25"/>
      <c r="URD28" s="25"/>
      <c r="URE28" s="25"/>
      <c r="URF28" s="25"/>
      <c r="URG28" s="152"/>
      <c r="URH28" s="25"/>
      <c r="URI28" s="25"/>
      <c r="URK28" s="25"/>
      <c r="URL28" s="25"/>
      <c r="URM28" s="25"/>
      <c r="URN28" s="25"/>
      <c r="URO28" s="424"/>
      <c r="URP28" s="25"/>
      <c r="URQ28" s="25"/>
      <c r="URR28" s="25"/>
      <c r="URS28" s="25"/>
      <c r="URT28" s="25"/>
      <c r="URU28" s="152"/>
      <c r="URV28" s="25"/>
      <c r="URW28" s="25"/>
      <c r="URY28" s="25"/>
      <c r="URZ28" s="25"/>
      <c r="USA28" s="25"/>
      <c r="USB28" s="25"/>
      <c r="USC28" s="424"/>
      <c r="USD28" s="25"/>
      <c r="USE28" s="25"/>
      <c r="USF28" s="25"/>
      <c r="USG28" s="25"/>
      <c r="USH28" s="25"/>
      <c r="USI28" s="152"/>
      <c r="USJ28" s="25"/>
      <c r="USK28" s="25"/>
      <c r="USM28" s="25"/>
      <c r="USN28" s="25"/>
      <c r="USO28" s="25"/>
      <c r="USP28" s="25"/>
      <c r="USQ28" s="424"/>
      <c r="USR28" s="25"/>
      <c r="USS28" s="25"/>
      <c r="UST28" s="25"/>
      <c r="USU28" s="25"/>
      <c r="USV28" s="25"/>
      <c r="USW28" s="152"/>
      <c r="USX28" s="25"/>
      <c r="USY28" s="25"/>
      <c r="UTA28" s="25"/>
      <c r="UTB28" s="25"/>
      <c r="UTC28" s="25"/>
      <c r="UTD28" s="25"/>
      <c r="UTE28" s="424"/>
      <c r="UTF28" s="25"/>
      <c r="UTG28" s="25"/>
      <c r="UTH28" s="25"/>
      <c r="UTI28" s="25"/>
      <c r="UTJ28" s="25"/>
      <c r="UTK28" s="152"/>
      <c r="UTL28" s="25"/>
      <c r="UTM28" s="25"/>
      <c r="UTO28" s="25"/>
      <c r="UTP28" s="25"/>
      <c r="UTQ28" s="25"/>
      <c r="UTR28" s="25"/>
      <c r="UTS28" s="424"/>
      <c r="UTT28" s="25"/>
      <c r="UTU28" s="25"/>
      <c r="UTV28" s="25"/>
      <c r="UTW28" s="25"/>
      <c r="UTX28" s="25"/>
      <c r="UTY28" s="152"/>
      <c r="UTZ28" s="25"/>
      <c r="UUA28" s="25"/>
      <c r="UUC28" s="25"/>
      <c r="UUD28" s="25"/>
      <c r="UUE28" s="25"/>
      <c r="UUF28" s="25"/>
      <c r="UUG28" s="424"/>
      <c r="UUH28" s="25"/>
      <c r="UUI28" s="25"/>
      <c r="UUJ28" s="25"/>
      <c r="UUK28" s="25"/>
      <c r="UUL28" s="25"/>
      <c r="UUM28" s="152"/>
      <c r="UUN28" s="25"/>
      <c r="UUO28" s="25"/>
      <c r="UUQ28" s="25"/>
      <c r="UUR28" s="25"/>
      <c r="UUS28" s="25"/>
      <c r="UUT28" s="25"/>
      <c r="UUU28" s="424"/>
      <c r="UUV28" s="25"/>
      <c r="UUW28" s="25"/>
      <c r="UUX28" s="25"/>
      <c r="UUY28" s="25"/>
      <c r="UUZ28" s="25"/>
      <c r="UVA28" s="152"/>
      <c r="UVB28" s="25"/>
      <c r="UVC28" s="25"/>
      <c r="UVE28" s="25"/>
      <c r="UVF28" s="25"/>
      <c r="UVG28" s="25"/>
      <c r="UVH28" s="25"/>
      <c r="UVI28" s="424"/>
      <c r="UVJ28" s="25"/>
      <c r="UVK28" s="25"/>
      <c r="UVL28" s="25"/>
      <c r="UVM28" s="25"/>
      <c r="UVN28" s="25"/>
      <c r="UVO28" s="152"/>
      <c r="UVP28" s="25"/>
      <c r="UVQ28" s="25"/>
      <c r="UVS28" s="25"/>
      <c r="UVT28" s="25"/>
      <c r="UVU28" s="25"/>
      <c r="UVV28" s="25"/>
      <c r="UVW28" s="424"/>
      <c r="UVX28" s="25"/>
      <c r="UVY28" s="25"/>
      <c r="UVZ28" s="25"/>
      <c r="UWA28" s="25"/>
      <c r="UWB28" s="25"/>
      <c r="UWC28" s="152"/>
      <c r="UWD28" s="25"/>
      <c r="UWE28" s="25"/>
      <c r="UWG28" s="25"/>
      <c r="UWH28" s="25"/>
      <c r="UWI28" s="25"/>
      <c r="UWJ28" s="25"/>
      <c r="UWK28" s="424"/>
      <c r="UWL28" s="25"/>
      <c r="UWM28" s="25"/>
      <c r="UWN28" s="25"/>
      <c r="UWO28" s="25"/>
      <c r="UWP28" s="25"/>
      <c r="UWQ28" s="152"/>
      <c r="UWR28" s="25"/>
      <c r="UWS28" s="25"/>
      <c r="UWU28" s="25"/>
      <c r="UWV28" s="25"/>
      <c r="UWW28" s="25"/>
      <c r="UWX28" s="25"/>
      <c r="UWY28" s="424"/>
      <c r="UWZ28" s="25"/>
      <c r="UXA28" s="25"/>
      <c r="UXB28" s="25"/>
      <c r="UXC28" s="25"/>
      <c r="UXD28" s="25"/>
      <c r="UXE28" s="152"/>
      <c r="UXF28" s="25"/>
      <c r="UXG28" s="25"/>
      <c r="UXI28" s="25"/>
      <c r="UXJ28" s="25"/>
      <c r="UXK28" s="25"/>
      <c r="UXL28" s="25"/>
      <c r="UXM28" s="424"/>
      <c r="UXN28" s="25"/>
      <c r="UXO28" s="25"/>
      <c r="UXP28" s="25"/>
      <c r="UXQ28" s="25"/>
      <c r="UXR28" s="25"/>
      <c r="UXS28" s="152"/>
      <c r="UXT28" s="25"/>
      <c r="UXU28" s="25"/>
      <c r="UXW28" s="25"/>
      <c r="UXX28" s="25"/>
      <c r="UXY28" s="25"/>
      <c r="UXZ28" s="25"/>
      <c r="UYA28" s="424"/>
      <c r="UYB28" s="25"/>
      <c r="UYC28" s="25"/>
      <c r="UYD28" s="25"/>
      <c r="UYE28" s="25"/>
      <c r="UYF28" s="25"/>
      <c r="UYG28" s="152"/>
      <c r="UYH28" s="25"/>
      <c r="UYI28" s="25"/>
      <c r="UYK28" s="25"/>
      <c r="UYL28" s="25"/>
      <c r="UYM28" s="25"/>
      <c r="UYN28" s="25"/>
      <c r="UYO28" s="424"/>
      <c r="UYP28" s="25"/>
      <c r="UYQ28" s="25"/>
      <c r="UYR28" s="25"/>
      <c r="UYS28" s="25"/>
      <c r="UYT28" s="25"/>
      <c r="UYU28" s="152"/>
      <c r="UYV28" s="25"/>
      <c r="UYW28" s="25"/>
      <c r="UYY28" s="25"/>
      <c r="UYZ28" s="25"/>
      <c r="UZA28" s="25"/>
      <c r="UZB28" s="25"/>
      <c r="UZC28" s="424"/>
      <c r="UZD28" s="25"/>
      <c r="UZE28" s="25"/>
      <c r="UZF28" s="25"/>
      <c r="UZG28" s="25"/>
      <c r="UZH28" s="25"/>
      <c r="UZI28" s="152"/>
      <c r="UZJ28" s="25"/>
      <c r="UZK28" s="25"/>
      <c r="UZM28" s="25"/>
      <c r="UZN28" s="25"/>
      <c r="UZO28" s="25"/>
      <c r="UZP28" s="25"/>
      <c r="UZQ28" s="424"/>
      <c r="UZR28" s="25"/>
      <c r="UZS28" s="25"/>
      <c r="UZT28" s="25"/>
      <c r="UZU28" s="25"/>
      <c r="UZV28" s="25"/>
      <c r="UZW28" s="152"/>
      <c r="UZX28" s="25"/>
      <c r="UZY28" s="25"/>
      <c r="VAA28" s="25"/>
      <c r="VAB28" s="25"/>
      <c r="VAC28" s="25"/>
      <c r="VAD28" s="25"/>
      <c r="VAE28" s="424"/>
      <c r="VAF28" s="25"/>
      <c r="VAG28" s="25"/>
      <c r="VAH28" s="25"/>
      <c r="VAI28" s="25"/>
      <c r="VAJ28" s="25"/>
      <c r="VAK28" s="152"/>
      <c r="VAL28" s="25"/>
      <c r="VAM28" s="25"/>
      <c r="VAO28" s="25"/>
      <c r="VAP28" s="25"/>
      <c r="VAQ28" s="25"/>
      <c r="VAR28" s="25"/>
      <c r="VAS28" s="424"/>
      <c r="VAT28" s="25"/>
      <c r="VAU28" s="25"/>
      <c r="VAV28" s="25"/>
      <c r="VAW28" s="25"/>
      <c r="VAX28" s="25"/>
      <c r="VAY28" s="152"/>
      <c r="VAZ28" s="25"/>
      <c r="VBA28" s="25"/>
      <c r="VBC28" s="25"/>
      <c r="VBD28" s="25"/>
      <c r="VBE28" s="25"/>
      <c r="VBF28" s="25"/>
      <c r="VBG28" s="424"/>
      <c r="VBH28" s="25"/>
      <c r="VBI28" s="25"/>
      <c r="VBJ28" s="25"/>
      <c r="VBK28" s="25"/>
      <c r="VBL28" s="25"/>
      <c r="VBM28" s="152"/>
      <c r="VBN28" s="25"/>
      <c r="VBO28" s="25"/>
      <c r="VBQ28" s="25"/>
      <c r="VBR28" s="25"/>
      <c r="VBS28" s="25"/>
      <c r="VBT28" s="25"/>
      <c r="VBU28" s="424"/>
      <c r="VBV28" s="25"/>
      <c r="VBW28" s="25"/>
      <c r="VBX28" s="25"/>
      <c r="VBY28" s="25"/>
      <c r="VBZ28" s="25"/>
      <c r="VCA28" s="152"/>
      <c r="VCB28" s="25"/>
      <c r="VCC28" s="25"/>
      <c r="VCE28" s="25"/>
      <c r="VCF28" s="25"/>
      <c r="VCG28" s="25"/>
      <c r="VCH28" s="25"/>
      <c r="VCI28" s="424"/>
      <c r="VCJ28" s="25"/>
      <c r="VCK28" s="25"/>
      <c r="VCL28" s="25"/>
      <c r="VCM28" s="25"/>
      <c r="VCN28" s="25"/>
      <c r="VCO28" s="152"/>
      <c r="VCP28" s="25"/>
      <c r="VCQ28" s="25"/>
      <c r="VCS28" s="25"/>
      <c r="VCT28" s="25"/>
      <c r="VCU28" s="25"/>
      <c r="VCV28" s="25"/>
      <c r="VCW28" s="424"/>
      <c r="VCX28" s="25"/>
      <c r="VCY28" s="25"/>
      <c r="VCZ28" s="25"/>
      <c r="VDA28" s="25"/>
      <c r="VDB28" s="25"/>
      <c r="VDC28" s="152"/>
      <c r="VDD28" s="25"/>
      <c r="VDE28" s="25"/>
      <c r="VDG28" s="25"/>
      <c r="VDH28" s="25"/>
      <c r="VDI28" s="25"/>
      <c r="VDJ28" s="25"/>
      <c r="VDK28" s="424"/>
      <c r="VDL28" s="25"/>
      <c r="VDM28" s="25"/>
      <c r="VDN28" s="25"/>
      <c r="VDO28" s="25"/>
      <c r="VDP28" s="25"/>
      <c r="VDQ28" s="152"/>
      <c r="VDR28" s="25"/>
      <c r="VDS28" s="25"/>
      <c r="VDU28" s="25"/>
      <c r="VDV28" s="25"/>
      <c r="VDW28" s="25"/>
      <c r="VDX28" s="25"/>
      <c r="VDY28" s="424"/>
      <c r="VDZ28" s="25"/>
      <c r="VEA28" s="25"/>
      <c r="VEB28" s="25"/>
      <c r="VEC28" s="25"/>
      <c r="VED28" s="25"/>
      <c r="VEE28" s="152"/>
      <c r="VEF28" s="25"/>
      <c r="VEG28" s="25"/>
      <c r="VEI28" s="25"/>
      <c r="VEJ28" s="25"/>
      <c r="VEK28" s="25"/>
      <c r="VEL28" s="25"/>
      <c r="VEM28" s="424"/>
      <c r="VEN28" s="25"/>
      <c r="VEO28" s="25"/>
      <c r="VEP28" s="25"/>
      <c r="VEQ28" s="25"/>
      <c r="VER28" s="25"/>
      <c r="VES28" s="152"/>
      <c r="VET28" s="25"/>
      <c r="VEU28" s="25"/>
      <c r="VEW28" s="25"/>
      <c r="VEX28" s="25"/>
      <c r="VEY28" s="25"/>
      <c r="VEZ28" s="25"/>
      <c r="VFA28" s="424"/>
      <c r="VFB28" s="25"/>
      <c r="VFC28" s="25"/>
      <c r="VFD28" s="25"/>
      <c r="VFE28" s="25"/>
      <c r="VFF28" s="25"/>
      <c r="VFG28" s="152"/>
      <c r="VFH28" s="25"/>
      <c r="VFI28" s="25"/>
      <c r="VFK28" s="25"/>
      <c r="VFL28" s="25"/>
      <c r="VFM28" s="25"/>
      <c r="VFN28" s="25"/>
      <c r="VFO28" s="424"/>
      <c r="VFP28" s="25"/>
      <c r="VFQ28" s="25"/>
      <c r="VFR28" s="25"/>
      <c r="VFS28" s="25"/>
      <c r="VFT28" s="25"/>
      <c r="VFU28" s="152"/>
      <c r="VFV28" s="25"/>
      <c r="VFW28" s="25"/>
      <c r="VFY28" s="25"/>
      <c r="VFZ28" s="25"/>
      <c r="VGA28" s="25"/>
      <c r="VGB28" s="25"/>
      <c r="VGC28" s="424"/>
      <c r="VGD28" s="25"/>
      <c r="VGE28" s="25"/>
      <c r="VGF28" s="25"/>
      <c r="VGG28" s="25"/>
      <c r="VGH28" s="25"/>
      <c r="VGI28" s="152"/>
      <c r="VGJ28" s="25"/>
      <c r="VGK28" s="25"/>
      <c r="VGM28" s="25"/>
      <c r="VGN28" s="25"/>
      <c r="VGO28" s="25"/>
      <c r="VGP28" s="25"/>
      <c r="VGQ28" s="424"/>
      <c r="VGR28" s="25"/>
      <c r="VGS28" s="25"/>
      <c r="VGT28" s="25"/>
      <c r="VGU28" s="25"/>
      <c r="VGV28" s="25"/>
      <c r="VGW28" s="152"/>
      <c r="VGX28" s="25"/>
      <c r="VGY28" s="25"/>
      <c r="VHA28" s="25"/>
      <c r="VHB28" s="25"/>
      <c r="VHC28" s="25"/>
      <c r="VHD28" s="25"/>
      <c r="VHE28" s="424"/>
      <c r="VHF28" s="25"/>
      <c r="VHG28" s="25"/>
      <c r="VHH28" s="25"/>
      <c r="VHI28" s="25"/>
      <c r="VHJ28" s="25"/>
      <c r="VHK28" s="152"/>
      <c r="VHL28" s="25"/>
      <c r="VHM28" s="25"/>
      <c r="VHO28" s="25"/>
      <c r="VHP28" s="25"/>
      <c r="VHQ28" s="25"/>
      <c r="VHR28" s="25"/>
      <c r="VHS28" s="424"/>
      <c r="VHT28" s="25"/>
      <c r="VHU28" s="25"/>
      <c r="VHV28" s="25"/>
      <c r="VHW28" s="25"/>
      <c r="VHX28" s="25"/>
      <c r="VHY28" s="152"/>
      <c r="VHZ28" s="25"/>
      <c r="VIA28" s="25"/>
      <c r="VIC28" s="25"/>
      <c r="VID28" s="25"/>
      <c r="VIE28" s="25"/>
      <c r="VIF28" s="25"/>
      <c r="VIG28" s="424"/>
      <c r="VIH28" s="25"/>
      <c r="VII28" s="25"/>
      <c r="VIJ28" s="25"/>
      <c r="VIK28" s="25"/>
      <c r="VIL28" s="25"/>
      <c r="VIM28" s="152"/>
      <c r="VIN28" s="25"/>
      <c r="VIO28" s="25"/>
      <c r="VIQ28" s="25"/>
      <c r="VIR28" s="25"/>
      <c r="VIS28" s="25"/>
      <c r="VIT28" s="25"/>
      <c r="VIU28" s="424"/>
      <c r="VIV28" s="25"/>
      <c r="VIW28" s="25"/>
      <c r="VIX28" s="25"/>
      <c r="VIY28" s="25"/>
      <c r="VIZ28" s="25"/>
      <c r="VJA28" s="152"/>
      <c r="VJB28" s="25"/>
      <c r="VJC28" s="25"/>
      <c r="VJE28" s="25"/>
      <c r="VJF28" s="25"/>
      <c r="VJG28" s="25"/>
      <c r="VJH28" s="25"/>
      <c r="VJI28" s="424"/>
      <c r="VJJ28" s="25"/>
      <c r="VJK28" s="25"/>
      <c r="VJL28" s="25"/>
      <c r="VJM28" s="25"/>
      <c r="VJN28" s="25"/>
      <c r="VJO28" s="152"/>
      <c r="VJP28" s="25"/>
      <c r="VJQ28" s="25"/>
      <c r="VJS28" s="25"/>
      <c r="VJT28" s="25"/>
      <c r="VJU28" s="25"/>
      <c r="VJV28" s="25"/>
      <c r="VJW28" s="424"/>
      <c r="VJX28" s="25"/>
      <c r="VJY28" s="25"/>
      <c r="VJZ28" s="25"/>
      <c r="VKA28" s="25"/>
      <c r="VKB28" s="25"/>
      <c r="VKC28" s="152"/>
      <c r="VKD28" s="25"/>
      <c r="VKE28" s="25"/>
      <c r="VKG28" s="25"/>
      <c r="VKH28" s="25"/>
      <c r="VKI28" s="25"/>
      <c r="VKJ28" s="25"/>
      <c r="VKK28" s="424"/>
      <c r="VKL28" s="25"/>
      <c r="VKM28" s="25"/>
      <c r="VKN28" s="25"/>
      <c r="VKO28" s="25"/>
      <c r="VKP28" s="25"/>
      <c r="VKQ28" s="152"/>
      <c r="VKR28" s="25"/>
      <c r="VKS28" s="25"/>
      <c r="VKU28" s="25"/>
      <c r="VKV28" s="25"/>
      <c r="VKW28" s="25"/>
      <c r="VKX28" s="25"/>
      <c r="VKY28" s="424"/>
      <c r="VKZ28" s="25"/>
      <c r="VLA28" s="25"/>
      <c r="VLB28" s="25"/>
      <c r="VLC28" s="25"/>
      <c r="VLD28" s="25"/>
      <c r="VLE28" s="152"/>
      <c r="VLF28" s="25"/>
      <c r="VLG28" s="25"/>
      <c r="VLI28" s="25"/>
      <c r="VLJ28" s="25"/>
      <c r="VLK28" s="25"/>
      <c r="VLL28" s="25"/>
      <c r="VLM28" s="424"/>
      <c r="VLN28" s="25"/>
      <c r="VLO28" s="25"/>
      <c r="VLP28" s="25"/>
      <c r="VLQ28" s="25"/>
      <c r="VLR28" s="25"/>
      <c r="VLS28" s="152"/>
      <c r="VLT28" s="25"/>
      <c r="VLU28" s="25"/>
      <c r="VLW28" s="25"/>
      <c r="VLX28" s="25"/>
      <c r="VLY28" s="25"/>
      <c r="VLZ28" s="25"/>
      <c r="VMA28" s="424"/>
      <c r="VMB28" s="25"/>
      <c r="VMC28" s="25"/>
      <c r="VMD28" s="25"/>
      <c r="VME28" s="25"/>
      <c r="VMF28" s="25"/>
      <c r="VMG28" s="152"/>
      <c r="VMH28" s="25"/>
      <c r="VMI28" s="25"/>
      <c r="VMK28" s="25"/>
      <c r="VML28" s="25"/>
      <c r="VMM28" s="25"/>
      <c r="VMN28" s="25"/>
      <c r="VMO28" s="424"/>
      <c r="VMP28" s="25"/>
      <c r="VMQ28" s="25"/>
      <c r="VMR28" s="25"/>
      <c r="VMS28" s="25"/>
      <c r="VMT28" s="25"/>
      <c r="VMU28" s="152"/>
      <c r="VMV28" s="25"/>
      <c r="VMW28" s="25"/>
      <c r="VMY28" s="25"/>
      <c r="VMZ28" s="25"/>
      <c r="VNA28" s="25"/>
      <c r="VNB28" s="25"/>
      <c r="VNC28" s="424"/>
      <c r="VND28" s="25"/>
      <c r="VNE28" s="25"/>
      <c r="VNF28" s="25"/>
      <c r="VNG28" s="25"/>
      <c r="VNH28" s="25"/>
      <c r="VNI28" s="152"/>
      <c r="VNJ28" s="25"/>
      <c r="VNK28" s="25"/>
      <c r="VNM28" s="25"/>
      <c r="VNN28" s="25"/>
      <c r="VNO28" s="25"/>
      <c r="VNP28" s="25"/>
      <c r="VNQ28" s="424"/>
      <c r="VNR28" s="25"/>
      <c r="VNS28" s="25"/>
      <c r="VNT28" s="25"/>
      <c r="VNU28" s="25"/>
      <c r="VNV28" s="25"/>
      <c r="VNW28" s="152"/>
      <c r="VNX28" s="25"/>
      <c r="VNY28" s="25"/>
      <c r="VOA28" s="25"/>
      <c r="VOB28" s="25"/>
      <c r="VOC28" s="25"/>
      <c r="VOD28" s="25"/>
      <c r="VOE28" s="424"/>
      <c r="VOF28" s="25"/>
      <c r="VOG28" s="25"/>
      <c r="VOH28" s="25"/>
      <c r="VOI28" s="25"/>
      <c r="VOJ28" s="25"/>
      <c r="VOK28" s="152"/>
      <c r="VOL28" s="25"/>
      <c r="VOM28" s="25"/>
      <c r="VOO28" s="25"/>
      <c r="VOP28" s="25"/>
      <c r="VOQ28" s="25"/>
      <c r="VOR28" s="25"/>
      <c r="VOS28" s="424"/>
      <c r="VOT28" s="25"/>
      <c r="VOU28" s="25"/>
      <c r="VOV28" s="25"/>
      <c r="VOW28" s="25"/>
      <c r="VOX28" s="25"/>
      <c r="VOY28" s="152"/>
      <c r="VOZ28" s="25"/>
      <c r="VPA28" s="25"/>
      <c r="VPC28" s="25"/>
      <c r="VPD28" s="25"/>
      <c r="VPE28" s="25"/>
      <c r="VPF28" s="25"/>
      <c r="VPG28" s="424"/>
      <c r="VPH28" s="25"/>
      <c r="VPI28" s="25"/>
      <c r="VPJ28" s="25"/>
      <c r="VPK28" s="25"/>
      <c r="VPL28" s="25"/>
      <c r="VPM28" s="152"/>
      <c r="VPN28" s="25"/>
      <c r="VPO28" s="25"/>
      <c r="VPQ28" s="25"/>
      <c r="VPR28" s="25"/>
      <c r="VPS28" s="25"/>
      <c r="VPT28" s="25"/>
      <c r="VPU28" s="424"/>
      <c r="VPV28" s="25"/>
      <c r="VPW28" s="25"/>
      <c r="VPX28" s="25"/>
      <c r="VPY28" s="25"/>
      <c r="VPZ28" s="25"/>
      <c r="VQA28" s="152"/>
      <c r="VQB28" s="25"/>
      <c r="VQC28" s="25"/>
      <c r="VQE28" s="25"/>
      <c r="VQF28" s="25"/>
      <c r="VQG28" s="25"/>
      <c r="VQH28" s="25"/>
      <c r="VQI28" s="424"/>
      <c r="VQJ28" s="25"/>
      <c r="VQK28" s="25"/>
      <c r="VQL28" s="25"/>
      <c r="VQM28" s="25"/>
      <c r="VQN28" s="25"/>
      <c r="VQO28" s="152"/>
      <c r="VQP28" s="25"/>
      <c r="VQQ28" s="25"/>
      <c r="VQS28" s="25"/>
      <c r="VQT28" s="25"/>
      <c r="VQU28" s="25"/>
      <c r="VQV28" s="25"/>
      <c r="VQW28" s="424"/>
      <c r="VQX28" s="25"/>
      <c r="VQY28" s="25"/>
      <c r="VQZ28" s="25"/>
      <c r="VRA28" s="25"/>
      <c r="VRB28" s="25"/>
      <c r="VRC28" s="152"/>
      <c r="VRD28" s="25"/>
      <c r="VRE28" s="25"/>
      <c r="VRG28" s="25"/>
      <c r="VRH28" s="25"/>
      <c r="VRI28" s="25"/>
      <c r="VRJ28" s="25"/>
      <c r="VRK28" s="424"/>
      <c r="VRL28" s="25"/>
      <c r="VRM28" s="25"/>
      <c r="VRN28" s="25"/>
      <c r="VRO28" s="25"/>
      <c r="VRP28" s="25"/>
      <c r="VRQ28" s="152"/>
      <c r="VRR28" s="25"/>
      <c r="VRS28" s="25"/>
      <c r="VRU28" s="25"/>
      <c r="VRV28" s="25"/>
      <c r="VRW28" s="25"/>
      <c r="VRX28" s="25"/>
      <c r="VRY28" s="424"/>
      <c r="VRZ28" s="25"/>
      <c r="VSA28" s="25"/>
      <c r="VSB28" s="25"/>
      <c r="VSC28" s="25"/>
      <c r="VSD28" s="25"/>
      <c r="VSE28" s="152"/>
      <c r="VSF28" s="25"/>
      <c r="VSG28" s="25"/>
      <c r="VSI28" s="25"/>
      <c r="VSJ28" s="25"/>
      <c r="VSK28" s="25"/>
      <c r="VSL28" s="25"/>
      <c r="VSM28" s="424"/>
      <c r="VSN28" s="25"/>
      <c r="VSO28" s="25"/>
      <c r="VSP28" s="25"/>
      <c r="VSQ28" s="25"/>
      <c r="VSR28" s="25"/>
      <c r="VSS28" s="152"/>
      <c r="VST28" s="25"/>
      <c r="VSU28" s="25"/>
      <c r="VSW28" s="25"/>
      <c r="VSX28" s="25"/>
      <c r="VSY28" s="25"/>
      <c r="VSZ28" s="25"/>
      <c r="VTA28" s="424"/>
      <c r="VTB28" s="25"/>
      <c r="VTC28" s="25"/>
      <c r="VTD28" s="25"/>
      <c r="VTE28" s="25"/>
      <c r="VTF28" s="25"/>
      <c r="VTG28" s="152"/>
      <c r="VTH28" s="25"/>
      <c r="VTI28" s="25"/>
      <c r="VTK28" s="25"/>
      <c r="VTL28" s="25"/>
      <c r="VTM28" s="25"/>
      <c r="VTN28" s="25"/>
      <c r="VTO28" s="424"/>
      <c r="VTP28" s="25"/>
      <c r="VTQ28" s="25"/>
      <c r="VTR28" s="25"/>
      <c r="VTS28" s="25"/>
      <c r="VTT28" s="25"/>
      <c r="VTU28" s="152"/>
      <c r="VTV28" s="25"/>
      <c r="VTW28" s="25"/>
      <c r="VTY28" s="25"/>
      <c r="VTZ28" s="25"/>
      <c r="VUA28" s="25"/>
      <c r="VUB28" s="25"/>
      <c r="VUC28" s="424"/>
      <c r="VUD28" s="25"/>
      <c r="VUE28" s="25"/>
      <c r="VUF28" s="25"/>
      <c r="VUG28" s="25"/>
      <c r="VUH28" s="25"/>
      <c r="VUI28" s="152"/>
      <c r="VUJ28" s="25"/>
      <c r="VUK28" s="25"/>
      <c r="VUM28" s="25"/>
      <c r="VUN28" s="25"/>
      <c r="VUO28" s="25"/>
      <c r="VUP28" s="25"/>
      <c r="VUQ28" s="424"/>
      <c r="VUR28" s="25"/>
      <c r="VUS28" s="25"/>
      <c r="VUT28" s="25"/>
      <c r="VUU28" s="25"/>
      <c r="VUV28" s="25"/>
      <c r="VUW28" s="152"/>
      <c r="VUX28" s="25"/>
      <c r="VUY28" s="25"/>
      <c r="VVA28" s="25"/>
      <c r="VVB28" s="25"/>
      <c r="VVC28" s="25"/>
      <c r="VVD28" s="25"/>
      <c r="VVE28" s="424"/>
      <c r="VVF28" s="25"/>
      <c r="VVG28" s="25"/>
      <c r="VVH28" s="25"/>
      <c r="VVI28" s="25"/>
      <c r="VVJ28" s="25"/>
      <c r="VVK28" s="152"/>
      <c r="VVL28" s="25"/>
      <c r="VVM28" s="25"/>
      <c r="VVO28" s="25"/>
      <c r="VVP28" s="25"/>
      <c r="VVQ28" s="25"/>
      <c r="VVR28" s="25"/>
      <c r="VVS28" s="424"/>
      <c r="VVT28" s="25"/>
      <c r="VVU28" s="25"/>
      <c r="VVV28" s="25"/>
      <c r="VVW28" s="25"/>
      <c r="VVX28" s="25"/>
      <c r="VVY28" s="152"/>
      <c r="VVZ28" s="25"/>
      <c r="VWA28" s="25"/>
      <c r="VWC28" s="25"/>
      <c r="VWD28" s="25"/>
      <c r="VWE28" s="25"/>
      <c r="VWF28" s="25"/>
      <c r="VWG28" s="424"/>
      <c r="VWH28" s="25"/>
      <c r="VWI28" s="25"/>
      <c r="VWJ28" s="25"/>
      <c r="VWK28" s="25"/>
      <c r="VWL28" s="25"/>
      <c r="VWM28" s="152"/>
      <c r="VWN28" s="25"/>
      <c r="VWO28" s="25"/>
      <c r="VWQ28" s="25"/>
      <c r="VWR28" s="25"/>
      <c r="VWS28" s="25"/>
      <c r="VWT28" s="25"/>
      <c r="VWU28" s="424"/>
      <c r="VWV28" s="25"/>
      <c r="VWW28" s="25"/>
      <c r="VWX28" s="25"/>
      <c r="VWY28" s="25"/>
      <c r="VWZ28" s="25"/>
      <c r="VXA28" s="152"/>
      <c r="VXB28" s="25"/>
      <c r="VXC28" s="25"/>
      <c r="VXE28" s="25"/>
      <c r="VXF28" s="25"/>
      <c r="VXG28" s="25"/>
      <c r="VXH28" s="25"/>
      <c r="VXI28" s="424"/>
      <c r="VXJ28" s="25"/>
      <c r="VXK28" s="25"/>
      <c r="VXL28" s="25"/>
      <c r="VXM28" s="25"/>
      <c r="VXN28" s="25"/>
      <c r="VXO28" s="152"/>
      <c r="VXP28" s="25"/>
      <c r="VXQ28" s="25"/>
      <c r="VXS28" s="25"/>
      <c r="VXT28" s="25"/>
      <c r="VXU28" s="25"/>
      <c r="VXV28" s="25"/>
      <c r="VXW28" s="424"/>
      <c r="VXX28" s="25"/>
      <c r="VXY28" s="25"/>
      <c r="VXZ28" s="25"/>
      <c r="VYA28" s="25"/>
      <c r="VYB28" s="25"/>
      <c r="VYC28" s="152"/>
      <c r="VYD28" s="25"/>
      <c r="VYE28" s="25"/>
      <c r="VYG28" s="25"/>
      <c r="VYH28" s="25"/>
      <c r="VYI28" s="25"/>
      <c r="VYJ28" s="25"/>
      <c r="VYK28" s="424"/>
      <c r="VYL28" s="25"/>
      <c r="VYM28" s="25"/>
      <c r="VYN28" s="25"/>
      <c r="VYO28" s="25"/>
      <c r="VYP28" s="25"/>
      <c r="VYQ28" s="152"/>
      <c r="VYR28" s="25"/>
      <c r="VYS28" s="25"/>
      <c r="VYU28" s="25"/>
      <c r="VYV28" s="25"/>
      <c r="VYW28" s="25"/>
      <c r="VYX28" s="25"/>
      <c r="VYY28" s="424"/>
      <c r="VYZ28" s="25"/>
      <c r="VZA28" s="25"/>
      <c r="VZB28" s="25"/>
      <c r="VZC28" s="25"/>
      <c r="VZD28" s="25"/>
      <c r="VZE28" s="152"/>
      <c r="VZF28" s="25"/>
      <c r="VZG28" s="25"/>
      <c r="VZI28" s="25"/>
      <c r="VZJ28" s="25"/>
      <c r="VZK28" s="25"/>
      <c r="VZL28" s="25"/>
      <c r="VZM28" s="424"/>
      <c r="VZN28" s="25"/>
      <c r="VZO28" s="25"/>
      <c r="VZP28" s="25"/>
      <c r="VZQ28" s="25"/>
      <c r="VZR28" s="25"/>
      <c r="VZS28" s="152"/>
      <c r="VZT28" s="25"/>
      <c r="VZU28" s="25"/>
      <c r="VZW28" s="25"/>
      <c r="VZX28" s="25"/>
      <c r="VZY28" s="25"/>
      <c r="VZZ28" s="25"/>
      <c r="WAA28" s="424"/>
      <c r="WAB28" s="25"/>
      <c r="WAC28" s="25"/>
      <c r="WAD28" s="25"/>
      <c r="WAE28" s="25"/>
      <c r="WAF28" s="25"/>
      <c r="WAG28" s="152"/>
      <c r="WAH28" s="25"/>
      <c r="WAI28" s="25"/>
      <c r="WAK28" s="25"/>
      <c r="WAL28" s="25"/>
      <c r="WAM28" s="25"/>
      <c r="WAN28" s="25"/>
      <c r="WAO28" s="424"/>
      <c r="WAP28" s="25"/>
      <c r="WAQ28" s="25"/>
      <c r="WAR28" s="25"/>
      <c r="WAS28" s="25"/>
      <c r="WAT28" s="25"/>
      <c r="WAU28" s="152"/>
      <c r="WAV28" s="25"/>
      <c r="WAW28" s="25"/>
      <c r="WAY28" s="25"/>
      <c r="WAZ28" s="25"/>
      <c r="WBA28" s="25"/>
      <c r="WBB28" s="25"/>
      <c r="WBC28" s="424"/>
      <c r="WBD28" s="25"/>
      <c r="WBE28" s="25"/>
      <c r="WBF28" s="25"/>
      <c r="WBG28" s="25"/>
      <c r="WBH28" s="25"/>
      <c r="WBI28" s="152"/>
      <c r="WBJ28" s="25"/>
      <c r="WBK28" s="25"/>
      <c r="WBM28" s="25"/>
      <c r="WBN28" s="25"/>
      <c r="WBO28" s="25"/>
      <c r="WBP28" s="25"/>
      <c r="WBQ28" s="424"/>
      <c r="WBR28" s="25"/>
      <c r="WBS28" s="25"/>
      <c r="WBT28" s="25"/>
      <c r="WBU28" s="25"/>
      <c r="WBV28" s="25"/>
      <c r="WBW28" s="152"/>
      <c r="WBX28" s="25"/>
      <c r="WBY28" s="25"/>
      <c r="WCA28" s="25"/>
      <c r="WCB28" s="25"/>
      <c r="WCC28" s="25"/>
      <c r="WCD28" s="25"/>
      <c r="WCE28" s="424"/>
      <c r="WCF28" s="25"/>
      <c r="WCG28" s="25"/>
      <c r="WCH28" s="25"/>
      <c r="WCI28" s="25"/>
      <c r="WCJ28" s="25"/>
      <c r="WCK28" s="152"/>
      <c r="WCL28" s="25"/>
      <c r="WCM28" s="25"/>
      <c r="WCO28" s="25"/>
      <c r="WCP28" s="25"/>
      <c r="WCQ28" s="25"/>
      <c r="WCR28" s="25"/>
      <c r="WCS28" s="424"/>
      <c r="WCT28" s="25"/>
      <c r="WCU28" s="25"/>
      <c r="WCV28" s="25"/>
      <c r="WCW28" s="25"/>
      <c r="WCX28" s="25"/>
      <c r="WCY28" s="152"/>
      <c r="WCZ28" s="25"/>
      <c r="WDA28" s="25"/>
      <c r="WDC28" s="25"/>
      <c r="WDD28" s="25"/>
      <c r="WDE28" s="25"/>
      <c r="WDF28" s="25"/>
      <c r="WDG28" s="424"/>
      <c r="WDH28" s="25"/>
      <c r="WDI28" s="25"/>
      <c r="WDJ28" s="25"/>
      <c r="WDK28" s="25"/>
      <c r="WDL28" s="25"/>
      <c r="WDM28" s="152"/>
      <c r="WDN28" s="25"/>
      <c r="WDO28" s="25"/>
      <c r="WDQ28" s="25"/>
      <c r="WDR28" s="25"/>
      <c r="WDS28" s="25"/>
      <c r="WDT28" s="25"/>
      <c r="WDU28" s="424"/>
      <c r="WDV28" s="25"/>
      <c r="WDW28" s="25"/>
      <c r="WDX28" s="25"/>
      <c r="WDY28" s="25"/>
      <c r="WDZ28" s="25"/>
      <c r="WEA28" s="152"/>
      <c r="WEB28" s="25"/>
      <c r="WEC28" s="25"/>
      <c r="WEE28" s="25"/>
      <c r="WEF28" s="25"/>
      <c r="WEG28" s="25"/>
      <c r="WEH28" s="25"/>
      <c r="WEI28" s="424"/>
      <c r="WEJ28" s="25"/>
      <c r="WEK28" s="25"/>
      <c r="WEL28" s="25"/>
      <c r="WEM28" s="25"/>
      <c r="WEN28" s="25"/>
      <c r="WEO28" s="152"/>
      <c r="WEP28" s="25"/>
      <c r="WEQ28" s="25"/>
      <c r="WES28" s="25"/>
      <c r="WET28" s="25"/>
      <c r="WEU28" s="25"/>
      <c r="WEV28" s="25"/>
      <c r="WEW28" s="424"/>
      <c r="WEX28" s="25"/>
      <c r="WEY28" s="25"/>
      <c r="WEZ28" s="25"/>
      <c r="WFA28" s="25"/>
      <c r="WFB28" s="25"/>
      <c r="WFC28" s="152"/>
      <c r="WFD28" s="25"/>
      <c r="WFE28" s="25"/>
      <c r="WFG28" s="25"/>
      <c r="WFH28" s="25"/>
      <c r="WFI28" s="25"/>
      <c r="WFJ28" s="25"/>
      <c r="WFK28" s="424"/>
      <c r="WFL28" s="25"/>
      <c r="WFM28" s="25"/>
      <c r="WFN28" s="25"/>
      <c r="WFO28" s="25"/>
      <c r="WFP28" s="25"/>
      <c r="WFQ28" s="152"/>
      <c r="WFR28" s="25"/>
      <c r="WFS28" s="25"/>
      <c r="WFU28" s="25"/>
      <c r="WFV28" s="25"/>
      <c r="WFW28" s="25"/>
      <c r="WFX28" s="25"/>
      <c r="WFY28" s="424"/>
      <c r="WFZ28" s="25"/>
      <c r="WGA28" s="25"/>
      <c r="WGB28" s="25"/>
      <c r="WGC28" s="25"/>
      <c r="WGD28" s="25"/>
      <c r="WGE28" s="152"/>
      <c r="WGF28" s="25"/>
      <c r="WGG28" s="25"/>
      <c r="WGI28" s="25"/>
      <c r="WGJ28" s="25"/>
      <c r="WGK28" s="25"/>
      <c r="WGL28" s="25"/>
      <c r="WGM28" s="424"/>
      <c r="WGN28" s="25"/>
      <c r="WGO28" s="25"/>
      <c r="WGP28" s="25"/>
      <c r="WGQ28" s="25"/>
      <c r="WGR28" s="25"/>
      <c r="WGS28" s="152"/>
      <c r="WGT28" s="25"/>
      <c r="WGU28" s="25"/>
      <c r="WGW28" s="25"/>
      <c r="WGX28" s="25"/>
      <c r="WGY28" s="25"/>
      <c r="WGZ28" s="25"/>
      <c r="WHA28" s="424"/>
      <c r="WHB28" s="25"/>
      <c r="WHC28" s="25"/>
      <c r="WHD28" s="25"/>
      <c r="WHE28" s="25"/>
      <c r="WHF28" s="25"/>
      <c r="WHG28" s="152"/>
      <c r="WHH28" s="25"/>
      <c r="WHI28" s="25"/>
      <c r="WHK28" s="25"/>
      <c r="WHL28" s="25"/>
      <c r="WHM28" s="25"/>
      <c r="WHN28" s="25"/>
      <c r="WHO28" s="424"/>
      <c r="WHP28" s="25"/>
      <c r="WHQ28" s="25"/>
      <c r="WHR28" s="25"/>
      <c r="WHS28" s="25"/>
      <c r="WHT28" s="25"/>
      <c r="WHU28" s="152"/>
      <c r="WHV28" s="25"/>
      <c r="WHW28" s="25"/>
      <c r="WHY28" s="25"/>
      <c r="WHZ28" s="25"/>
      <c r="WIA28" s="25"/>
      <c r="WIB28" s="25"/>
      <c r="WIC28" s="424"/>
      <c r="WID28" s="25"/>
      <c r="WIE28" s="25"/>
      <c r="WIF28" s="25"/>
      <c r="WIG28" s="25"/>
      <c r="WIH28" s="25"/>
      <c r="WII28" s="152"/>
      <c r="WIJ28" s="25"/>
      <c r="WIK28" s="25"/>
      <c r="WIM28" s="25"/>
      <c r="WIN28" s="25"/>
      <c r="WIO28" s="25"/>
      <c r="WIP28" s="25"/>
      <c r="WIQ28" s="424"/>
      <c r="WIR28" s="25"/>
      <c r="WIS28" s="25"/>
      <c r="WIT28" s="25"/>
      <c r="WIU28" s="25"/>
      <c r="WIV28" s="25"/>
      <c r="WIW28" s="152"/>
      <c r="WIX28" s="25"/>
      <c r="WIY28" s="25"/>
      <c r="WJA28" s="25"/>
      <c r="WJB28" s="25"/>
      <c r="WJC28" s="25"/>
      <c r="WJD28" s="25"/>
      <c r="WJE28" s="424"/>
      <c r="WJF28" s="25"/>
      <c r="WJG28" s="25"/>
      <c r="WJH28" s="25"/>
      <c r="WJI28" s="25"/>
      <c r="WJJ28" s="25"/>
      <c r="WJK28" s="152"/>
      <c r="WJL28" s="25"/>
      <c r="WJM28" s="25"/>
      <c r="WJO28" s="25"/>
      <c r="WJP28" s="25"/>
      <c r="WJQ28" s="25"/>
      <c r="WJR28" s="25"/>
      <c r="WJS28" s="424"/>
      <c r="WJT28" s="25"/>
      <c r="WJU28" s="25"/>
      <c r="WJV28" s="25"/>
      <c r="WJW28" s="25"/>
      <c r="WJX28" s="25"/>
      <c r="WJY28" s="152"/>
      <c r="WJZ28" s="25"/>
      <c r="WKA28" s="25"/>
      <c r="WKC28" s="25"/>
      <c r="WKD28" s="25"/>
      <c r="WKE28" s="25"/>
      <c r="WKF28" s="25"/>
      <c r="WKG28" s="424"/>
      <c r="WKH28" s="25"/>
      <c r="WKI28" s="25"/>
      <c r="WKJ28" s="25"/>
      <c r="WKK28" s="25"/>
      <c r="WKL28" s="25"/>
      <c r="WKM28" s="152"/>
      <c r="WKN28" s="25"/>
      <c r="WKO28" s="25"/>
      <c r="WKQ28" s="25"/>
      <c r="WKR28" s="25"/>
      <c r="WKS28" s="25"/>
      <c r="WKT28" s="25"/>
      <c r="WKU28" s="424"/>
      <c r="WKV28" s="25"/>
      <c r="WKW28" s="25"/>
      <c r="WKX28" s="25"/>
      <c r="WKY28" s="25"/>
      <c r="WKZ28" s="25"/>
      <c r="WLA28" s="152"/>
      <c r="WLB28" s="25"/>
      <c r="WLC28" s="25"/>
      <c r="WLE28" s="25"/>
      <c r="WLF28" s="25"/>
      <c r="WLG28" s="25"/>
      <c r="WLH28" s="25"/>
      <c r="WLI28" s="424"/>
      <c r="WLJ28" s="25"/>
      <c r="WLK28" s="25"/>
      <c r="WLL28" s="25"/>
      <c r="WLM28" s="25"/>
      <c r="WLN28" s="25"/>
      <c r="WLO28" s="152"/>
      <c r="WLP28" s="25"/>
      <c r="WLQ28" s="25"/>
      <c r="WLS28" s="25"/>
      <c r="WLT28" s="25"/>
      <c r="WLU28" s="25"/>
      <c r="WLV28" s="25"/>
      <c r="WLW28" s="424"/>
      <c r="WLX28" s="25"/>
      <c r="WLY28" s="25"/>
      <c r="WLZ28" s="25"/>
      <c r="WMA28" s="25"/>
      <c r="WMB28" s="25"/>
      <c r="WMC28" s="152"/>
      <c r="WMD28" s="25"/>
      <c r="WME28" s="25"/>
      <c r="WMG28" s="25"/>
      <c r="WMH28" s="25"/>
      <c r="WMI28" s="25"/>
      <c r="WMJ28" s="25"/>
      <c r="WMK28" s="424"/>
      <c r="WML28" s="25"/>
      <c r="WMM28" s="25"/>
      <c r="WMN28" s="25"/>
      <c r="WMO28" s="25"/>
      <c r="WMP28" s="25"/>
      <c r="WMQ28" s="152"/>
      <c r="WMR28" s="25"/>
      <c r="WMS28" s="25"/>
      <c r="WMU28" s="25"/>
      <c r="WMV28" s="25"/>
      <c r="WMW28" s="25"/>
      <c r="WMX28" s="25"/>
      <c r="WMY28" s="424"/>
      <c r="WMZ28" s="25"/>
      <c r="WNA28" s="25"/>
      <c r="WNB28" s="25"/>
      <c r="WNC28" s="25"/>
      <c r="WND28" s="25"/>
      <c r="WNE28" s="152"/>
      <c r="WNF28" s="25"/>
      <c r="WNG28" s="25"/>
      <c r="WNI28" s="25"/>
      <c r="WNJ28" s="25"/>
      <c r="WNK28" s="25"/>
      <c r="WNL28" s="25"/>
      <c r="WNM28" s="424"/>
      <c r="WNN28" s="25"/>
      <c r="WNO28" s="25"/>
      <c r="WNP28" s="25"/>
      <c r="WNQ28" s="25"/>
      <c r="WNR28" s="25"/>
      <c r="WNS28" s="152"/>
      <c r="WNT28" s="25"/>
      <c r="WNU28" s="25"/>
      <c r="WNW28" s="25"/>
      <c r="WNX28" s="25"/>
      <c r="WNY28" s="25"/>
      <c r="WNZ28" s="25"/>
      <c r="WOA28" s="424"/>
      <c r="WOB28" s="25"/>
      <c r="WOC28" s="25"/>
      <c r="WOD28" s="25"/>
      <c r="WOE28" s="25"/>
      <c r="WOF28" s="25"/>
      <c r="WOG28" s="152"/>
      <c r="WOH28" s="25"/>
      <c r="WOI28" s="25"/>
      <c r="WOK28" s="25"/>
      <c r="WOL28" s="25"/>
      <c r="WOM28" s="25"/>
      <c r="WON28" s="25"/>
      <c r="WOO28" s="424"/>
      <c r="WOP28" s="25"/>
      <c r="WOQ28" s="25"/>
      <c r="WOR28" s="25"/>
      <c r="WOS28" s="25"/>
      <c r="WOT28" s="25"/>
      <c r="WOU28" s="152"/>
      <c r="WOV28" s="25"/>
      <c r="WOW28" s="25"/>
      <c r="WOY28" s="25"/>
      <c r="WOZ28" s="25"/>
      <c r="WPA28" s="25"/>
      <c r="WPB28" s="25"/>
      <c r="WPC28" s="424"/>
      <c r="WPD28" s="25"/>
      <c r="WPE28" s="25"/>
      <c r="WPF28" s="25"/>
      <c r="WPG28" s="25"/>
      <c r="WPH28" s="25"/>
      <c r="WPI28" s="152"/>
      <c r="WPJ28" s="25"/>
      <c r="WPK28" s="25"/>
      <c r="WPM28" s="25"/>
      <c r="WPN28" s="25"/>
      <c r="WPO28" s="25"/>
      <c r="WPP28" s="25"/>
      <c r="WPQ28" s="424"/>
      <c r="WPR28" s="25"/>
      <c r="WPS28" s="25"/>
      <c r="WPT28" s="25"/>
      <c r="WPU28" s="25"/>
      <c r="WPV28" s="25"/>
      <c r="WPW28" s="152"/>
      <c r="WPX28" s="25"/>
      <c r="WPY28" s="25"/>
      <c r="WQA28" s="25"/>
      <c r="WQB28" s="25"/>
      <c r="WQC28" s="25"/>
      <c r="WQD28" s="25"/>
      <c r="WQE28" s="424"/>
      <c r="WQF28" s="25"/>
      <c r="WQG28" s="25"/>
      <c r="WQH28" s="25"/>
      <c r="WQI28" s="25"/>
      <c r="WQJ28" s="25"/>
      <c r="WQK28" s="152"/>
      <c r="WQL28" s="25"/>
      <c r="WQM28" s="25"/>
      <c r="WQO28" s="25"/>
      <c r="WQP28" s="25"/>
      <c r="WQQ28" s="25"/>
      <c r="WQR28" s="25"/>
      <c r="WQS28" s="424"/>
      <c r="WQT28" s="25"/>
      <c r="WQU28" s="25"/>
      <c r="WQV28" s="25"/>
      <c r="WQW28" s="25"/>
      <c r="WQX28" s="25"/>
      <c r="WQY28" s="152"/>
      <c r="WQZ28" s="25"/>
      <c r="WRA28" s="25"/>
      <c r="WRC28" s="25"/>
      <c r="WRD28" s="25"/>
      <c r="WRE28" s="25"/>
      <c r="WRF28" s="25"/>
      <c r="WRG28" s="424"/>
      <c r="WRH28" s="25"/>
      <c r="WRI28" s="25"/>
      <c r="WRJ28" s="25"/>
      <c r="WRK28" s="25"/>
      <c r="WRL28" s="25"/>
      <c r="WRM28" s="152"/>
      <c r="WRN28" s="25"/>
      <c r="WRO28" s="25"/>
      <c r="WRQ28" s="25"/>
      <c r="WRR28" s="25"/>
      <c r="WRS28" s="25"/>
      <c r="WRT28" s="25"/>
      <c r="WRU28" s="424"/>
      <c r="WRV28" s="25"/>
      <c r="WRW28" s="25"/>
      <c r="WRX28" s="25"/>
      <c r="WRY28" s="25"/>
      <c r="WRZ28" s="25"/>
      <c r="WSA28" s="152"/>
      <c r="WSB28" s="25"/>
      <c r="WSC28" s="25"/>
      <c r="WSE28" s="25"/>
      <c r="WSF28" s="25"/>
      <c r="WSG28" s="25"/>
      <c r="WSH28" s="25"/>
      <c r="WSI28" s="424"/>
      <c r="WSJ28" s="25"/>
      <c r="WSK28" s="25"/>
      <c r="WSL28" s="25"/>
      <c r="WSM28" s="25"/>
      <c r="WSN28" s="25"/>
      <c r="WSO28" s="152"/>
      <c r="WSP28" s="25"/>
      <c r="WSQ28" s="25"/>
      <c r="WSS28" s="25"/>
      <c r="WST28" s="25"/>
      <c r="WSU28" s="25"/>
      <c r="WSV28" s="25"/>
      <c r="WSW28" s="424"/>
      <c r="WSX28" s="25"/>
      <c r="WSY28" s="25"/>
      <c r="WSZ28" s="25"/>
      <c r="WTA28" s="25"/>
      <c r="WTB28" s="25"/>
      <c r="WTC28" s="152"/>
      <c r="WTD28" s="25"/>
      <c r="WTE28" s="25"/>
      <c r="WTG28" s="25"/>
      <c r="WTH28" s="25"/>
      <c r="WTI28" s="25"/>
      <c r="WTJ28" s="25"/>
      <c r="WTK28" s="424"/>
      <c r="WTL28" s="25"/>
      <c r="WTM28" s="25"/>
      <c r="WTN28" s="25"/>
      <c r="WTO28" s="25"/>
      <c r="WTP28" s="25"/>
      <c r="WTQ28" s="152"/>
      <c r="WTR28" s="25"/>
      <c r="WTS28" s="25"/>
      <c r="WTU28" s="25"/>
      <c r="WTV28" s="25"/>
      <c r="WTW28" s="25"/>
      <c r="WTX28" s="25"/>
      <c r="WTY28" s="424"/>
      <c r="WTZ28" s="25"/>
      <c r="WUA28" s="25"/>
      <c r="WUB28" s="25"/>
      <c r="WUC28" s="25"/>
      <c r="WUD28" s="25"/>
      <c r="WUE28" s="152"/>
      <c r="WUF28" s="25"/>
      <c r="WUG28" s="25"/>
      <c r="WUI28" s="25"/>
      <c r="WUJ28" s="25"/>
      <c r="WUK28" s="25"/>
      <c r="WUL28" s="25"/>
      <c r="WUM28" s="424"/>
      <c r="WUN28" s="25"/>
      <c r="WUO28" s="25"/>
      <c r="WUP28" s="25"/>
      <c r="WUQ28" s="25"/>
      <c r="WUR28" s="25"/>
      <c r="WUS28" s="152"/>
      <c r="WUT28" s="25"/>
      <c r="WUU28" s="25"/>
      <c r="WUW28" s="25"/>
      <c r="WUX28" s="25"/>
      <c r="WUY28" s="25"/>
      <c r="WUZ28" s="25"/>
      <c r="WVA28" s="424"/>
      <c r="WVB28" s="25"/>
      <c r="WVC28" s="25"/>
      <c r="WVD28" s="25"/>
      <c r="WVE28" s="25"/>
      <c r="WVF28" s="25"/>
      <c r="WVG28" s="152"/>
      <c r="WVH28" s="25"/>
      <c r="WVI28" s="25"/>
      <c r="WVK28" s="25"/>
      <c r="WVL28" s="25"/>
      <c r="WVM28" s="25"/>
      <c r="WVN28" s="25"/>
      <c r="WVO28" s="424"/>
      <c r="WVP28" s="25"/>
      <c r="WVQ28" s="25"/>
      <c r="WVR28" s="25"/>
      <c r="WVS28" s="25"/>
      <c r="WVT28" s="25"/>
      <c r="WVU28" s="152"/>
      <c r="WVV28" s="25"/>
      <c r="WVW28" s="25"/>
      <c r="WVY28" s="25"/>
      <c r="WVZ28" s="25"/>
      <c r="WWA28" s="25"/>
      <c r="WWB28" s="25"/>
      <c r="WWC28" s="424"/>
      <c r="WWD28" s="25"/>
      <c r="WWE28" s="25"/>
      <c r="WWF28" s="25"/>
      <c r="WWG28" s="25"/>
      <c r="WWH28" s="25"/>
      <c r="WWI28" s="152"/>
      <c r="WWJ28" s="25"/>
      <c r="WWK28" s="25"/>
      <c r="WWM28" s="25"/>
      <c r="WWN28" s="25"/>
      <c r="WWO28" s="25"/>
      <c r="WWP28" s="25"/>
      <c r="WWQ28" s="424"/>
      <c r="WWR28" s="25"/>
      <c r="WWS28" s="25"/>
      <c r="WWT28" s="25"/>
      <c r="WWU28" s="25"/>
      <c r="WWV28" s="25"/>
      <c r="WWW28" s="152"/>
      <c r="WWX28" s="25"/>
      <c r="WWY28" s="25"/>
      <c r="WXA28" s="25"/>
      <c r="WXB28" s="25"/>
      <c r="WXC28" s="25"/>
      <c r="WXD28" s="25"/>
      <c r="WXE28" s="424"/>
      <c r="WXF28" s="25"/>
      <c r="WXG28" s="25"/>
      <c r="WXH28" s="25"/>
      <c r="WXI28" s="25"/>
      <c r="WXJ28" s="25"/>
      <c r="WXK28" s="152"/>
      <c r="WXL28" s="25"/>
      <c r="WXM28" s="25"/>
      <c r="WXO28" s="25"/>
      <c r="WXP28" s="25"/>
      <c r="WXQ28" s="25"/>
      <c r="WXR28" s="25"/>
      <c r="WXS28" s="424"/>
      <c r="WXT28" s="25"/>
      <c r="WXU28" s="25"/>
      <c r="WXV28" s="25"/>
      <c r="WXW28" s="25"/>
      <c r="WXX28" s="25"/>
      <c r="WXY28" s="152"/>
      <c r="WXZ28" s="25"/>
      <c r="WYA28" s="25"/>
      <c r="WYC28" s="25"/>
      <c r="WYD28" s="25"/>
      <c r="WYE28" s="25"/>
      <c r="WYF28" s="25"/>
      <c r="WYG28" s="424"/>
      <c r="WYH28" s="25"/>
      <c r="WYI28" s="25"/>
      <c r="WYJ28" s="25"/>
      <c r="WYK28" s="25"/>
      <c r="WYL28" s="25"/>
      <c r="WYM28" s="152"/>
      <c r="WYN28" s="25"/>
      <c r="WYO28" s="25"/>
      <c r="WYQ28" s="25"/>
      <c r="WYR28" s="25"/>
      <c r="WYS28" s="25"/>
      <c r="WYT28" s="25"/>
      <c r="WYU28" s="424"/>
      <c r="WYV28" s="25"/>
      <c r="WYW28" s="25"/>
      <c r="WYX28" s="25"/>
      <c r="WYY28" s="25"/>
      <c r="WYZ28" s="25"/>
      <c r="WZA28" s="152"/>
      <c r="WZB28" s="25"/>
      <c r="WZC28" s="25"/>
      <c r="WZE28" s="25"/>
      <c r="WZF28" s="25"/>
      <c r="WZG28" s="25"/>
      <c r="WZH28" s="25"/>
      <c r="WZI28" s="424"/>
      <c r="WZJ28" s="25"/>
      <c r="WZK28" s="25"/>
      <c r="WZL28" s="25"/>
      <c r="WZM28" s="25"/>
      <c r="WZN28" s="25"/>
      <c r="WZO28" s="152"/>
      <c r="WZP28" s="25"/>
      <c r="WZQ28" s="25"/>
      <c r="WZS28" s="25"/>
      <c r="WZT28" s="25"/>
      <c r="WZU28" s="25"/>
      <c r="WZV28" s="25"/>
      <c r="WZW28" s="424"/>
      <c r="WZX28" s="25"/>
      <c r="WZY28" s="25"/>
      <c r="WZZ28" s="25"/>
      <c r="XAA28" s="25"/>
      <c r="XAB28" s="25"/>
      <c r="XAC28" s="152"/>
      <c r="XAD28" s="25"/>
      <c r="XAE28" s="25"/>
      <c r="XAG28" s="25"/>
      <c r="XAH28" s="25"/>
      <c r="XAI28" s="25"/>
      <c r="XAJ28" s="25"/>
      <c r="XAK28" s="424"/>
      <c r="XAL28" s="25"/>
      <c r="XAM28" s="25"/>
      <c r="XAN28" s="25"/>
      <c r="XAO28" s="25"/>
      <c r="XAP28" s="25"/>
      <c r="XAQ28" s="152"/>
      <c r="XAR28" s="25"/>
      <c r="XAS28" s="25"/>
      <c r="XAU28" s="25"/>
      <c r="XAV28" s="25"/>
      <c r="XAW28" s="25"/>
      <c r="XAX28" s="25"/>
      <c r="XAY28" s="424"/>
      <c r="XAZ28" s="25"/>
      <c r="XBA28" s="25"/>
      <c r="XBB28" s="25"/>
      <c r="XBC28" s="25"/>
      <c r="XBD28" s="25"/>
      <c r="XBE28" s="152"/>
      <c r="XBF28" s="25"/>
      <c r="XBG28" s="25"/>
      <c r="XBI28" s="25"/>
      <c r="XBJ28" s="25"/>
      <c r="XBK28" s="25"/>
      <c r="XBL28" s="25"/>
      <c r="XBM28" s="424"/>
      <c r="XBN28" s="25"/>
      <c r="XBO28" s="25"/>
      <c r="XBP28" s="25"/>
      <c r="XBQ28" s="25"/>
      <c r="XBR28" s="25"/>
      <c r="XBS28" s="152"/>
      <c r="XBT28" s="25"/>
      <c r="XBU28" s="25"/>
      <c r="XBW28" s="25"/>
      <c r="XBX28" s="25"/>
      <c r="XBY28" s="25"/>
      <c r="XBZ28" s="25"/>
      <c r="XCA28" s="424"/>
      <c r="XCB28" s="25"/>
      <c r="XCC28" s="25"/>
      <c r="XCD28" s="25"/>
      <c r="XCE28" s="25"/>
      <c r="XCF28" s="25"/>
      <c r="XCG28" s="152"/>
      <c r="XCH28" s="25"/>
      <c r="XCI28" s="25"/>
      <c r="XCK28" s="25"/>
      <c r="XCL28" s="25"/>
      <c r="XCM28" s="25"/>
      <c r="XCN28" s="25"/>
      <c r="XCO28" s="424"/>
      <c r="XCP28" s="25"/>
      <c r="XCQ28" s="25"/>
      <c r="XCR28" s="25"/>
      <c r="XCS28" s="25"/>
      <c r="XCT28" s="25"/>
      <c r="XCU28" s="152"/>
      <c r="XCV28" s="25"/>
      <c r="XCW28" s="25"/>
      <c r="XCY28" s="25"/>
      <c r="XCZ28" s="25"/>
      <c r="XDA28" s="25"/>
      <c r="XDB28" s="25"/>
      <c r="XDC28" s="424"/>
      <c r="XDD28" s="25"/>
      <c r="XDE28" s="25"/>
      <c r="XDF28" s="25"/>
      <c r="XDG28" s="25"/>
      <c r="XDH28" s="25"/>
      <c r="XDI28" s="152"/>
      <c r="XDJ28" s="25"/>
      <c r="XDK28" s="25"/>
      <c r="XDM28" s="25"/>
      <c r="XDN28" s="25"/>
      <c r="XDO28" s="25"/>
      <c r="XDP28" s="25"/>
      <c r="XDQ28" s="424"/>
      <c r="XDR28" s="25"/>
      <c r="XDS28" s="25"/>
      <c r="XDT28" s="25"/>
      <c r="XDU28" s="25"/>
      <c r="XDV28" s="25"/>
      <c r="XDW28" s="152"/>
      <c r="XDX28" s="25"/>
      <c r="XDY28" s="25"/>
      <c r="XEA28" s="25"/>
      <c r="XEB28" s="25"/>
      <c r="XEC28" s="25"/>
    </row>
    <row r="29" spans="1:16357" s="162" customFormat="1" ht="8.25" customHeight="1" thickBot="1">
      <c r="A29" s="156"/>
      <c r="B29" s="157"/>
      <c r="C29" s="157"/>
      <c r="D29" s="157"/>
      <c r="E29" s="157"/>
      <c r="F29" s="158"/>
      <c r="G29" s="159"/>
      <c r="H29" s="157"/>
      <c r="I29" s="157"/>
      <c r="J29" s="157"/>
      <c r="K29" s="157"/>
      <c r="L29" s="158"/>
      <c r="M29" s="157"/>
      <c r="N29" s="157"/>
      <c r="O29" s="157"/>
      <c r="P29" s="157"/>
      <c r="Q29" s="157"/>
      <c r="R29" s="158"/>
      <c r="S29" s="86"/>
      <c r="T29" s="157"/>
      <c r="U29" s="160"/>
      <c r="V29" s="159"/>
      <c r="W29" s="157"/>
      <c r="X29" s="157"/>
      <c r="Y29" s="157"/>
      <c r="Z29" s="157"/>
      <c r="AA29" s="160"/>
      <c r="AB29" s="157"/>
      <c r="AC29" s="157"/>
      <c r="AD29" s="156"/>
      <c r="AE29" s="157"/>
      <c r="AF29" s="157"/>
      <c r="AG29" s="157"/>
      <c r="AH29" s="157"/>
      <c r="AI29" s="160"/>
      <c r="AJ29" s="159"/>
      <c r="AK29" s="157"/>
      <c r="AL29" s="157"/>
      <c r="AM29" s="157"/>
      <c r="AN29" s="157"/>
      <c r="AO29" s="160"/>
      <c r="AP29" s="157"/>
      <c r="AQ29" s="157"/>
      <c r="AR29" s="156"/>
      <c r="AS29" s="157"/>
      <c r="AT29" s="157"/>
      <c r="AU29" s="157"/>
      <c r="AV29" s="157"/>
      <c r="AW29" s="160"/>
      <c r="AX29" s="159"/>
      <c r="AY29" s="157"/>
      <c r="AZ29" s="157"/>
      <c r="BA29" s="157"/>
      <c r="BB29" s="157"/>
      <c r="BC29" s="160"/>
      <c r="BD29" s="157"/>
      <c r="BE29" s="157"/>
      <c r="BF29" s="156"/>
      <c r="BG29" s="157"/>
      <c r="BH29" s="157"/>
      <c r="BI29" s="157"/>
      <c r="BJ29" s="157"/>
      <c r="BK29" s="160"/>
      <c r="BL29" s="159"/>
      <c r="BM29" s="157"/>
      <c r="BN29" s="157"/>
      <c r="BO29" s="157"/>
      <c r="BP29" s="157"/>
      <c r="BQ29" s="160"/>
      <c r="BR29" s="157"/>
      <c r="BS29" s="157"/>
      <c r="BT29" s="156"/>
      <c r="BU29" s="157"/>
      <c r="BV29" s="157"/>
      <c r="BW29" s="157"/>
      <c r="BX29" s="157"/>
      <c r="BY29" s="160"/>
      <c r="BZ29" s="159"/>
      <c r="CA29" s="157"/>
      <c r="CB29" s="157"/>
      <c r="CC29" s="157"/>
      <c r="CD29" s="157"/>
      <c r="CE29" s="160"/>
      <c r="CF29" s="157"/>
      <c r="CG29" s="157"/>
      <c r="CH29" s="156"/>
      <c r="CI29" s="157"/>
      <c r="CJ29" s="157"/>
      <c r="CK29" s="157"/>
      <c r="CL29" s="157"/>
      <c r="CM29" s="160"/>
      <c r="CN29" s="159"/>
      <c r="CO29" s="157"/>
      <c r="CP29" s="157"/>
      <c r="CQ29" s="157"/>
      <c r="CR29" s="157"/>
      <c r="CS29" s="160"/>
      <c r="CT29" s="157"/>
      <c r="CU29" s="157"/>
      <c r="CV29" s="156"/>
      <c r="CW29" s="157"/>
      <c r="CX29" s="157"/>
      <c r="CY29" s="157"/>
      <c r="CZ29" s="157"/>
      <c r="DA29" s="160"/>
      <c r="DB29" s="159"/>
      <c r="DC29" s="157"/>
      <c r="DD29" s="157"/>
      <c r="DE29" s="157"/>
      <c r="DF29" s="157"/>
      <c r="DG29" s="160"/>
      <c r="DH29" s="157"/>
      <c r="DI29" s="157"/>
      <c r="DJ29" s="156"/>
      <c r="DK29" s="157"/>
      <c r="DL29" s="157"/>
      <c r="DM29" s="157"/>
      <c r="DN29" s="157"/>
      <c r="DO29" s="161"/>
      <c r="DP29" s="159"/>
      <c r="DQ29" s="157"/>
      <c r="DR29" s="157"/>
      <c r="DS29" s="157"/>
      <c r="DT29" s="157"/>
      <c r="DU29" s="161"/>
      <c r="DV29" s="157"/>
      <c r="DW29" s="157"/>
      <c r="DX29" s="156"/>
      <c r="DY29" s="157"/>
      <c r="DZ29" s="157"/>
      <c r="EA29" s="157"/>
      <c r="EB29" s="157"/>
      <c r="EC29" s="161"/>
      <c r="ED29" s="159"/>
      <c r="EE29" s="157"/>
      <c r="EF29" s="157"/>
      <c r="EG29" s="157"/>
      <c r="EH29" s="157"/>
      <c r="EI29" s="161"/>
      <c r="EJ29" s="157"/>
      <c r="EK29" s="157"/>
      <c r="EL29" s="156"/>
      <c r="EM29" s="157"/>
      <c r="EN29" s="157"/>
      <c r="EO29" s="157"/>
      <c r="EP29" s="157"/>
      <c r="EQ29" s="161"/>
      <c r="ER29" s="159"/>
      <c r="ES29" s="157"/>
      <c r="ET29" s="157"/>
      <c r="EU29" s="157"/>
      <c r="EV29" s="157"/>
      <c r="EW29" s="161"/>
      <c r="EX29" s="157"/>
      <c r="EY29" s="157"/>
      <c r="EZ29" s="156"/>
      <c r="FA29" s="157"/>
      <c r="FB29" s="157"/>
      <c r="FC29" s="157"/>
      <c r="FD29" s="157"/>
      <c r="FE29" s="161"/>
      <c r="FF29" s="159"/>
      <c r="FG29" s="157"/>
      <c r="FH29" s="157"/>
      <c r="FI29" s="157"/>
      <c r="FJ29" s="157"/>
      <c r="FK29" s="161"/>
      <c r="FL29" s="157"/>
      <c r="FM29" s="157"/>
      <c r="FN29" s="156"/>
      <c r="FO29" s="157"/>
      <c r="FP29" s="157"/>
      <c r="FQ29" s="157"/>
      <c r="FR29" s="157"/>
      <c r="FS29" s="161"/>
      <c r="FT29" s="159"/>
      <c r="FU29" s="157"/>
      <c r="FV29" s="157"/>
      <c r="FW29" s="157"/>
      <c r="FX29" s="157"/>
      <c r="FY29" s="161"/>
      <c r="FZ29" s="157"/>
      <c r="GA29" s="157"/>
      <c r="GB29" s="156"/>
      <c r="GC29" s="157"/>
      <c r="GD29" s="157"/>
      <c r="GE29" s="157"/>
      <c r="GF29" s="157"/>
      <c r="GG29" s="161"/>
      <c r="GH29" s="159"/>
      <c r="GI29" s="157"/>
      <c r="GJ29" s="157"/>
      <c r="GK29" s="157"/>
      <c r="GL29" s="157"/>
      <c r="GM29" s="161"/>
      <c r="GN29" s="157"/>
      <c r="GO29" s="157"/>
      <c r="GP29" s="156"/>
      <c r="GQ29" s="157"/>
      <c r="GR29" s="157"/>
      <c r="GS29" s="157"/>
      <c r="GT29" s="157"/>
      <c r="GU29" s="161"/>
      <c r="GV29" s="159"/>
      <c r="GW29" s="157"/>
      <c r="GX29" s="157"/>
      <c r="GY29" s="157"/>
      <c r="GZ29" s="157"/>
      <c r="HA29" s="161"/>
      <c r="HB29" s="157"/>
      <c r="HC29" s="157"/>
      <c r="HD29" s="156"/>
      <c r="HE29" s="157"/>
      <c r="HF29" s="157"/>
      <c r="HG29" s="157"/>
      <c r="HH29" s="157"/>
      <c r="HI29" s="161"/>
      <c r="HJ29" s="159"/>
      <c r="HK29" s="157"/>
      <c r="HL29" s="157"/>
      <c r="HM29" s="157"/>
      <c r="HN29" s="157"/>
      <c r="HO29" s="161"/>
      <c r="HP29" s="157"/>
      <c r="HQ29" s="157"/>
      <c r="HR29" s="156"/>
      <c r="HS29" s="157"/>
      <c r="HT29" s="157"/>
      <c r="HU29" s="157"/>
      <c r="HV29" s="157"/>
      <c r="HW29" s="161"/>
      <c r="HX29" s="159"/>
      <c r="HY29" s="157"/>
      <c r="HZ29" s="157"/>
      <c r="IA29" s="157"/>
      <c r="IB29" s="157"/>
      <c r="IC29" s="161"/>
      <c r="ID29" s="157"/>
      <c r="IE29" s="157"/>
      <c r="IF29" s="156"/>
      <c r="IG29" s="157"/>
      <c r="IH29" s="157"/>
      <c r="II29" s="157"/>
      <c r="IJ29" s="157"/>
      <c r="IK29" s="161"/>
      <c r="IL29" s="159"/>
      <c r="IM29" s="157"/>
      <c r="IN29" s="157"/>
      <c r="IO29" s="157"/>
      <c r="IP29" s="157"/>
      <c r="IQ29" s="161"/>
      <c r="IR29" s="157"/>
      <c r="IS29" s="157"/>
      <c r="IT29" s="156"/>
      <c r="IU29" s="157"/>
      <c r="IV29" s="157"/>
      <c r="IW29" s="157"/>
      <c r="IX29" s="157"/>
      <c r="IY29" s="161"/>
      <c r="IZ29" s="159"/>
      <c r="JA29" s="157"/>
      <c r="JB29" s="157"/>
      <c r="JC29" s="157"/>
      <c r="JD29" s="157"/>
      <c r="JE29" s="161"/>
      <c r="JF29" s="157"/>
      <c r="JG29" s="157"/>
      <c r="JH29" s="156"/>
      <c r="JI29" s="157"/>
      <c r="JJ29" s="157"/>
      <c r="JK29" s="157"/>
      <c r="JL29" s="157"/>
      <c r="JM29" s="161"/>
      <c r="JN29" s="159"/>
      <c r="JO29" s="157"/>
      <c r="JP29" s="157"/>
      <c r="JQ29" s="157"/>
      <c r="JR29" s="157"/>
      <c r="JS29" s="161"/>
      <c r="JT29" s="157"/>
      <c r="JU29" s="157"/>
      <c r="JV29" s="156"/>
      <c r="JW29" s="157"/>
      <c r="JX29" s="157"/>
      <c r="JY29" s="157"/>
      <c r="JZ29" s="157"/>
      <c r="KA29" s="161"/>
      <c r="KB29" s="159"/>
      <c r="KC29" s="157"/>
      <c r="KD29" s="157"/>
      <c r="KE29" s="157"/>
      <c r="KF29" s="157"/>
      <c r="KG29" s="161"/>
      <c r="KH29" s="157"/>
      <c r="KI29" s="157"/>
      <c r="KJ29" s="156"/>
      <c r="KK29" s="157"/>
      <c r="KL29" s="157"/>
      <c r="KM29" s="157"/>
      <c r="KN29" s="157"/>
      <c r="KO29" s="161"/>
      <c r="KP29" s="159"/>
      <c r="KQ29" s="157"/>
      <c r="KR29" s="157"/>
      <c r="KS29" s="157"/>
      <c r="KT29" s="157"/>
      <c r="KU29" s="161"/>
      <c r="KV29" s="157"/>
      <c r="KW29" s="157"/>
      <c r="KX29" s="156"/>
      <c r="KY29" s="157"/>
      <c r="KZ29" s="157"/>
      <c r="LA29" s="157"/>
      <c r="LB29" s="157"/>
      <c r="LC29" s="161"/>
      <c r="LD29" s="159"/>
      <c r="LE29" s="157"/>
      <c r="LF29" s="157"/>
      <c r="LG29" s="157"/>
      <c r="LH29" s="157"/>
      <c r="LI29" s="161"/>
      <c r="LJ29" s="157"/>
      <c r="LK29" s="157"/>
      <c r="LL29" s="156"/>
      <c r="LM29" s="157"/>
      <c r="LN29" s="157"/>
      <c r="LO29" s="157"/>
      <c r="LP29" s="157"/>
      <c r="LQ29" s="161"/>
      <c r="LR29" s="159"/>
      <c r="LS29" s="157"/>
      <c r="LT29" s="157"/>
      <c r="LU29" s="157"/>
      <c r="LV29" s="157"/>
      <c r="LW29" s="161"/>
      <c r="LX29" s="157"/>
      <c r="LY29" s="157"/>
      <c r="LZ29" s="156"/>
      <c r="MA29" s="157"/>
      <c r="MB29" s="157"/>
      <c r="MC29" s="157"/>
      <c r="MD29" s="157"/>
      <c r="ME29" s="161"/>
      <c r="MF29" s="159"/>
      <c r="MG29" s="157"/>
      <c r="MH29" s="157"/>
      <c r="MI29" s="157"/>
      <c r="MJ29" s="157"/>
      <c r="MK29" s="161"/>
      <c r="ML29" s="157"/>
      <c r="MM29" s="157"/>
      <c r="MN29" s="156"/>
      <c r="MO29" s="157"/>
      <c r="MP29" s="157"/>
      <c r="MQ29" s="157"/>
      <c r="MR29" s="157"/>
      <c r="MS29" s="161"/>
      <c r="MT29" s="159"/>
      <c r="MU29" s="157"/>
      <c r="MV29" s="157"/>
      <c r="MW29" s="157"/>
      <c r="MX29" s="157"/>
      <c r="MY29" s="161"/>
      <c r="MZ29" s="157"/>
      <c r="NA29" s="157"/>
      <c r="NB29" s="156"/>
      <c r="NC29" s="157"/>
      <c r="ND29" s="157"/>
      <c r="NE29" s="157"/>
      <c r="NF29" s="157"/>
      <c r="NG29" s="161"/>
      <c r="NH29" s="159"/>
      <c r="NI29" s="157"/>
      <c r="NJ29" s="157"/>
      <c r="NK29" s="157"/>
      <c r="NL29" s="157"/>
      <c r="NM29" s="161"/>
      <c r="NN29" s="157"/>
      <c r="NO29" s="157"/>
      <c r="NP29" s="156"/>
      <c r="NQ29" s="157"/>
      <c r="NR29" s="157"/>
      <c r="NS29" s="157"/>
      <c r="NT29" s="157"/>
      <c r="NU29" s="161"/>
      <c r="NV29" s="159"/>
      <c r="NW29" s="157"/>
      <c r="NX29" s="157"/>
      <c r="NY29" s="157"/>
      <c r="NZ29" s="157"/>
      <c r="OA29" s="161"/>
      <c r="OB29" s="157"/>
      <c r="OC29" s="157"/>
      <c r="OD29" s="156"/>
      <c r="OE29" s="157"/>
      <c r="OF29" s="157"/>
      <c r="OG29" s="157"/>
      <c r="OH29" s="157"/>
      <c r="OI29" s="161"/>
      <c r="OJ29" s="159"/>
      <c r="OK29" s="157"/>
      <c r="OL29" s="157"/>
      <c r="OM29" s="157"/>
      <c r="ON29" s="157"/>
      <c r="OO29" s="161"/>
      <c r="OP29" s="157"/>
      <c r="OQ29" s="157"/>
      <c r="OR29" s="156"/>
      <c r="OS29" s="157"/>
      <c r="OT29" s="157"/>
      <c r="OU29" s="157"/>
      <c r="OV29" s="157"/>
      <c r="OW29" s="161"/>
      <c r="OX29" s="159"/>
      <c r="OY29" s="157"/>
      <c r="OZ29" s="157"/>
      <c r="PA29" s="157"/>
      <c r="PB29" s="157"/>
      <c r="PC29" s="161"/>
      <c r="PD29" s="157"/>
      <c r="PE29" s="157"/>
      <c r="PF29" s="156"/>
      <c r="PG29" s="157"/>
      <c r="PH29" s="157"/>
      <c r="PI29" s="157"/>
      <c r="PJ29" s="157"/>
      <c r="PK29" s="161"/>
      <c r="PL29" s="159"/>
      <c r="PM29" s="157"/>
      <c r="PN29" s="157"/>
      <c r="PO29" s="157"/>
      <c r="PP29" s="157"/>
      <c r="PQ29" s="161"/>
      <c r="PR29" s="157"/>
      <c r="PS29" s="157"/>
      <c r="PT29" s="156"/>
      <c r="PU29" s="157"/>
      <c r="PV29" s="157"/>
      <c r="PW29" s="157"/>
      <c r="PX29" s="157"/>
      <c r="PY29" s="161"/>
      <c r="PZ29" s="159"/>
      <c r="QA29" s="157"/>
      <c r="QB29" s="157"/>
      <c r="QC29" s="157"/>
      <c r="QD29" s="157"/>
      <c r="QE29" s="161"/>
      <c r="QF29" s="157"/>
      <c r="QG29" s="157"/>
      <c r="QH29" s="156"/>
      <c r="QI29" s="157"/>
      <c r="QJ29" s="157"/>
      <c r="QK29" s="157"/>
      <c r="QL29" s="157"/>
      <c r="QM29" s="161"/>
      <c r="QN29" s="159"/>
      <c r="QO29" s="157"/>
      <c r="QP29" s="157"/>
      <c r="QQ29" s="157"/>
      <c r="QR29" s="157"/>
      <c r="QS29" s="161"/>
      <c r="QT29" s="157"/>
      <c r="QU29" s="157"/>
      <c r="QV29" s="156"/>
      <c r="QW29" s="157"/>
      <c r="QX29" s="157"/>
      <c r="QY29" s="157"/>
      <c r="QZ29" s="157"/>
      <c r="RA29" s="161"/>
      <c r="RB29" s="159"/>
      <c r="RC29" s="157"/>
      <c r="RD29" s="157"/>
      <c r="RE29" s="157"/>
      <c r="RF29" s="157"/>
      <c r="RG29" s="161"/>
      <c r="RH29" s="157"/>
      <c r="RI29" s="157"/>
      <c r="RJ29" s="156"/>
      <c r="RK29" s="157"/>
      <c r="RL29" s="157"/>
      <c r="RM29" s="157"/>
      <c r="RN29" s="157"/>
      <c r="RO29" s="161"/>
      <c r="RP29" s="159"/>
      <c r="RQ29" s="157"/>
      <c r="RR29" s="157"/>
      <c r="RS29" s="157"/>
      <c r="RT29" s="157"/>
      <c r="RU29" s="161"/>
      <c r="RV29" s="157"/>
      <c r="RW29" s="157"/>
      <c r="RX29" s="156"/>
      <c r="RY29" s="157"/>
      <c r="RZ29" s="157"/>
      <c r="SA29" s="157"/>
      <c r="SB29" s="157"/>
      <c r="SC29" s="161"/>
      <c r="SD29" s="159"/>
      <c r="SE29" s="157"/>
      <c r="SF29" s="157"/>
      <c r="SG29" s="157"/>
      <c r="SH29" s="157"/>
      <c r="SI29" s="161"/>
      <c r="SJ29" s="157"/>
      <c r="SK29" s="157"/>
      <c r="SL29" s="156"/>
      <c r="SM29" s="157"/>
      <c r="SN29" s="157"/>
      <c r="SO29" s="157"/>
      <c r="SP29" s="157"/>
      <c r="SQ29" s="161"/>
      <c r="SR29" s="159"/>
      <c r="SS29" s="157"/>
      <c r="ST29" s="157"/>
      <c r="SU29" s="157"/>
      <c r="SV29" s="157"/>
      <c r="SW29" s="161"/>
      <c r="SX29" s="157"/>
      <c r="SY29" s="157"/>
      <c r="SZ29" s="156"/>
      <c r="TA29" s="157"/>
      <c r="TB29" s="157"/>
      <c r="TC29" s="157"/>
      <c r="TD29" s="157"/>
      <c r="TE29" s="161"/>
      <c r="TF29" s="159"/>
      <c r="TG29" s="157"/>
      <c r="TH29" s="157"/>
      <c r="TI29" s="157"/>
      <c r="TJ29" s="157"/>
      <c r="TK29" s="161"/>
      <c r="TL29" s="157"/>
      <c r="TM29" s="157"/>
      <c r="TN29" s="156"/>
      <c r="TO29" s="157"/>
      <c r="TP29" s="157"/>
      <c r="TQ29" s="157"/>
      <c r="TR29" s="157"/>
      <c r="TS29" s="161"/>
      <c r="TT29" s="159"/>
      <c r="TU29" s="157"/>
      <c r="TV29" s="157"/>
      <c r="TW29" s="157"/>
      <c r="TX29" s="157"/>
      <c r="TY29" s="161"/>
      <c r="TZ29" s="157"/>
      <c r="UA29" s="157"/>
      <c r="UB29" s="156"/>
      <c r="UC29" s="157"/>
      <c r="UD29" s="157"/>
      <c r="UE29" s="157"/>
      <c r="UF29" s="157"/>
      <c r="UG29" s="161"/>
      <c r="UH29" s="159"/>
      <c r="UI29" s="157"/>
      <c r="UJ29" s="157"/>
      <c r="UK29" s="157"/>
      <c r="UL29" s="157"/>
      <c r="UM29" s="161"/>
      <c r="UN29" s="157"/>
      <c r="UO29" s="157"/>
      <c r="UP29" s="156"/>
      <c r="UQ29" s="157"/>
      <c r="UR29" s="157"/>
      <c r="US29" s="157"/>
      <c r="UT29" s="157"/>
      <c r="UU29" s="161"/>
      <c r="UV29" s="159"/>
      <c r="UW29" s="157"/>
      <c r="UX29" s="157"/>
      <c r="UY29" s="157"/>
      <c r="UZ29" s="157"/>
      <c r="VA29" s="161"/>
      <c r="VB29" s="157"/>
      <c r="VC29" s="157"/>
      <c r="VD29" s="156"/>
      <c r="VE29" s="157"/>
      <c r="VF29" s="157"/>
      <c r="VG29" s="157"/>
      <c r="VH29" s="157"/>
      <c r="VI29" s="161"/>
      <c r="VJ29" s="159"/>
      <c r="VK29" s="157"/>
      <c r="VL29" s="157"/>
      <c r="VM29" s="157"/>
      <c r="VN29" s="157"/>
      <c r="VO29" s="161"/>
      <c r="VP29" s="157"/>
      <c r="VQ29" s="157"/>
      <c r="VR29" s="156"/>
      <c r="VS29" s="157"/>
      <c r="VT29" s="157"/>
      <c r="VU29" s="157"/>
      <c r="VV29" s="157"/>
      <c r="VW29" s="161"/>
      <c r="VX29" s="159"/>
      <c r="VY29" s="157"/>
      <c r="VZ29" s="157"/>
      <c r="WA29" s="157"/>
      <c r="WB29" s="157"/>
      <c r="WC29" s="161"/>
      <c r="WD29" s="157"/>
      <c r="WE29" s="157"/>
      <c r="WF29" s="156"/>
      <c r="WG29" s="157"/>
      <c r="WH29" s="157"/>
      <c r="WI29" s="157"/>
      <c r="WJ29" s="157"/>
      <c r="WK29" s="161"/>
      <c r="WL29" s="159"/>
      <c r="WM29" s="157"/>
      <c r="WN29" s="157"/>
      <c r="WO29" s="157"/>
      <c r="WP29" s="157"/>
      <c r="WQ29" s="161"/>
      <c r="WR29" s="157"/>
      <c r="WS29" s="157"/>
      <c r="WT29" s="156"/>
      <c r="WU29" s="157"/>
      <c r="WV29" s="157"/>
      <c r="WW29" s="157"/>
      <c r="WX29" s="157"/>
      <c r="WY29" s="161"/>
      <c r="WZ29" s="159"/>
      <c r="XA29" s="157"/>
      <c r="XB29" s="157"/>
      <c r="XC29" s="157"/>
      <c r="XD29" s="157"/>
      <c r="XE29" s="161"/>
      <c r="XF29" s="157"/>
      <c r="XG29" s="157"/>
      <c r="XH29" s="156"/>
      <c r="XI29" s="157"/>
      <c r="XJ29" s="157"/>
      <c r="XK29" s="157"/>
      <c r="XL29" s="157"/>
      <c r="XM29" s="161"/>
      <c r="XN29" s="159"/>
      <c r="XO29" s="157"/>
      <c r="XP29" s="157"/>
      <c r="XQ29" s="157"/>
      <c r="XR29" s="157"/>
      <c r="XS29" s="161"/>
      <c r="XT29" s="157"/>
      <c r="XU29" s="157"/>
      <c r="XV29" s="156"/>
      <c r="XW29" s="157"/>
      <c r="XX29" s="157"/>
      <c r="XY29" s="157"/>
      <c r="XZ29" s="157"/>
      <c r="YA29" s="161"/>
      <c r="YB29" s="159"/>
      <c r="YC29" s="157"/>
      <c r="YD29" s="157"/>
      <c r="YE29" s="157"/>
      <c r="YF29" s="157"/>
      <c r="YG29" s="161"/>
      <c r="YH29" s="157"/>
      <c r="YI29" s="157"/>
      <c r="YJ29" s="156"/>
      <c r="YK29" s="157"/>
      <c r="YL29" s="157"/>
      <c r="YM29" s="157"/>
      <c r="YN29" s="157"/>
      <c r="YO29" s="161"/>
      <c r="YP29" s="159"/>
      <c r="YQ29" s="157"/>
      <c r="YR29" s="157"/>
      <c r="YS29" s="157"/>
      <c r="YT29" s="157"/>
      <c r="YU29" s="161"/>
      <c r="YV29" s="157"/>
      <c r="YW29" s="157"/>
      <c r="YX29" s="156"/>
      <c r="YY29" s="157"/>
      <c r="YZ29" s="157"/>
      <c r="ZA29" s="157"/>
      <c r="ZB29" s="157"/>
      <c r="ZC29" s="161"/>
      <c r="ZD29" s="159"/>
      <c r="ZE29" s="157"/>
      <c r="ZF29" s="157"/>
      <c r="ZG29" s="157"/>
      <c r="ZH29" s="157"/>
      <c r="ZI29" s="161"/>
      <c r="ZJ29" s="157"/>
      <c r="ZK29" s="157"/>
      <c r="ZL29" s="156"/>
      <c r="ZM29" s="157"/>
      <c r="ZN29" s="157"/>
      <c r="ZO29" s="157"/>
      <c r="ZP29" s="157"/>
      <c r="ZQ29" s="161"/>
      <c r="ZR29" s="159"/>
      <c r="ZS29" s="157"/>
      <c r="ZT29" s="157"/>
      <c r="ZU29" s="157"/>
      <c r="ZV29" s="157"/>
      <c r="ZW29" s="161"/>
      <c r="ZX29" s="157"/>
      <c r="ZY29" s="157"/>
      <c r="ZZ29" s="156"/>
      <c r="AAA29" s="157"/>
      <c r="AAB29" s="157"/>
      <c r="AAC29" s="157"/>
      <c r="AAD29" s="157"/>
      <c r="AAE29" s="161"/>
      <c r="AAF29" s="159"/>
      <c r="AAG29" s="157"/>
      <c r="AAH29" s="157"/>
      <c r="AAI29" s="157"/>
      <c r="AAJ29" s="157"/>
      <c r="AAK29" s="161"/>
      <c r="AAL29" s="157"/>
      <c r="AAM29" s="157"/>
      <c r="AAN29" s="156"/>
      <c r="AAO29" s="157"/>
      <c r="AAP29" s="157"/>
      <c r="AAQ29" s="157"/>
      <c r="AAR29" s="157"/>
      <c r="AAS29" s="161"/>
      <c r="AAT29" s="159"/>
      <c r="AAU29" s="157"/>
      <c r="AAV29" s="157"/>
      <c r="AAW29" s="157"/>
      <c r="AAX29" s="157"/>
      <c r="AAY29" s="161"/>
      <c r="AAZ29" s="157"/>
      <c r="ABA29" s="157"/>
      <c r="ABB29" s="156"/>
      <c r="ABC29" s="157"/>
      <c r="ABD29" s="157"/>
      <c r="ABE29" s="157"/>
      <c r="ABF29" s="157"/>
      <c r="ABG29" s="161"/>
      <c r="ABH29" s="159"/>
      <c r="ABI29" s="157"/>
      <c r="ABJ29" s="157"/>
      <c r="ABK29" s="157"/>
      <c r="ABL29" s="157"/>
      <c r="ABM29" s="161"/>
      <c r="ABN29" s="157"/>
      <c r="ABO29" s="157"/>
      <c r="ABP29" s="156"/>
      <c r="ABQ29" s="157"/>
      <c r="ABR29" s="157"/>
      <c r="ABS29" s="157"/>
      <c r="ABT29" s="157"/>
      <c r="ABU29" s="161"/>
      <c r="ABV29" s="159"/>
      <c r="ABW29" s="157"/>
      <c r="ABX29" s="157"/>
      <c r="ABY29" s="157"/>
      <c r="ABZ29" s="157"/>
      <c r="ACA29" s="161"/>
      <c r="ACB29" s="157"/>
      <c r="ACC29" s="157"/>
      <c r="ACD29" s="156"/>
      <c r="ACE29" s="157"/>
      <c r="ACF29" s="157"/>
      <c r="ACG29" s="157"/>
      <c r="ACH29" s="157"/>
      <c r="ACI29" s="161"/>
      <c r="ACJ29" s="159"/>
      <c r="ACK29" s="157"/>
      <c r="ACL29" s="157"/>
      <c r="ACM29" s="157"/>
      <c r="ACN29" s="157"/>
      <c r="ACO29" s="161"/>
      <c r="ACP29" s="157"/>
      <c r="ACQ29" s="157"/>
      <c r="ACR29" s="156"/>
      <c r="ACS29" s="157"/>
      <c r="ACT29" s="157"/>
      <c r="ACU29" s="157"/>
      <c r="ACV29" s="157"/>
      <c r="ACW29" s="161"/>
      <c r="ACX29" s="159"/>
      <c r="ACY29" s="157"/>
      <c r="ACZ29" s="157"/>
      <c r="ADA29" s="157"/>
      <c r="ADB29" s="157"/>
      <c r="ADC29" s="161"/>
      <c r="ADD29" s="157"/>
      <c r="ADE29" s="157"/>
      <c r="ADF29" s="156"/>
      <c r="ADG29" s="157"/>
      <c r="ADH29" s="157"/>
      <c r="ADI29" s="157"/>
      <c r="ADJ29" s="157"/>
      <c r="ADK29" s="161"/>
      <c r="ADL29" s="159"/>
      <c r="ADM29" s="157"/>
      <c r="ADN29" s="157"/>
      <c r="ADO29" s="157"/>
      <c r="ADP29" s="157"/>
      <c r="ADQ29" s="161"/>
      <c r="ADR29" s="157"/>
      <c r="ADS29" s="157"/>
      <c r="ADT29" s="156"/>
      <c r="ADU29" s="157"/>
      <c r="ADV29" s="157"/>
      <c r="ADW29" s="157"/>
      <c r="ADX29" s="157"/>
      <c r="ADY29" s="161"/>
      <c r="ADZ29" s="159"/>
      <c r="AEA29" s="157"/>
      <c r="AEB29" s="157"/>
      <c r="AEC29" s="157"/>
      <c r="AED29" s="157"/>
      <c r="AEE29" s="161"/>
      <c r="AEF29" s="157"/>
      <c r="AEG29" s="157"/>
      <c r="AEH29" s="156"/>
      <c r="AEI29" s="157"/>
      <c r="AEJ29" s="157"/>
      <c r="AEK29" s="157"/>
      <c r="AEL29" s="157"/>
      <c r="AEM29" s="161"/>
      <c r="AEN29" s="159"/>
      <c r="AEO29" s="157"/>
      <c r="AEP29" s="157"/>
      <c r="AEQ29" s="157"/>
      <c r="AER29" s="157"/>
      <c r="AES29" s="161"/>
      <c r="AET29" s="157"/>
      <c r="AEU29" s="157"/>
      <c r="AEV29" s="156"/>
      <c r="AEW29" s="157"/>
      <c r="AEX29" s="157"/>
      <c r="AEY29" s="157"/>
      <c r="AEZ29" s="157"/>
      <c r="AFA29" s="161"/>
      <c r="AFB29" s="159"/>
      <c r="AFC29" s="157"/>
      <c r="AFD29" s="157"/>
      <c r="AFE29" s="157"/>
      <c r="AFF29" s="157"/>
      <c r="AFG29" s="161"/>
      <c r="AFH29" s="157"/>
      <c r="AFI29" s="157"/>
      <c r="AFJ29" s="156"/>
      <c r="AFK29" s="157"/>
      <c r="AFL29" s="157"/>
      <c r="AFM29" s="157"/>
      <c r="AFN29" s="157"/>
      <c r="AFO29" s="161"/>
      <c r="AFP29" s="159"/>
      <c r="AFQ29" s="157"/>
      <c r="AFR29" s="157"/>
      <c r="AFS29" s="157"/>
      <c r="AFT29" s="157"/>
      <c r="AFU29" s="161"/>
      <c r="AFV29" s="157"/>
      <c r="AFW29" s="157"/>
      <c r="AFX29" s="156"/>
      <c r="AFY29" s="157"/>
      <c r="AFZ29" s="157"/>
      <c r="AGA29" s="157"/>
      <c r="AGB29" s="157"/>
      <c r="AGC29" s="161"/>
      <c r="AGD29" s="159"/>
      <c r="AGE29" s="157"/>
      <c r="AGF29" s="157"/>
      <c r="AGG29" s="157"/>
      <c r="AGH29" s="157"/>
      <c r="AGI29" s="161"/>
      <c r="AGJ29" s="157"/>
      <c r="AGK29" s="157"/>
      <c r="AGL29" s="156"/>
      <c r="AGM29" s="157"/>
      <c r="AGN29" s="157"/>
      <c r="AGO29" s="157"/>
      <c r="AGP29" s="157"/>
      <c r="AGQ29" s="161"/>
      <c r="AGR29" s="159"/>
      <c r="AGS29" s="157"/>
      <c r="AGT29" s="157"/>
      <c r="AGU29" s="157"/>
      <c r="AGV29" s="157"/>
      <c r="AGW29" s="161"/>
      <c r="AGX29" s="157"/>
      <c r="AGY29" s="157"/>
      <c r="AGZ29" s="156"/>
      <c r="AHA29" s="157"/>
      <c r="AHB29" s="157"/>
      <c r="AHC29" s="157"/>
      <c r="AHD29" s="157"/>
      <c r="AHE29" s="161"/>
      <c r="AHF29" s="159"/>
      <c r="AHG29" s="157"/>
      <c r="AHH29" s="157"/>
      <c r="AHI29" s="157"/>
      <c r="AHJ29" s="157"/>
      <c r="AHK29" s="161"/>
      <c r="AHL29" s="157"/>
      <c r="AHM29" s="157"/>
      <c r="AHN29" s="156"/>
      <c r="AHO29" s="157"/>
      <c r="AHP29" s="157"/>
      <c r="AHQ29" s="157"/>
      <c r="AHR29" s="157"/>
      <c r="AHS29" s="161"/>
      <c r="AHT29" s="159"/>
      <c r="AHU29" s="157"/>
      <c r="AHV29" s="157"/>
      <c r="AHW29" s="157"/>
      <c r="AHX29" s="157"/>
      <c r="AHY29" s="161"/>
      <c r="AHZ29" s="157"/>
      <c r="AIA29" s="157"/>
      <c r="AIB29" s="156"/>
      <c r="AIC29" s="157"/>
      <c r="AID29" s="157"/>
      <c r="AIE29" s="157"/>
      <c r="AIF29" s="157"/>
      <c r="AIG29" s="161"/>
      <c r="AIH29" s="159"/>
      <c r="AII29" s="157"/>
      <c r="AIJ29" s="157"/>
      <c r="AIK29" s="157"/>
      <c r="AIL29" s="157"/>
      <c r="AIM29" s="161"/>
      <c r="AIN29" s="157"/>
      <c r="AIO29" s="157"/>
      <c r="AIP29" s="156"/>
      <c r="AIQ29" s="157"/>
      <c r="AIR29" s="157"/>
      <c r="AIS29" s="157"/>
      <c r="AIT29" s="157"/>
      <c r="AIU29" s="161"/>
      <c r="AIV29" s="159"/>
      <c r="AIW29" s="157"/>
      <c r="AIX29" s="157"/>
      <c r="AIY29" s="157"/>
      <c r="AIZ29" s="157"/>
      <c r="AJA29" s="161"/>
      <c r="AJB29" s="157"/>
      <c r="AJC29" s="157"/>
      <c r="AJD29" s="156"/>
      <c r="AJE29" s="157"/>
      <c r="AJF29" s="157"/>
      <c r="AJG29" s="157"/>
      <c r="AJH29" s="157"/>
      <c r="AJI29" s="161"/>
      <c r="AJJ29" s="159"/>
      <c r="AJK29" s="157"/>
      <c r="AJL29" s="157"/>
      <c r="AJM29" s="157"/>
      <c r="AJN29" s="157"/>
      <c r="AJO29" s="161"/>
      <c r="AJP29" s="157"/>
      <c r="AJQ29" s="157"/>
      <c r="AJR29" s="156"/>
      <c r="AJS29" s="157"/>
      <c r="AJT29" s="157"/>
      <c r="AJU29" s="157"/>
      <c r="AJV29" s="157"/>
      <c r="AJW29" s="161"/>
      <c r="AJX29" s="159"/>
      <c r="AJY29" s="157"/>
      <c r="AJZ29" s="157"/>
      <c r="AKA29" s="157"/>
      <c r="AKB29" s="157"/>
      <c r="AKC29" s="161"/>
      <c r="AKD29" s="157"/>
      <c r="AKE29" s="157"/>
      <c r="AKF29" s="156"/>
      <c r="AKG29" s="157"/>
      <c r="AKH29" s="157"/>
      <c r="AKI29" s="157"/>
      <c r="AKJ29" s="157"/>
      <c r="AKK29" s="161"/>
      <c r="AKL29" s="159"/>
      <c r="AKM29" s="157"/>
      <c r="AKN29" s="157"/>
      <c r="AKO29" s="157"/>
      <c r="AKP29" s="157"/>
      <c r="AKQ29" s="161"/>
      <c r="AKR29" s="157"/>
      <c r="AKS29" s="157"/>
      <c r="AKT29" s="156"/>
      <c r="AKU29" s="157"/>
      <c r="AKV29" s="157"/>
      <c r="AKW29" s="157"/>
      <c r="AKX29" s="157"/>
      <c r="AKY29" s="161"/>
      <c r="AKZ29" s="159"/>
      <c r="ALA29" s="157"/>
      <c r="ALB29" s="157"/>
      <c r="ALC29" s="157"/>
      <c r="ALD29" s="157"/>
      <c r="ALE29" s="161"/>
      <c r="ALF29" s="157"/>
      <c r="ALG29" s="157"/>
      <c r="ALH29" s="156"/>
      <c r="ALI29" s="157"/>
      <c r="ALJ29" s="157"/>
      <c r="ALK29" s="157"/>
      <c r="ALL29" s="157"/>
      <c r="ALM29" s="161"/>
      <c r="ALN29" s="159"/>
      <c r="ALO29" s="157"/>
      <c r="ALP29" s="157"/>
      <c r="ALQ29" s="157"/>
      <c r="ALR29" s="157"/>
      <c r="ALS29" s="161"/>
      <c r="ALT29" s="157"/>
      <c r="ALU29" s="157"/>
      <c r="ALV29" s="156"/>
      <c r="ALW29" s="157"/>
      <c r="ALX29" s="157"/>
      <c r="ALY29" s="157"/>
      <c r="ALZ29" s="157"/>
      <c r="AMA29" s="161"/>
      <c r="AMB29" s="159"/>
      <c r="AMC29" s="157"/>
      <c r="AMD29" s="157"/>
      <c r="AME29" s="157"/>
      <c r="AMF29" s="157"/>
      <c r="AMG29" s="161"/>
      <c r="AMH29" s="157"/>
      <c r="AMI29" s="157"/>
      <c r="AMJ29" s="156"/>
      <c r="AMK29" s="157"/>
      <c r="AML29" s="157"/>
      <c r="AMM29" s="157"/>
      <c r="AMN29" s="157"/>
      <c r="AMO29" s="161"/>
      <c r="AMP29" s="159"/>
      <c r="AMQ29" s="157"/>
      <c r="AMR29" s="157"/>
      <c r="AMS29" s="157"/>
      <c r="AMT29" s="157"/>
      <c r="AMU29" s="161"/>
      <c r="AMV29" s="157"/>
      <c r="AMW29" s="157"/>
      <c r="AMX29" s="156"/>
      <c r="AMY29" s="157"/>
      <c r="AMZ29" s="157"/>
      <c r="ANA29" s="157"/>
      <c r="ANB29" s="157"/>
      <c r="ANC29" s="161"/>
      <c r="AND29" s="159"/>
      <c r="ANE29" s="157"/>
      <c r="ANF29" s="157"/>
      <c r="ANG29" s="157"/>
      <c r="ANH29" s="157"/>
      <c r="ANI29" s="161"/>
      <c r="ANJ29" s="157"/>
      <c r="ANK29" s="157"/>
      <c r="ANL29" s="156"/>
      <c r="ANM29" s="157"/>
      <c r="ANN29" s="157"/>
      <c r="ANO29" s="157"/>
      <c r="ANP29" s="157"/>
      <c r="ANQ29" s="161"/>
      <c r="ANR29" s="159"/>
      <c r="ANS29" s="157"/>
      <c r="ANT29" s="157"/>
      <c r="ANU29" s="157"/>
      <c r="ANV29" s="157"/>
      <c r="ANW29" s="161"/>
      <c r="ANX29" s="157"/>
      <c r="ANY29" s="157"/>
      <c r="ANZ29" s="156"/>
      <c r="AOA29" s="157"/>
      <c r="AOB29" s="157"/>
      <c r="AOC29" s="157"/>
      <c r="AOD29" s="157"/>
      <c r="AOE29" s="161"/>
      <c r="AOF29" s="159"/>
      <c r="AOG29" s="157"/>
      <c r="AOH29" s="157"/>
      <c r="AOI29" s="157"/>
      <c r="AOJ29" s="157"/>
      <c r="AOK29" s="161"/>
      <c r="AOL29" s="157"/>
      <c r="AOM29" s="157"/>
      <c r="AON29" s="156"/>
      <c r="AOO29" s="157"/>
      <c r="AOP29" s="157"/>
      <c r="AOQ29" s="157"/>
      <c r="AOR29" s="157"/>
      <c r="AOS29" s="161"/>
      <c r="AOT29" s="159"/>
      <c r="AOU29" s="157"/>
      <c r="AOV29" s="157"/>
      <c r="AOW29" s="157"/>
      <c r="AOX29" s="157"/>
      <c r="AOY29" s="161"/>
      <c r="AOZ29" s="157"/>
      <c r="APA29" s="157"/>
      <c r="APB29" s="156"/>
      <c r="APC29" s="157"/>
      <c r="APD29" s="157"/>
      <c r="APE29" s="157"/>
      <c r="APF29" s="157"/>
      <c r="APG29" s="161"/>
      <c r="APH29" s="159"/>
      <c r="API29" s="157"/>
      <c r="APJ29" s="157"/>
      <c r="APK29" s="157"/>
      <c r="APL29" s="157"/>
      <c r="APM29" s="161"/>
      <c r="APN29" s="157"/>
      <c r="APO29" s="157"/>
      <c r="APP29" s="156"/>
      <c r="APQ29" s="157"/>
      <c r="APR29" s="157"/>
      <c r="APS29" s="157"/>
      <c r="APT29" s="157"/>
      <c r="APU29" s="161"/>
      <c r="APV29" s="159"/>
      <c r="APW29" s="157"/>
      <c r="APX29" s="157"/>
      <c r="APY29" s="157"/>
      <c r="APZ29" s="157"/>
      <c r="AQA29" s="161"/>
      <c r="AQB29" s="157"/>
      <c r="AQC29" s="157"/>
      <c r="AQD29" s="156"/>
      <c r="AQE29" s="157"/>
      <c r="AQF29" s="157"/>
      <c r="AQG29" s="157"/>
      <c r="AQH29" s="157"/>
      <c r="AQI29" s="161"/>
      <c r="AQJ29" s="159"/>
      <c r="AQK29" s="157"/>
      <c r="AQL29" s="157"/>
      <c r="AQM29" s="157"/>
      <c r="AQN29" s="157"/>
      <c r="AQO29" s="161"/>
      <c r="AQP29" s="157"/>
      <c r="AQQ29" s="157"/>
      <c r="AQR29" s="156"/>
      <c r="AQS29" s="157"/>
      <c r="AQT29" s="157"/>
      <c r="AQU29" s="157"/>
      <c r="AQV29" s="157"/>
      <c r="AQW29" s="161"/>
      <c r="AQX29" s="159"/>
      <c r="AQY29" s="157"/>
      <c r="AQZ29" s="157"/>
      <c r="ARA29" s="157"/>
      <c r="ARB29" s="157"/>
      <c r="ARC29" s="161"/>
      <c r="ARD29" s="157"/>
      <c r="ARE29" s="157"/>
      <c r="ARF29" s="156"/>
      <c r="ARG29" s="157"/>
      <c r="ARH29" s="157"/>
      <c r="ARI29" s="157"/>
      <c r="ARJ29" s="157"/>
      <c r="ARK29" s="161"/>
      <c r="ARL29" s="159"/>
      <c r="ARM29" s="157"/>
      <c r="ARN29" s="157"/>
      <c r="ARO29" s="157"/>
      <c r="ARP29" s="157"/>
      <c r="ARQ29" s="161"/>
      <c r="ARR29" s="157"/>
      <c r="ARS29" s="157"/>
      <c r="ART29" s="156"/>
      <c r="ARU29" s="157"/>
      <c r="ARV29" s="157"/>
      <c r="ARW29" s="157"/>
      <c r="ARX29" s="157"/>
      <c r="ARY29" s="161"/>
      <c r="ARZ29" s="159"/>
      <c r="ASA29" s="157"/>
      <c r="ASB29" s="157"/>
      <c r="ASC29" s="157"/>
      <c r="ASD29" s="157"/>
      <c r="ASE29" s="161"/>
      <c r="ASF29" s="157"/>
      <c r="ASG29" s="157"/>
      <c r="ASH29" s="156"/>
      <c r="ASI29" s="157"/>
      <c r="ASJ29" s="157"/>
      <c r="ASK29" s="157"/>
      <c r="ASL29" s="157"/>
      <c r="ASM29" s="161"/>
      <c r="ASN29" s="159"/>
      <c r="ASO29" s="157"/>
      <c r="ASP29" s="157"/>
      <c r="ASQ29" s="157"/>
      <c r="ASR29" s="157"/>
      <c r="ASS29" s="161"/>
      <c r="AST29" s="157"/>
      <c r="ASU29" s="157"/>
      <c r="ASV29" s="156"/>
      <c r="ASW29" s="157"/>
      <c r="ASX29" s="157"/>
      <c r="ASY29" s="157"/>
      <c r="ASZ29" s="157"/>
      <c r="ATA29" s="161"/>
      <c r="ATB29" s="159"/>
      <c r="ATC29" s="157"/>
      <c r="ATD29" s="157"/>
      <c r="ATE29" s="157"/>
      <c r="ATF29" s="157"/>
      <c r="ATG29" s="161"/>
      <c r="ATH29" s="157"/>
      <c r="ATI29" s="157"/>
      <c r="ATJ29" s="156"/>
      <c r="ATK29" s="157"/>
      <c r="ATL29" s="157"/>
      <c r="ATM29" s="157"/>
      <c r="ATN29" s="157"/>
      <c r="ATO29" s="161"/>
      <c r="ATP29" s="159"/>
      <c r="ATQ29" s="157"/>
      <c r="ATR29" s="157"/>
      <c r="ATS29" s="157"/>
      <c r="ATT29" s="157"/>
      <c r="ATU29" s="161"/>
      <c r="ATV29" s="157"/>
      <c r="ATW29" s="157"/>
      <c r="ATX29" s="156"/>
      <c r="ATY29" s="157"/>
      <c r="ATZ29" s="157"/>
      <c r="AUA29" s="157"/>
      <c r="AUB29" s="157"/>
      <c r="AUC29" s="161"/>
      <c r="AUD29" s="159"/>
      <c r="AUE29" s="157"/>
      <c r="AUF29" s="157"/>
      <c r="AUG29" s="157"/>
      <c r="AUH29" s="157"/>
      <c r="AUI29" s="161"/>
      <c r="AUJ29" s="157"/>
      <c r="AUK29" s="157"/>
      <c r="AUL29" s="156"/>
      <c r="AUM29" s="157"/>
      <c r="AUN29" s="157"/>
      <c r="AUO29" s="157"/>
      <c r="AUP29" s="157"/>
      <c r="AUQ29" s="161"/>
      <c r="AUR29" s="159"/>
      <c r="AUS29" s="157"/>
      <c r="AUT29" s="157"/>
      <c r="AUU29" s="157"/>
      <c r="AUV29" s="157"/>
      <c r="AUW29" s="161"/>
      <c r="AUX29" s="157"/>
      <c r="AUY29" s="157"/>
      <c r="AUZ29" s="156"/>
      <c r="AVA29" s="157"/>
      <c r="AVB29" s="157"/>
      <c r="AVC29" s="157"/>
      <c r="AVD29" s="157"/>
      <c r="AVE29" s="161"/>
      <c r="AVF29" s="159"/>
      <c r="AVG29" s="157"/>
      <c r="AVH29" s="157"/>
      <c r="AVI29" s="157"/>
      <c r="AVJ29" s="157"/>
      <c r="AVK29" s="161"/>
      <c r="AVL29" s="157"/>
      <c r="AVM29" s="157"/>
      <c r="AVN29" s="156"/>
      <c r="AVO29" s="157"/>
      <c r="AVP29" s="157"/>
      <c r="AVQ29" s="157"/>
      <c r="AVR29" s="157"/>
      <c r="AVS29" s="161"/>
      <c r="AVT29" s="159"/>
      <c r="AVU29" s="157"/>
      <c r="AVV29" s="157"/>
      <c r="AVW29" s="157"/>
      <c r="AVX29" s="157"/>
      <c r="AVY29" s="161"/>
      <c r="AVZ29" s="157"/>
      <c r="AWA29" s="157"/>
      <c r="AWB29" s="156"/>
      <c r="AWC29" s="157"/>
      <c r="AWD29" s="157"/>
      <c r="AWE29" s="157"/>
      <c r="AWF29" s="157"/>
      <c r="AWG29" s="161"/>
      <c r="AWH29" s="159"/>
      <c r="AWI29" s="157"/>
      <c r="AWJ29" s="157"/>
      <c r="AWK29" s="157"/>
      <c r="AWL29" s="157"/>
      <c r="AWM29" s="161"/>
      <c r="AWN29" s="157"/>
      <c r="AWO29" s="157"/>
      <c r="AWP29" s="156"/>
      <c r="AWQ29" s="157"/>
      <c r="AWR29" s="157"/>
      <c r="AWS29" s="157"/>
      <c r="AWT29" s="157"/>
      <c r="AWU29" s="161"/>
      <c r="AWV29" s="159"/>
      <c r="AWW29" s="157"/>
      <c r="AWX29" s="157"/>
      <c r="AWY29" s="157"/>
      <c r="AWZ29" s="157"/>
      <c r="AXA29" s="161"/>
      <c r="AXB29" s="157"/>
      <c r="AXC29" s="157"/>
      <c r="AXD29" s="156"/>
      <c r="AXE29" s="157"/>
      <c r="AXF29" s="157"/>
      <c r="AXG29" s="157"/>
      <c r="AXH29" s="157"/>
      <c r="AXI29" s="161"/>
      <c r="AXJ29" s="159"/>
      <c r="AXK29" s="157"/>
      <c r="AXL29" s="157"/>
      <c r="AXM29" s="157"/>
      <c r="AXN29" s="157"/>
      <c r="AXO29" s="161"/>
      <c r="AXP29" s="157"/>
      <c r="AXQ29" s="157"/>
      <c r="AXR29" s="156"/>
      <c r="AXS29" s="157"/>
      <c r="AXT29" s="157"/>
      <c r="AXU29" s="157"/>
      <c r="AXV29" s="157"/>
      <c r="AXW29" s="161"/>
      <c r="AXX29" s="159"/>
      <c r="AXY29" s="157"/>
      <c r="AXZ29" s="157"/>
      <c r="AYA29" s="157"/>
      <c r="AYB29" s="157"/>
      <c r="AYC29" s="161"/>
      <c r="AYD29" s="157"/>
      <c r="AYE29" s="157"/>
      <c r="AYF29" s="156"/>
      <c r="AYG29" s="157"/>
      <c r="AYH29" s="157"/>
      <c r="AYI29" s="157"/>
      <c r="AYJ29" s="157"/>
      <c r="AYK29" s="161"/>
      <c r="AYL29" s="159"/>
      <c r="AYM29" s="157"/>
      <c r="AYN29" s="157"/>
      <c r="AYO29" s="157"/>
      <c r="AYP29" s="157"/>
      <c r="AYQ29" s="161"/>
      <c r="AYR29" s="157"/>
      <c r="AYS29" s="157"/>
      <c r="AYT29" s="156"/>
      <c r="AYU29" s="157"/>
      <c r="AYV29" s="157"/>
      <c r="AYW29" s="157"/>
      <c r="AYX29" s="157"/>
      <c r="AYY29" s="161"/>
      <c r="AYZ29" s="159"/>
      <c r="AZA29" s="157"/>
      <c r="AZB29" s="157"/>
      <c r="AZC29" s="157"/>
      <c r="AZD29" s="157"/>
      <c r="AZE29" s="161"/>
      <c r="AZF29" s="157"/>
      <c r="AZG29" s="157"/>
      <c r="AZH29" s="156"/>
      <c r="AZI29" s="157"/>
      <c r="AZJ29" s="157"/>
      <c r="AZK29" s="157"/>
      <c r="AZL29" s="157"/>
      <c r="AZM29" s="161"/>
      <c r="AZN29" s="159"/>
      <c r="AZO29" s="157"/>
      <c r="AZP29" s="157"/>
      <c r="AZQ29" s="157"/>
      <c r="AZR29" s="157"/>
      <c r="AZS29" s="161"/>
      <c r="AZT29" s="157"/>
      <c r="AZU29" s="157"/>
      <c r="AZV29" s="156"/>
      <c r="AZW29" s="157"/>
      <c r="AZX29" s="157"/>
      <c r="AZY29" s="157"/>
      <c r="AZZ29" s="157"/>
      <c r="BAA29" s="161"/>
      <c r="BAB29" s="159"/>
      <c r="BAC29" s="157"/>
      <c r="BAD29" s="157"/>
      <c r="BAE29" s="157"/>
      <c r="BAF29" s="157"/>
      <c r="BAG29" s="161"/>
      <c r="BAH29" s="157"/>
      <c r="BAI29" s="157"/>
      <c r="BAJ29" s="156"/>
      <c r="BAK29" s="157"/>
      <c r="BAL29" s="157"/>
      <c r="BAM29" s="157"/>
      <c r="BAN29" s="157"/>
      <c r="BAO29" s="161"/>
      <c r="BAP29" s="159"/>
      <c r="BAQ29" s="157"/>
      <c r="BAR29" s="157"/>
      <c r="BAS29" s="157"/>
      <c r="BAT29" s="157"/>
      <c r="BAU29" s="161"/>
      <c r="BAV29" s="157"/>
      <c r="BAW29" s="157"/>
      <c r="BAX29" s="156"/>
      <c r="BAY29" s="157"/>
      <c r="BAZ29" s="157"/>
      <c r="BBA29" s="157"/>
      <c r="BBB29" s="157"/>
      <c r="BBC29" s="161"/>
      <c r="BBD29" s="159"/>
      <c r="BBE29" s="157"/>
      <c r="BBF29" s="157"/>
      <c r="BBG29" s="157"/>
      <c r="BBH29" s="157"/>
      <c r="BBI29" s="161"/>
      <c r="BBJ29" s="157"/>
      <c r="BBK29" s="157"/>
      <c r="BBL29" s="156"/>
      <c r="BBM29" s="157"/>
      <c r="BBN29" s="157"/>
      <c r="BBO29" s="157"/>
      <c r="BBP29" s="157"/>
      <c r="BBQ29" s="161"/>
      <c r="BBR29" s="159"/>
      <c r="BBS29" s="157"/>
      <c r="BBT29" s="157"/>
      <c r="BBU29" s="157"/>
      <c r="BBV29" s="157"/>
      <c r="BBW29" s="161"/>
      <c r="BBX29" s="157"/>
      <c r="BBY29" s="157"/>
      <c r="BBZ29" s="156"/>
      <c r="BCA29" s="157"/>
      <c r="BCB29" s="157"/>
      <c r="BCC29" s="157"/>
      <c r="BCD29" s="157"/>
      <c r="BCE29" s="161"/>
      <c r="BCF29" s="159"/>
      <c r="BCG29" s="157"/>
      <c r="BCH29" s="157"/>
      <c r="BCI29" s="157"/>
      <c r="BCJ29" s="157"/>
      <c r="BCK29" s="161"/>
      <c r="BCL29" s="157"/>
      <c r="BCM29" s="157"/>
      <c r="BCN29" s="156"/>
      <c r="BCO29" s="157"/>
      <c r="BCP29" s="157"/>
      <c r="BCQ29" s="157"/>
      <c r="BCR29" s="157"/>
      <c r="BCS29" s="161"/>
      <c r="BCT29" s="159"/>
      <c r="BCU29" s="157"/>
      <c r="BCV29" s="157"/>
      <c r="BCW29" s="157"/>
      <c r="BCX29" s="157"/>
      <c r="BCY29" s="161"/>
      <c r="BCZ29" s="157"/>
      <c r="BDA29" s="157"/>
      <c r="BDB29" s="156"/>
      <c r="BDC29" s="157"/>
      <c r="BDD29" s="157"/>
      <c r="BDE29" s="157"/>
      <c r="BDF29" s="157"/>
      <c r="BDG29" s="161"/>
      <c r="BDH29" s="159"/>
      <c r="BDI29" s="157"/>
      <c r="BDJ29" s="157"/>
      <c r="BDK29" s="157"/>
      <c r="BDL29" s="157"/>
      <c r="BDM29" s="161"/>
      <c r="BDN29" s="157"/>
      <c r="BDO29" s="157"/>
      <c r="BDP29" s="156"/>
      <c r="BDQ29" s="157"/>
      <c r="BDR29" s="157"/>
      <c r="BDS29" s="157"/>
      <c r="BDT29" s="157"/>
      <c r="BDU29" s="161"/>
      <c r="BDV29" s="159"/>
      <c r="BDW29" s="157"/>
      <c r="BDX29" s="157"/>
      <c r="BDY29" s="157"/>
      <c r="BDZ29" s="157"/>
      <c r="BEA29" s="161"/>
      <c r="BEB29" s="157"/>
      <c r="BEC29" s="157"/>
      <c r="BED29" s="156"/>
      <c r="BEE29" s="157"/>
      <c r="BEF29" s="157"/>
      <c r="BEG29" s="157"/>
      <c r="BEH29" s="157"/>
      <c r="BEI29" s="161"/>
      <c r="BEJ29" s="159"/>
      <c r="BEK29" s="157"/>
      <c r="BEL29" s="157"/>
      <c r="BEM29" s="157"/>
      <c r="BEN29" s="157"/>
      <c r="BEO29" s="161"/>
      <c r="BEP29" s="157"/>
      <c r="BEQ29" s="157"/>
      <c r="BER29" s="156"/>
      <c r="BES29" s="157"/>
      <c r="BET29" s="157"/>
      <c r="BEU29" s="157"/>
      <c r="BEV29" s="157"/>
      <c r="BEW29" s="161"/>
      <c r="BEX29" s="159"/>
      <c r="BEY29" s="157"/>
      <c r="BEZ29" s="157"/>
      <c r="BFA29" s="157"/>
      <c r="BFB29" s="157"/>
      <c r="BFC29" s="161"/>
      <c r="BFD29" s="157"/>
      <c r="BFE29" s="157"/>
      <c r="BFF29" s="156"/>
      <c r="BFG29" s="157"/>
      <c r="BFH29" s="157"/>
      <c r="BFI29" s="157"/>
      <c r="BFJ29" s="157"/>
      <c r="BFK29" s="161"/>
      <c r="BFL29" s="159"/>
      <c r="BFM29" s="157"/>
      <c r="BFN29" s="157"/>
      <c r="BFO29" s="157"/>
      <c r="BFP29" s="157"/>
      <c r="BFQ29" s="161"/>
      <c r="BFR29" s="157"/>
      <c r="BFS29" s="157"/>
      <c r="BFT29" s="156"/>
      <c r="BFU29" s="157"/>
      <c r="BFV29" s="157"/>
      <c r="BFW29" s="157"/>
      <c r="BFX29" s="157"/>
      <c r="BFY29" s="161"/>
      <c r="BFZ29" s="159"/>
      <c r="BGA29" s="157"/>
      <c r="BGB29" s="157"/>
      <c r="BGC29" s="157"/>
      <c r="BGD29" s="157"/>
      <c r="BGE29" s="161"/>
      <c r="BGF29" s="157"/>
      <c r="BGG29" s="157"/>
      <c r="BGH29" s="156"/>
      <c r="BGI29" s="157"/>
      <c r="BGJ29" s="157"/>
      <c r="BGK29" s="157"/>
      <c r="BGL29" s="157"/>
      <c r="BGM29" s="161"/>
      <c r="BGN29" s="159"/>
      <c r="BGO29" s="157"/>
      <c r="BGP29" s="157"/>
      <c r="BGQ29" s="157"/>
      <c r="BGR29" s="157"/>
      <c r="BGS29" s="161"/>
      <c r="BGT29" s="157"/>
      <c r="BGU29" s="157"/>
      <c r="BGV29" s="156"/>
      <c r="BGW29" s="157"/>
      <c r="BGX29" s="157"/>
      <c r="BGY29" s="157"/>
      <c r="BGZ29" s="157"/>
      <c r="BHA29" s="161"/>
      <c r="BHB29" s="159"/>
      <c r="BHC29" s="157"/>
      <c r="BHD29" s="157"/>
      <c r="BHE29" s="157"/>
      <c r="BHF29" s="157"/>
      <c r="BHG29" s="161"/>
      <c r="BHH29" s="157"/>
      <c r="BHI29" s="157"/>
      <c r="BHJ29" s="156"/>
      <c r="BHK29" s="157"/>
      <c r="BHL29" s="157"/>
      <c r="BHM29" s="157"/>
      <c r="BHN29" s="157"/>
      <c r="BHO29" s="161"/>
      <c r="BHP29" s="159"/>
      <c r="BHQ29" s="157"/>
      <c r="BHR29" s="157"/>
      <c r="BHS29" s="157"/>
      <c r="BHT29" s="157"/>
      <c r="BHU29" s="161"/>
      <c r="BHV29" s="157"/>
      <c r="BHW29" s="157"/>
      <c r="BHX29" s="156"/>
      <c r="BHY29" s="157"/>
      <c r="BHZ29" s="157"/>
      <c r="BIA29" s="157"/>
      <c r="BIB29" s="157"/>
      <c r="BIC29" s="161"/>
      <c r="BID29" s="159"/>
      <c r="BIE29" s="157"/>
      <c r="BIF29" s="157"/>
      <c r="BIG29" s="157"/>
      <c r="BIH29" s="157"/>
      <c r="BII29" s="161"/>
      <c r="BIJ29" s="157"/>
      <c r="BIK29" s="157"/>
      <c r="BIL29" s="156"/>
      <c r="BIM29" s="157"/>
      <c r="BIN29" s="157"/>
      <c r="BIO29" s="157"/>
      <c r="BIP29" s="157"/>
      <c r="BIQ29" s="161"/>
      <c r="BIR29" s="159"/>
      <c r="BIS29" s="157"/>
      <c r="BIT29" s="157"/>
      <c r="BIU29" s="157"/>
      <c r="BIV29" s="157"/>
      <c r="BIW29" s="161"/>
      <c r="BIX29" s="157"/>
      <c r="BIY29" s="157"/>
      <c r="BIZ29" s="156"/>
      <c r="BJA29" s="157"/>
      <c r="BJB29" s="157"/>
      <c r="BJC29" s="157"/>
      <c r="BJD29" s="157"/>
      <c r="BJE29" s="161"/>
      <c r="BJF29" s="159"/>
      <c r="BJG29" s="157"/>
      <c r="BJH29" s="157"/>
      <c r="BJI29" s="157"/>
      <c r="BJJ29" s="157"/>
      <c r="BJK29" s="161"/>
      <c r="BJL29" s="157"/>
      <c r="BJM29" s="157"/>
      <c r="BJN29" s="156"/>
      <c r="BJO29" s="157"/>
      <c r="BJP29" s="157"/>
      <c r="BJQ29" s="157"/>
      <c r="BJR29" s="157"/>
      <c r="BJS29" s="161"/>
      <c r="BJT29" s="159"/>
      <c r="BJU29" s="157"/>
      <c r="BJV29" s="157"/>
      <c r="BJW29" s="157"/>
      <c r="BJX29" s="157"/>
      <c r="BJY29" s="161"/>
      <c r="BJZ29" s="157"/>
      <c r="BKA29" s="157"/>
      <c r="BKB29" s="156"/>
      <c r="BKC29" s="157"/>
      <c r="BKD29" s="157"/>
      <c r="BKE29" s="157"/>
      <c r="BKF29" s="157"/>
      <c r="BKG29" s="161"/>
      <c r="BKH29" s="159"/>
      <c r="BKI29" s="157"/>
      <c r="BKJ29" s="157"/>
      <c r="BKK29" s="157"/>
      <c r="BKL29" s="157"/>
      <c r="BKM29" s="161"/>
      <c r="BKN29" s="157"/>
      <c r="BKO29" s="157"/>
      <c r="BKP29" s="156"/>
      <c r="BKQ29" s="157"/>
      <c r="BKR29" s="157"/>
      <c r="BKS29" s="157"/>
      <c r="BKT29" s="157"/>
      <c r="BKU29" s="161"/>
      <c r="BKV29" s="159"/>
      <c r="BKW29" s="157"/>
      <c r="BKX29" s="157"/>
      <c r="BKY29" s="157"/>
      <c r="BKZ29" s="157"/>
      <c r="BLA29" s="161"/>
      <c r="BLB29" s="157"/>
      <c r="BLC29" s="157"/>
      <c r="BLD29" s="156"/>
      <c r="BLE29" s="157"/>
      <c r="BLF29" s="157"/>
      <c r="BLG29" s="157"/>
      <c r="BLH29" s="157"/>
      <c r="BLI29" s="161"/>
      <c r="BLJ29" s="159"/>
      <c r="BLK29" s="157"/>
      <c r="BLL29" s="157"/>
      <c r="BLM29" s="157"/>
      <c r="BLN29" s="157"/>
      <c r="BLO29" s="161"/>
      <c r="BLP29" s="157"/>
      <c r="BLQ29" s="157"/>
      <c r="BLR29" s="156"/>
      <c r="BLS29" s="157"/>
      <c r="BLT29" s="157"/>
      <c r="BLU29" s="157"/>
      <c r="BLV29" s="157"/>
      <c r="BLW29" s="161"/>
      <c r="BLX29" s="159"/>
      <c r="BLY29" s="157"/>
      <c r="BLZ29" s="157"/>
      <c r="BMA29" s="157"/>
      <c r="BMB29" s="157"/>
      <c r="BMC29" s="161"/>
      <c r="BMD29" s="157"/>
      <c r="BME29" s="157"/>
      <c r="BMF29" s="156"/>
      <c r="BMG29" s="157"/>
      <c r="BMH29" s="157"/>
      <c r="BMI29" s="157"/>
      <c r="BMJ29" s="157"/>
      <c r="BMK29" s="161"/>
      <c r="BML29" s="159"/>
      <c r="BMM29" s="157"/>
      <c r="BMN29" s="157"/>
      <c r="BMO29" s="157"/>
      <c r="BMP29" s="157"/>
      <c r="BMQ29" s="161"/>
      <c r="BMR29" s="157"/>
      <c r="BMS29" s="157"/>
      <c r="BMT29" s="156"/>
      <c r="BMU29" s="157"/>
      <c r="BMV29" s="157"/>
      <c r="BMW29" s="157"/>
      <c r="BMX29" s="157"/>
      <c r="BMY29" s="161"/>
      <c r="BMZ29" s="159"/>
      <c r="BNA29" s="157"/>
      <c r="BNB29" s="157"/>
      <c r="BNC29" s="157"/>
      <c r="BND29" s="157"/>
      <c r="BNE29" s="161"/>
      <c r="BNF29" s="157"/>
      <c r="BNG29" s="157"/>
      <c r="BNH29" s="156"/>
      <c r="BNI29" s="157"/>
      <c r="BNJ29" s="157"/>
      <c r="BNK29" s="157"/>
      <c r="BNL29" s="157"/>
      <c r="BNM29" s="161"/>
      <c r="BNN29" s="159"/>
      <c r="BNO29" s="157"/>
      <c r="BNP29" s="157"/>
      <c r="BNQ29" s="157"/>
      <c r="BNR29" s="157"/>
      <c r="BNS29" s="161"/>
      <c r="BNT29" s="157"/>
      <c r="BNU29" s="157"/>
      <c r="BNV29" s="156"/>
      <c r="BNW29" s="157"/>
      <c r="BNX29" s="157"/>
      <c r="BNY29" s="157"/>
      <c r="BNZ29" s="157"/>
      <c r="BOA29" s="161"/>
      <c r="BOB29" s="159"/>
      <c r="BOC29" s="157"/>
      <c r="BOD29" s="157"/>
      <c r="BOE29" s="157"/>
      <c r="BOF29" s="157"/>
      <c r="BOG29" s="161"/>
      <c r="BOH29" s="157"/>
      <c r="BOI29" s="157"/>
      <c r="BOJ29" s="156"/>
      <c r="BOK29" s="157"/>
      <c r="BOL29" s="157"/>
      <c r="BOM29" s="157"/>
      <c r="BON29" s="157"/>
      <c r="BOO29" s="161"/>
      <c r="BOP29" s="159"/>
      <c r="BOQ29" s="157"/>
      <c r="BOR29" s="157"/>
      <c r="BOS29" s="157"/>
      <c r="BOT29" s="157"/>
      <c r="BOU29" s="161"/>
      <c r="BOV29" s="157"/>
      <c r="BOW29" s="157"/>
      <c r="BOX29" s="156"/>
      <c r="BOY29" s="157"/>
      <c r="BOZ29" s="157"/>
      <c r="BPA29" s="157"/>
      <c r="BPB29" s="157"/>
      <c r="BPC29" s="161"/>
      <c r="BPD29" s="159"/>
      <c r="BPE29" s="157"/>
      <c r="BPF29" s="157"/>
      <c r="BPG29" s="157"/>
      <c r="BPH29" s="157"/>
      <c r="BPI29" s="161"/>
      <c r="BPJ29" s="157"/>
      <c r="BPK29" s="157"/>
      <c r="BPL29" s="156"/>
      <c r="BPM29" s="157"/>
      <c r="BPN29" s="157"/>
      <c r="BPO29" s="157"/>
      <c r="BPP29" s="157"/>
      <c r="BPQ29" s="161"/>
      <c r="BPR29" s="159"/>
      <c r="BPS29" s="157"/>
      <c r="BPT29" s="157"/>
      <c r="BPU29" s="157"/>
      <c r="BPV29" s="157"/>
      <c r="BPW29" s="161"/>
      <c r="BPX29" s="157"/>
      <c r="BPY29" s="157"/>
      <c r="BPZ29" s="156"/>
      <c r="BQA29" s="157"/>
      <c r="BQB29" s="157"/>
      <c r="BQC29" s="157"/>
      <c r="BQD29" s="157"/>
      <c r="BQE29" s="161"/>
      <c r="BQF29" s="159"/>
      <c r="BQG29" s="157"/>
      <c r="BQH29" s="157"/>
      <c r="BQI29" s="157"/>
      <c r="BQJ29" s="157"/>
      <c r="BQK29" s="161"/>
      <c r="BQL29" s="157"/>
      <c r="BQM29" s="157"/>
      <c r="BQN29" s="156"/>
      <c r="BQO29" s="157"/>
      <c r="BQP29" s="157"/>
      <c r="BQQ29" s="157"/>
      <c r="BQR29" s="157"/>
      <c r="BQS29" s="161"/>
      <c r="BQT29" s="159"/>
      <c r="BQU29" s="157"/>
      <c r="BQV29" s="157"/>
      <c r="BQW29" s="157"/>
      <c r="BQX29" s="157"/>
      <c r="BQY29" s="161"/>
      <c r="BQZ29" s="157"/>
      <c r="BRA29" s="157"/>
      <c r="BRB29" s="156"/>
      <c r="BRC29" s="157"/>
      <c r="BRD29" s="157"/>
      <c r="BRE29" s="157"/>
      <c r="BRF29" s="157"/>
      <c r="BRG29" s="161"/>
      <c r="BRH29" s="159"/>
      <c r="BRI29" s="157"/>
      <c r="BRJ29" s="157"/>
      <c r="BRK29" s="157"/>
      <c r="BRL29" s="157"/>
      <c r="BRM29" s="161"/>
      <c r="BRN29" s="157"/>
      <c r="BRO29" s="157"/>
      <c r="BRP29" s="156"/>
      <c r="BRQ29" s="157"/>
      <c r="BRR29" s="157"/>
      <c r="BRS29" s="157"/>
      <c r="BRT29" s="157"/>
      <c r="BRU29" s="161"/>
      <c r="BRV29" s="159"/>
      <c r="BRW29" s="157"/>
      <c r="BRX29" s="157"/>
      <c r="BRY29" s="157"/>
      <c r="BRZ29" s="157"/>
      <c r="BSA29" s="161"/>
      <c r="BSB29" s="157"/>
      <c r="BSC29" s="157"/>
      <c r="BSD29" s="156"/>
      <c r="BSE29" s="157"/>
      <c r="BSF29" s="157"/>
      <c r="BSG29" s="157"/>
      <c r="BSH29" s="157"/>
      <c r="BSI29" s="161"/>
      <c r="BSJ29" s="159"/>
      <c r="BSK29" s="157"/>
      <c r="BSL29" s="157"/>
      <c r="BSM29" s="157"/>
      <c r="BSN29" s="157"/>
      <c r="BSO29" s="161"/>
      <c r="BSP29" s="157"/>
      <c r="BSQ29" s="157"/>
      <c r="BSR29" s="156"/>
      <c r="BSS29" s="157"/>
      <c r="BST29" s="157"/>
      <c r="BSU29" s="157"/>
      <c r="BSV29" s="157"/>
      <c r="BSW29" s="161"/>
      <c r="BSX29" s="159"/>
      <c r="BSY29" s="157"/>
      <c r="BSZ29" s="157"/>
      <c r="BTA29" s="157"/>
      <c r="BTB29" s="157"/>
      <c r="BTC29" s="161"/>
      <c r="BTD29" s="157"/>
      <c r="BTE29" s="157"/>
      <c r="BTF29" s="156"/>
      <c r="BTG29" s="157"/>
      <c r="BTH29" s="157"/>
      <c r="BTI29" s="157"/>
      <c r="BTJ29" s="157"/>
      <c r="BTK29" s="161"/>
      <c r="BTL29" s="159"/>
      <c r="BTM29" s="157"/>
      <c r="BTN29" s="157"/>
      <c r="BTO29" s="157"/>
      <c r="BTP29" s="157"/>
      <c r="BTQ29" s="161"/>
      <c r="BTR29" s="157"/>
      <c r="BTS29" s="157"/>
      <c r="BTT29" s="156"/>
      <c r="BTU29" s="157"/>
      <c r="BTV29" s="157"/>
      <c r="BTW29" s="157"/>
      <c r="BTX29" s="157"/>
      <c r="BTY29" s="161"/>
      <c r="BTZ29" s="159"/>
      <c r="BUA29" s="157"/>
      <c r="BUB29" s="157"/>
      <c r="BUC29" s="157"/>
      <c r="BUD29" s="157"/>
      <c r="BUE29" s="161"/>
      <c r="BUF29" s="157"/>
      <c r="BUG29" s="157"/>
      <c r="BUH29" s="156"/>
      <c r="BUI29" s="157"/>
      <c r="BUJ29" s="157"/>
      <c r="BUK29" s="157"/>
      <c r="BUL29" s="157"/>
      <c r="BUM29" s="161"/>
      <c r="BUN29" s="159"/>
      <c r="BUO29" s="157"/>
      <c r="BUP29" s="157"/>
      <c r="BUQ29" s="157"/>
      <c r="BUR29" s="157"/>
      <c r="BUS29" s="161"/>
      <c r="BUT29" s="157"/>
      <c r="BUU29" s="157"/>
      <c r="BUV29" s="156"/>
      <c r="BUW29" s="157"/>
      <c r="BUX29" s="157"/>
      <c r="BUY29" s="157"/>
      <c r="BUZ29" s="157"/>
      <c r="BVA29" s="161"/>
      <c r="BVB29" s="159"/>
      <c r="BVC29" s="157"/>
      <c r="BVD29" s="157"/>
      <c r="BVE29" s="157"/>
      <c r="BVF29" s="157"/>
      <c r="BVG29" s="161"/>
      <c r="BVH29" s="157"/>
      <c r="BVI29" s="157"/>
      <c r="BVJ29" s="156"/>
      <c r="BVK29" s="157"/>
      <c r="BVL29" s="157"/>
      <c r="BVM29" s="157"/>
      <c r="BVN29" s="157"/>
      <c r="BVO29" s="161"/>
      <c r="BVP29" s="159"/>
      <c r="BVQ29" s="157"/>
      <c r="BVR29" s="157"/>
      <c r="BVS29" s="157"/>
      <c r="BVT29" s="157"/>
      <c r="BVU29" s="161"/>
      <c r="BVV29" s="157"/>
      <c r="BVW29" s="157"/>
      <c r="BVX29" s="156"/>
      <c r="BVY29" s="157"/>
      <c r="BVZ29" s="157"/>
      <c r="BWA29" s="157"/>
      <c r="BWB29" s="157"/>
      <c r="BWC29" s="161"/>
      <c r="BWD29" s="159"/>
      <c r="BWE29" s="157"/>
      <c r="BWF29" s="157"/>
      <c r="BWG29" s="157"/>
      <c r="BWH29" s="157"/>
      <c r="BWI29" s="161"/>
      <c r="BWJ29" s="157"/>
      <c r="BWK29" s="157"/>
      <c r="BWL29" s="156"/>
      <c r="BWM29" s="157"/>
      <c r="BWN29" s="157"/>
      <c r="BWO29" s="157"/>
      <c r="BWP29" s="157"/>
      <c r="BWQ29" s="161"/>
      <c r="BWR29" s="159"/>
      <c r="BWS29" s="157"/>
      <c r="BWT29" s="157"/>
      <c r="BWU29" s="157"/>
      <c r="BWV29" s="157"/>
      <c r="BWW29" s="161"/>
      <c r="BWX29" s="157"/>
      <c r="BWY29" s="157"/>
      <c r="BWZ29" s="156"/>
      <c r="BXA29" s="157"/>
      <c r="BXB29" s="157"/>
      <c r="BXC29" s="157"/>
      <c r="BXD29" s="157"/>
      <c r="BXE29" s="161"/>
      <c r="BXF29" s="159"/>
      <c r="BXG29" s="157"/>
      <c r="BXH29" s="157"/>
      <c r="BXI29" s="157"/>
      <c r="BXJ29" s="157"/>
      <c r="BXK29" s="161"/>
      <c r="BXL29" s="157"/>
      <c r="BXM29" s="157"/>
      <c r="BXN29" s="156"/>
      <c r="BXO29" s="157"/>
      <c r="BXP29" s="157"/>
      <c r="BXQ29" s="157"/>
      <c r="BXR29" s="157"/>
      <c r="BXS29" s="161"/>
      <c r="BXT29" s="159"/>
      <c r="BXU29" s="157"/>
      <c r="BXV29" s="157"/>
      <c r="BXW29" s="157"/>
      <c r="BXX29" s="157"/>
      <c r="BXY29" s="161"/>
      <c r="BXZ29" s="157"/>
      <c r="BYA29" s="157"/>
      <c r="BYB29" s="156"/>
      <c r="BYC29" s="157"/>
      <c r="BYD29" s="157"/>
      <c r="BYE29" s="157"/>
      <c r="BYF29" s="157"/>
      <c r="BYG29" s="161"/>
      <c r="BYH29" s="159"/>
      <c r="BYI29" s="157"/>
      <c r="BYJ29" s="157"/>
      <c r="BYK29" s="157"/>
      <c r="BYL29" s="157"/>
      <c r="BYM29" s="161"/>
      <c r="BYN29" s="157"/>
      <c r="BYO29" s="157"/>
      <c r="BYP29" s="156"/>
      <c r="BYQ29" s="157"/>
      <c r="BYR29" s="157"/>
      <c r="BYS29" s="157"/>
      <c r="BYT29" s="157"/>
      <c r="BYU29" s="161"/>
      <c r="BYV29" s="159"/>
      <c r="BYW29" s="157"/>
      <c r="BYX29" s="157"/>
      <c r="BYY29" s="157"/>
      <c r="BYZ29" s="157"/>
      <c r="BZA29" s="161"/>
      <c r="BZB29" s="157"/>
      <c r="BZC29" s="157"/>
      <c r="BZD29" s="156"/>
      <c r="BZE29" s="157"/>
      <c r="BZF29" s="157"/>
      <c r="BZG29" s="157"/>
      <c r="BZH29" s="157"/>
      <c r="BZI29" s="161"/>
      <c r="BZJ29" s="159"/>
      <c r="BZK29" s="157"/>
      <c r="BZL29" s="157"/>
      <c r="BZM29" s="157"/>
      <c r="BZN29" s="157"/>
      <c r="BZO29" s="161"/>
      <c r="BZP29" s="157"/>
      <c r="BZQ29" s="157"/>
      <c r="BZR29" s="156"/>
      <c r="BZS29" s="157"/>
      <c r="BZT29" s="157"/>
      <c r="BZU29" s="157"/>
      <c r="BZV29" s="157"/>
      <c r="BZW29" s="161"/>
      <c r="BZX29" s="159"/>
      <c r="BZY29" s="157"/>
      <c r="BZZ29" s="157"/>
      <c r="CAA29" s="157"/>
      <c r="CAB29" s="157"/>
      <c r="CAC29" s="161"/>
      <c r="CAD29" s="157"/>
      <c r="CAE29" s="157"/>
      <c r="CAF29" s="156"/>
      <c r="CAG29" s="157"/>
      <c r="CAH29" s="157"/>
      <c r="CAI29" s="157"/>
      <c r="CAJ29" s="157"/>
      <c r="CAK29" s="161"/>
      <c r="CAL29" s="159"/>
      <c r="CAM29" s="157"/>
      <c r="CAN29" s="157"/>
      <c r="CAO29" s="157"/>
      <c r="CAP29" s="157"/>
      <c r="CAQ29" s="161"/>
      <c r="CAR29" s="157"/>
      <c r="CAS29" s="157"/>
      <c r="CAT29" s="156"/>
      <c r="CAU29" s="157"/>
      <c r="CAV29" s="157"/>
      <c r="CAW29" s="157"/>
      <c r="CAX29" s="157"/>
      <c r="CAY29" s="161"/>
      <c r="CAZ29" s="159"/>
      <c r="CBA29" s="157"/>
      <c r="CBB29" s="157"/>
      <c r="CBC29" s="157"/>
      <c r="CBD29" s="157"/>
      <c r="CBE29" s="161"/>
      <c r="CBF29" s="157"/>
      <c r="CBG29" s="157"/>
      <c r="CBH29" s="156"/>
      <c r="CBI29" s="157"/>
      <c r="CBJ29" s="157"/>
      <c r="CBK29" s="157"/>
      <c r="CBL29" s="157"/>
      <c r="CBM29" s="161"/>
      <c r="CBN29" s="159"/>
      <c r="CBO29" s="157"/>
      <c r="CBP29" s="157"/>
      <c r="CBQ29" s="157"/>
      <c r="CBR29" s="157"/>
      <c r="CBS29" s="161"/>
      <c r="CBT29" s="157"/>
      <c r="CBU29" s="157"/>
      <c r="CBV29" s="156"/>
      <c r="CBW29" s="157"/>
      <c r="CBX29" s="157"/>
      <c r="CBY29" s="157"/>
      <c r="CBZ29" s="157"/>
      <c r="CCA29" s="161"/>
      <c r="CCB29" s="159"/>
      <c r="CCC29" s="157"/>
      <c r="CCD29" s="157"/>
      <c r="CCE29" s="157"/>
      <c r="CCF29" s="157"/>
      <c r="CCG29" s="161"/>
      <c r="CCH29" s="157"/>
      <c r="CCI29" s="157"/>
      <c r="CCJ29" s="156"/>
      <c r="CCK29" s="157"/>
      <c r="CCL29" s="157"/>
      <c r="CCM29" s="157"/>
      <c r="CCN29" s="157"/>
      <c r="CCO29" s="161"/>
      <c r="CCP29" s="159"/>
      <c r="CCQ29" s="157"/>
      <c r="CCR29" s="157"/>
      <c r="CCS29" s="157"/>
      <c r="CCT29" s="157"/>
      <c r="CCU29" s="161"/>
      <c r="CCV29" s="157"/>
      <c r="CCW29" s="157"/>
      <c r="CCX29" s="156"/>
      <c r="CCY29" s="157"/>
      <c r="CCZ29" s="157"/>
      <c r="CDA29" s="157"/>
      <c r="CDB29" s="157"/>
      <c r="CDC29" s="161"/>
      <c r="CDD29" s="159"/>
      <c r="CDE29" s="157"/>
      <c r="CDF29" s="157"/>
      <c r="CDG29" s="157"/>
      <c r="CDH29" s="157"/>
      <c r="CDI29" s="161"/>
      <c r="CDJ29" s="157"/>
      <c r="CDK29" s="157"/>
      <c r="CDL29" s="156"/>
      <c r="CDM29" s="157"/>
      <c r="CDN29" s="157"/>
      <c r="CDO29" s="157"/>
      <c r="CDP29" s="157"/>
      <c r="CDQ29" s="161"/>
      <c r="CDR29" s="159"/>
      <c r="CDS29" s="157"/>
      <c r="CDT29" s="157"/>
      <c r="CDU29" s="157"/>
      <c r="CDV29" s="157"/>
      <c r="CDW29" s="161"/>
      <c r="CDX29" s="157"/>
      <c r="CDY29" s="157"/>
      <c r="CDZ29" s="156"/>
      <c r="CEA29" s="157"/>
      <c r="CEB29" s="157"/>
      <c r="CEC29" s="157"/>
      <c r="CED29" s="157"/>
      <c r="CEE29" s="161"/>
      <c r="CEF29" s="159"/>
      <c r="CEG29" s="157"/>
      <c r="CEH29" s="157"/>
      <c r="CEI29" s="157"/>
      <c r="CEJ29" s="157"/>
      <c r="CEK29" s="161"/>
      <c r="CEL29" s="157"/>
      <c r="CEM29" s="157"/>
      <c r="CEN29" s="156"/>
      <c r="CEO29" s="157"/>
      <c r="CEP29" s="157"/>
      <c r="CEQ29" s="157"/>
      <c r="CER29" s="157"/>
      <c r="CES29" s="161"/>
      <c r="CET29" s="159"/>
      <c r="CEU29" s="157"/>
      <c r="CEV29" s="157"/>
      <c r="CEW29" s="157"/>
      <c r="CEX29" s="157"/>
      <c r="CEY29" s="161"/>
      <c r="CEZ29" s="157"/>
      <c r="CFA29" s="157"/>
      <c r="CFB29" s="156"/>
      <c r="CFC29" s="157"/>
      <c r="CFD29" s="157"/>
      <c r="CFE29" s="157"/>
      <c r="CFF29" s="157"/>
      <c r="CFG29" s="161"/>
      <c r="CFH29" s="159"/>
      <c r="CFI29" s="157"/>
      <c r="CFJ29" s="157"/>
      <c r="CFK29" s="157"/>
      <c r="CFL29" s="157"/>
      <c r="CFM29" s="161"/>
      <c r="CFN29" s="157"/>
      <c r="CFO29" s="157"/>
      <c r="CFP29" s="156"/>
      <c r="CFQ29" s="157"/>
      <c r="CFR29" s="157"/>
      <c r="CFS29" s="157"/>
      <c r="CFT29" s="157"/>
      <c r="CFU29" s="161"/>
      <c r="CFV29" s="159"/>
      <c r="CFW29" s="157"/>
      <c r="CFX29" s="157"/>
      <c r="CFY29" s="157"/>
      <c r="CFZ29" s="157"/>
      <c r="CGA29" s="161"/>
      <c r="CGB29" s="157"/>
      <c r="CGC29" s="157"/>
      <c r="CGD29" s="156"/>
      <c r="CGE29" s="157"/>
      <c r="CGF29" s="157"/>
      <c r="CGG29" s="157"/>
      <c r="CGH29" s="157"/>
      <c r="CGI29" s="161"/>
      <c r="CGJ29" s="159"/>
      <c r="CGK29" s="157"/>
      <c r="CGL29" s="157"/>
      <c r="CGM29" s="157"/>
      <c r="CGN29" s="157"/>
      <c r="CGO29" s="161"/>
      <c r="CGP29" s="157"/>
      <c r="CGQ29" s="157"/>
      <c r="CGR29" s="156"/>
      <c r="CGS29" s="157"/>
      <c r="CGT29" s="157"/>
      <c r="CGU29" s="157"/>
      <c r="CGV29" s="157"/>
      <c r="CGW29" s="161"/>
      <c r="CGX29" s="159"/>
      <c r="CGY29" s="157"/>
      <c r="CGZ29" s="157"/>
      <c r="CHA29" s="157"/>
      <c r="CHB29" s="157"/>
      <c r="CHC29" s="161"/>
      <c r="CHD29" s="157"/>
      <c r="CHE29" s="157"/>
      <c r="CHF29" s="156"/>
      <c r="CHG29" s="157"/>
      <c r="CHH29" s="157"/>
      <c r="CHI29" s="157"/>
      <c r="CHJ29" s="157"/>
      <c r="CHK29" s="161"/>
      <c r="CHL29" s="159"/>
      <c r="CHM29" s="157"/>
      <c r="CHN29" s="157"/>
      <c r="CHO29" s="157"/>
      <c r="CHP29" s="157"/>
      <c r="CHQ29" s="161"/>
      <c r="CHR29" s="157"/>
      <c r="CHS29" s="157"/>
      <c r="CHT29" s="156"/>
      <c r="CHU29" s="157"/>
      <c r="CHV29" s="157"/>
      <c r="CHW29" s="157"/>
      <c r="CHX29" s="157"/>
      <c r="CHY29" s="161"/>
      <c r="CHZ29" s="159"/>
      <c r="CIA29" s="157"/>
      <c r="CIB29" s="157"/>
      <c r="CIC29" s="157"/>
      <c r="CID29" s="157"/>
      <c r="CIE29" s="161"/>
      <c r="CIF29" s="157"/>
      <c r="CIG29" s="157"/>
      <c r="CIH29" s="156"/>
      <c r="CII29" s="157"/>
      <c r="CIJ29" s="157"/>
      <c r="CIK29" s="157"/>
      <c r="CIL29" s="157"/>
      <c r="CIM29" s="161"/>
      <c r="CIN29" s="159"/>
      <c r="CIO29" s="157"/>
      <c r="CIP29" s="157"/>
      <c r="CIQ29" s="157"/>
      <c r="CIR29" s="157"/>
      <c r="CIS29" s="161"/>
      <c r="CIT29" s="157"/>
      <c r="CIU29" s="157"/>
      <c r="CIV29" s="156"/>
      <c r="CIW29" s="157"/>
      <c r="CIX29" s="157"/>
      <c r="CIY29" s="157"/>
      <c r="CIZ29" s="157"/>
      <c r="CJA29" s="161"/>
      <c r="CJB29" s="159"/>
      <c r="CJC29" s="157"/>
      <c r="CJD29" s="157"/>
      <c r="CJE29" s="157"/>
      <c r="CJF29" s="157"/>
      <c r="CJG29" s="161"/>
      <c r="CJH29" s="157"/>
      <c r="CJI29" s="157"/>
      <c r="CJJ29" s="156"/>
      <c r="CJK29" s="157"/>
      <c r="CJL29" s="157"/>
      <c r="CJM29" s="157"/>
      <c r="CJN29" s="157"/>
      <c r="CJO29" s="161"/>
      <c r="CJP29" s="159"/>
      <c r="CJQ29" s="157"/>
      <c r="CJR29" s="157"/>
      <c r="CJS29" s="157"/>
      <c r="CJT29" s="157"/>
      <c r="CJU29" s="161"/>
      <c r="CJV29" s="157"/>
      <c r="CJW29" s="157"/>
      <c r="CJX29" s="156"/>
      <c r="CJY29" s="157"/>
      <c r="CJZ29" s="157"/>
      <c r="CKA29" s="157"/>
      <c r="CKB29" s="157"/>
      <c r="CKC29" s="161"/>
      <c r="CKD29" s="159"/>
      <c r="CKE29" s="157"/>
      <c r="CKF29" s="157"/>
      <c r="CKG29" s="157"/>
      <c r="CKH29" s="157"/>
      <c r="CKI29" s="161"/>
      <c r="CKJ29" s="157"/>
      <c r="CKK29" s="157"/>
      <c r="CKL29" s="156"/>
      <c r="CKM29" s="157"/>
      <c r="CKN29" s="157"/>
      <c r="CKO29" s="157"/>
      <c r="CKP29" s="157"/>
      <c r="CKQ29" s="161"/>
      <c r="CKR29" s="159"/>
      <c r="CKS29" s="157"/>
      <c r="CKT29" s="157"/>
      <c r="CKU29" s="157"/>
      <c r="CKV29" s="157"/>
      <c r="CKW29" s="161"/>
      <c r="CKX29" s="157"/>
      <c r="CKY29" s="157"/>
      <c r="CKZ29" s="156"/>
      <c r="CLA29" s="157"/>
      <c r="CLB29" s="157"/>
      <c r="CLC29" s="157"/>
      <c r="CLD29" s="157"/>
      <c r="CLE29" s="161"/>
      <c r="CLF29" s="159"/>
      <c r="CLG29" s="157"/>
      <c r="CLH29" s="157"/>
      <c r="CLI29" s="157"/>
      <c r="CLJ29" s="157"/>
      <c r="CLK29" s="161"/>
      <c r="CLL29" s="157"/>
      <c r="CLM29" s="157"/>
      <c r="CLN29" s="156"/>
      <c r="CLO29" s="157"/>
      <c r="CLP29" s="157"/>
      <c r="CLQ29" s="157"/>
      <c r="CLR29" s="157"/>
      <c r="CLS29" s="161"/>
      <c r="CLT29" s="159"/>
      <c r="CLU29" s="157"/>
      <c r="CLV29" s="157"/>
      <c r="CLW29" s="157"/>
      <c r="CLX29" s="157"/>
      <c r="CLY29" s="161"/>
      <c r="CLZ29" s="157"/>
      <c r="CMA29" s="157"/>
      <c r="CMB29" s="156"/>
      <c r="CMC29" s="157"/>
      <c r="CMD29" s="157"/>
      <c r="CME29" s="157"/>
      <c r="CMF29" s="157"/>
      <c r="CMG29" s="161"/>
      <c r="CMH29" s="159"/>
      <c r="CMI29" s="157"/>
      <c r="CMJ29" s="157"/>
      <c r="CMK29" s="157"/>
      <c r="CML29" s="157"/>
      <c r="CMM29" s="161"/>
      <c r="CMN29" s="157"/>
      <c r="CMO29" s="157"/>
      <c r="CMP29" s="156"/>
      <c r="CMQ29" s="157"/>
      <c r="CMR29" s="157"/>
      <c r="CMS29" s="157"/>
      <c r="CMT29" s="157"/>
      <c r="CMU29" s="161"/>
      <c r="CMV29" s="159"/>
      <c r="CMW29" s="157"/>
      <c r="CMX29" s="157"/>
      <c r="CMY29" s="157"/>
      <c r="CMZ29" s="157"/>
      <c r="CNA29" s="161"/>
      <c r="CNB29" s="157"/>
      <c r="CNC29" s="157"/>
      <c r="CND29" s="156"/>
      <c r="CNE29" s="157"/>
      <c r="CNF29" s="157"/>
      <c r="CNG29" s="157"/>
      <c r="CNH29" s="157"/>
      <c r="CNI29" s="161"/>
      <c r="CNJ29" s="159"/>
      <c r="CNK29" s="157"/>
      <c r="CNL29" s="157"/>
      <c r="CNM29" s="157"/>
      <c r="CNN29" s="157"/>
      <c r="CNO29" s="161"/>
      <c r="CNP29" s="157"/>
      <c r="CNQ29" s="157"/>
      <c r="CNR29" s="156"/>
      <c r="CNS29" s="157"/>
      <c r="CNT29" s="157"/>
      <c r="CNU29" s="157"/>
      <c r="CNV29" s="157"/>
      <c r="CNW29" s="161"/>
      <c r="CNX29" s="159"/>
      <c r="CNY29" s="157"/>
      <c r="CNZ29" s="157"/>
      <c r="COA29" s="157"/>
      <c r="COB29" s="157"/>
      <c r="COC29" s="161"/>
      <c r="COD29" s="157"/>
      <c r="COE29" s="157"/>
      <c r="COF29" s="156"/>
      <c r="COG29" s="157"/>
      <c r="COH29" s="157"/>
      <c r="COI29" s="157"/>
      <c r="COJ29" s="157"/>
      <c r="COK29" s="161"/>
      <c r="COL29" s="159"/>
      <c r="COM29" s="157"/>
      <c r="CON29" s="157"/>
      <c r="COO29" s="157"/>
      <c r="COP29" s="157"/>
      <c r="COQ29" s="161"/>
      <c r="COR29" s="157"/>
      <c r="COS29" s="157"/>
      <c r="COT29" s="156"/>
      <c r="COU29" s="157"/>
      <c r="COV29" s="157"/>
      <c r="COW29" s="157"/>
      <c r="COX29" s="157"/>
      <c r="COY29" s="161"/>
      <c r="COZ29" s="159"/>
      <c r="CPA29" s="157"/>
      <c r="CPB29" s="157"/>
      <c r="CPC29" s="157"/>
      <c r="CPD29" s="157"/>
      <c r="CPE29" s="161"/>
      <c r="CPF29" s="157"/>
      <c r="CPG29" s="157"/>
      <c r="CPH29" s="156"/>
      <c r="CPI29" s="157"/>
      <c r="CPJ29" s="157"/>
      <c r="CPK29" s="157"/>
      <c r="CPL29" s="157"/>
      <c r="CPM29" s="161"/>
      <c r="CPN29" s="159"/>
      <c r="CPO29" s="157"/>
      <c r="CPP29" s="157"/>
      <c r="CPQ29" s="157"/>
      <c r="CPR29" s="157"/>
      <c r="CPS29" s="161"/>
      <c r="CPT29" s="157"/>
      <c r="CPU29" s="157"/>
      <c r="CPV29" s="156"/>
      <c r="CPW29" s="157"/>
      <c r="CPX29" s="157"/>
      <c r="CPY29" s="157"/>
      <c r="CPZ29" s="157"/>
      <c r="CQA29" s="161"/>
      <c r="CQB29" s="159"/>
      <c r="CQC29" s="157"/>
      <c r="CQD29" s="157"/>
      <c r="CQE29" s="157"/>
      <c r="CQF29" s="157"/>
      <c r="CQG29" s="161"/>
      <c r="CQH29" s="157"/>
      <c r="CQI29" s="157"/>
      <c r="CQJ29" s="156"/>
      <c r="CQK29" s="157"/>
      <c r="CQL29" s="157"/>
      <c r="CQM29" s="157"/>
      <c r="CQN29" s="157"/>
      <c r="CQO29" s="161"/>
      <c r="CQP29" s="159"/>
      <c r="CQQ29" s="157"/>
      <c r="CQR29" s="157"/>
      <c r="CQS29" s="157"/>
      <c r="CQT29" s="157"/>
      <c r="CQU29" s="161"/>
      <c r="CQV29" s="157"/>
      <c r="CQW29" s="157"/>
      <c r="CQX29" s="156"/>
      <c r="CQY29" s="157"/>
      <c r="CQZ29" s="157"/>
      <c r="CRA29" s="157"/>
      <c r="CRB29" s="157"/>
      <c r="CRC29" s="161"/>
      <c r="CRD29" s="159"/>
      <c r="CRE29" s="157"/>
      <c r="CRF29" s="157"/>
      <c r="CRG29" s="157"/>
      <c r="CRH29" s="157"/>
      <c r="CRI29" s="161"/>
      <c r="CRJ29" s="157"/>
      <c r="CRK29" s="157"/>
      <c r="CRL29" s="156"/>
      <c r="CRM29" s="157"/>
      <c r="CRN29" s="157"/>
      <c r="CRO29" s="157"/>
      <c r="CRP29" s="157"/>
      <c r="CRQ29" s="161"/>
      <c r="CRR29" s="159"/>
      <c r="CRS29" s="157"/>
      <c r="CRT29" s="157"/>
      <c r="CRU29" s="157"/>
      <c r="CRV29" s="157"/>
      <c r="CRW29" s="161"/>
      <c r="CRX29" s="157"/>
      <c r="CRY29" s="157"/>
      <c r="CRZ29" s="156"/>
      <c r="CSA29" s="157"/>
      <c r="CSB29" s="157"/>
      <c r="CSC29" s="157"/>
      <c r="CSD29" s="157"/>
      <c r="CSE29" s="161"/>
      <c r="CSF29" s="159"/>
      <c r="CSG29" s="157"/>
      <c r="CSH29" s="157"/>
      <c r="CSI29" s="157"/>
      <c r="CSJ29" s="157"/>
      <c r="CSK29" s="161"/>
      <c r="CSL29" s="157"/>
      <c r="CSM29" s="157"/>
      <c r="CSN29" s="156"/>
      <c r="CSO29" s="157"/>
      <c r="CSP29" s="157"/>
      <c r="CSQ29" s="157"/>
      <c r="CSR29" s="157"/>
      <c r="CSS29" s="161"/>
      <c r="CST29" s="159"/>
      <c r="CSU29" s="157"/>
      <c r="CSV29" s="157"/>
      <c r="CSW29" s="157"/>
      <c r="CSX29" s="157"/>
      <c r="CSY29" s="161"/>
      <c r="CSZ29" s="157"/>
      <c r="CTA29" s="157"/>
      <c r="CTB29" s="156"/>
      <c r="CTC29" s="157"/>
      <c r="CTD29" s="157"/>
      <c r="CTE29" s="157"/>
      <c r="CTF29" s="157"/>
      <c r="CTG29" s="161"/>
      <c r="CTH29" s="159"/>
      <c r="CTI29" s="157"/>
      <c r="CTJ29" s="157"/>
      <c r="CTK29" s="157"/>
      <c r="CTL29" s="157"/>
      <c r="CTM29" s="161"/>
      <c r="CTN29" s="157"/>
      <c r="CTO29" s="157"/>
      <c r="CTP29" s="156"/>
      <c r="CTQ29" s="157"/>
      <c r="CTR29" s="157"/>
      <c r="CTS29" s="157"/>
      <c r="CTT29" s="157"/>
      <c r="CTU29" s="161"/>
      <c r="CTV29" s="159"/>
      <c r="CTW29" s="157"/>
      <c r="CTX29" s="157"/>
      <c r="CTY29" s="157"/>
      <c r="CTZ29" s="157"/>
      <c r="CUA29" s="161"/>
      <c r="CUB29" s="157"/>
      <c r="CUC29" s="157"/>
      <c r="CUD29" s="156"/>
      <c r="CUE29" s="157"/>
      <c r="CUF29" s="157"/>
      <c r="CUG29" s="157"/>
      <c r="CUH29" s="157"/>
      <c r="CUI29" s="161"/>
      <c r="CUJ29" s="159"/>
      <c r="CUK29" s="157"/>
      <c r="CUL29" s="157"/>
      <c r="CUM29" s="157"/>
      <c r="CUN29" s="157"/>
      <c r="CUO29" s="161"/>
      <c r="CUP29" s="157"/>
      <c r="CUQ29" s="157"/>
      <c r="CUR29" s="156"/>
      <c r="CUS29" s="157"/>
      <c r="CUT29" s="157"/>
      <c r="CUU29" s="157"/>
      <c r="CUV29" s="157"/>
      <c r="CUW29" s="161"/>
      <c r="CUX29" s="159"/>
      <c r="CUY29" s="157"/>
      <c r="CUZ29" s="157"/>
      <c r="CVA29" s="157"/>
      <c r="CVB29" s="157"/>
      <c r="CVC29" s="161"/>
      <c r="CVD29" s="157"/>
      <c r="CVE29" s="157"/>
      <c r="CVF29" s="156"/>
      <c r="CVG29" s="157"/>
      <c r="CVH29" s="157"/>
      <c r="CVI29" s="157"/>
      <c r="CVJ29" s="157"/>
      <c r="CVK29" s="161"/>
      <c r="CVL29" s="159"/>
      <c r="CVM29" s="157"/>
      <c r="CVN29" s="157"/>
      <c r="CVO29" s="157"/>
      <c r="CVP29" s="157"/>
      <c r="CVQ29" s="161"/>
      <c r="CVR29" s="157"/>
      <c r="CVS29" s="157"/>
      <c r="CVT29" s="156"/>
      <c r="CVU29" s="157"/>
      <c r="CVV29" s="157"/>
      <c r="CVW29" s="157"/>
      <c r="CVX29" s="157"/>
      <c r="CVY29" s="161"/>
      <c r="CVZ29" s="159"/>
      <c r="CWA29" s="157"/>
      <c r="CWB29" s="157"/>
      <c r="CWC29" s="157"/>
      <c r="CWD29" s="157"/>
      <c r="CWE29" s="161"/>
      <c r="CWF29" s="157"/>
      <c r="CWG29" s="157"/>
      <c r="CWH29" s="156"/>
      <c r="CWI29" s="157"/>
      <c r="CWJ29" s="157"/>
      <c r="CWK29" s="157"/>
      <c r="CWL29" s="157"/>
      <c r="CWM29" s="161"/>
      <c r="CWN29" s="159"/>
      <c r="CWO29" s="157"/>
      <c r="CWP29" s="157"/>
      <c r="CWQ29" s="157"/>
      <c r="CWR29" s="157"/>
      <c r="CWS29" s="161"/>
      <c r="CWT29" s="157"/>
      <c r="CWU29" s="157"/>
      <c r="CWV29" s="156"/>
      <c r="CWW29" s="157"/>
      <c r="CWX29" s="157"/>
      <c r="CWY29" s="157"/>
      <c r="CWZ29" s="157"/>
      <c r="CXA29" s="161"/>
      <c r="CXB29" s="159"/>
      <c r="CXC29" s="157"/>
      <c r="CXD29" s="157"/>
      <c r="CXE29" s="157"/>
      <c r="CXF29" s="157"/>
      <c r="CXG29" s="161"/>
      <c r="CXH29" s="157"/>
      <c r="CXI29" s="157"/>
      <c r="CXJ29" s="156"/>
      <c r="CXK29" s="157"/>
      <c r="CXL29" s="157"/>
      <c r="CXM29" s="157"/>
      <c r="CXN29" s="157"/>
      <c r="CXO29" s="161"/>
      <c r="CXP29" s="159"/>
      <c r="CXQ29" s="157"/>
      <c r="CXR29" s="157"/>
      <c r="CXS29" s="157"/>
      <c r="CXT29" s="157"/>
      <c r="CXU29" s="161"/>
      <c r="CXV29" s="157"/>
      <c r="CXW29" s="157"/>
      <c r="CXX29" s="156"/>
      <c r="CXY29" s="157"/>
      <c r="CXZ29" s="157"/>
      <c r="CYA29" s="157"/>
      <c r="CYB29" s="157"/>
      <c r="CYC29" s="161"/>
      <c r="CYD29" s="159"/>
      <c r="CYE29" s="157"/>
      <c r="CYF29" s="157"/>
      <c r="CYG29" s="157"/>
      <c r="CYH29" s="157"/>
      <c r="CYI29" s="161"/>
      <c r="CYJ29" s="157"/>
      <c r="CYK29" s="157"/>
      <c r="CYL29" s="156"/>
      <c r="CYM29" s="157"/>
      <c r="CYN29" s="157"/>
      <c r="CYO29" s="157"/>
      <c r="CYP29" s="157"/>
      <c r="CYQ29" s="161"/>
      <c r="CYR29" s="159"/>
      <c r="CYS29" s="157"/>
      <c r="CYT29" s="157"/>
      <c r="CYU29" s="157"/>
      <c r="CYV29" s="157"/>
      <c r="CYW29" s="161"/>
      <c r="CYX29" s="157"/>
      <c r="CYY29" s="157"/>
      <c r="CYZ29" s="156"/>
      <c r="CZA29" s="157"/>
      <c r="CZB29" s="157"/>
      <c r="CZC29" s="157"/>
      <c r="CZD29" s="157"/>
      <c r="CZE29" s="161"/>
      <c r="CZF29" s="159"/>
      <c r="CZG29" s="157"/>
      <c r="CZH29" s="157"/>
      <c r="CZI29" s="157"/>
      <c r="CZJ29" s="157"/>
      <c r="CZK29" s="161"/>
      <c r="CZL29" s="157"/>
      <c r="CZM29" s="157"/>
      <c r="CZN29" s="156"/>
      <c r="CZO29" s="157"/>
      <c r="CZP29" s="157"/>
      <c r="CZQ29" s="157"/>
      <c r="CZR29" s="157"/>
      <c r="CZS29" s="161"/>
      <c r="CZT29" s="159"/>
      <c r="CZU29" s="157"/>
      <c r="CZV29" s="157"/>
      <c r="CZW29" s="157"/>
      <c r="CZX29" s="157"/>
      <c r="CZY29" s="161"/>
      <c r="CZZ29" s="157"/>
      <c r="DAA29" s="157"/>
      <c r="DAB29" s="156"/>
      <c r="DAC29" s="157"/>
      <c r="DAD29" s="157"/>
      <c r="DAE29" s="157"/>
      <c r="DAF29" s="157"/>
      <c r="DAG29" s="161"/>
      <c r="DAH29" s="159"/>
      <c r="DAI29" s="157"/>
      <c r="DAJ29" s="157"/>
      <c r="DAK29" s="157"/>
      <c r="DAL29" s="157"/>
      <c r="DAM29" s="161"/>
      <c r="DAN29" s="157"/>
      <c r="DAO29" s="157"/>
      <c r="DAP29" s="156"/>
      <c r="DAQ29" s="157"/>
      <c r="DAR29" s="157"/>
      <c r="DAS29" s="157"/>
      <c r="DAT29" s="157"/>
      <c r="DAU29" s="161"/>
      <c r="DAV29" s="159"/>
      <c r="DAW29" s="157"/>
      <c r="DAX29" s="157"/>
      <c r="DAY29" s="157"/>
      <c r="DAZ29" s="157"/>
      <c r="DBA29" s="161"/>
      <c r="DBB29" s="157"/>
      <c r="DBC29" s="157"/>
      <c r="DBD29" s="156"/>
      <c r="DBE29" s="157"/>
      <c r="DBF29" s="157"/>
      <c r="DBG29" s="157"/>
      <c r="DBH29" s="157"/>
      <c r="DBI29" s="161"/>
      <c r="DBJ29" s="159"/>
      <c r="DBK29" s="157"/>
      <c r="DBL29" s="157"/>
      <c r="DBM29" s="157"/>
      <c r="DBN29" s="157"/>
      <c r="DBO29" s="161"/>
      <c r="DBP29" s="157"/>
      <c r="DBQ29" s="157"/>
      <c r="DBR29" s="156"/>
      <c r="DBS29" s="157"/>
      <c r="DBT29" s="157"/>
      <c r="DBU29" s="157"/>
      <c r="DBV29" s="157"/>
      <c r="DBW29" s="161"/>
      <c r="DBX29" s="159"/>
      <c r="DBY29" s="157"/>
      <c r="DBZ29" s="157"/>
      <c r="DCA29" s="157"/>
      <c r="DCB29" s="157"/>
      <c r="DCC29" s="161"/>
      <c r="DCD29" s="157"/>
      <c r="DCE29" s="157"/>
      <c r="DCF29" s="156"/>
      <c r="DCG29" s="157"/>
      <c r="DCH29" s="157"/>
      <c r="DCI29" s="157"/>
      <c r="DCJ29" s="157"/>
      <c r="DCK29" s="161"/>
      <c r="DCL29" s="159"/>
      <c r="DCM29" s="157"/>
      <c r="DCN29" s="157"/>
      <c r="DCO29" s="157"/>
      <c r="DCP29" s="157"/>
      <c r="DCQ29" s="161"/>
      <c r="DCR29" s="157"/>
      <c r="DCS29" s="157"/>
      <c r="DCT29" s="156"/>
      <c r="DCU29" s="157"/>
      <c r="DCV29" s="157"/>
      <c r="DCW29" s="157"/>
      <c r="DCX29" s="157"/>
      <c r="DCY29" s="161"/>
      <c r="DCZ29" s="159"/>
      <c r="DDA29" s="157"/>
      <c r="DDB29" s="157"/>
      <c r="DDC29" s="157"/>
      <c r="DDD29" s="157"/>
      <c r="DDE29" s="161"/>
      <c r="DDF29" s="157"/>
      <c r="DDG29" s="157"/>
      <c r="DDH29" s="156"/>
      <c r="DDI29" s="157"/>
      <c r="DDJ29" s="157"/>
      <c r="DDK29" s="157"/>
      <c r="DDL29" s="157"/>
      <c r="DDM29" s="161"/>
      <c r="DDN29" s="159"/>
      <c r="DDO29" s="157"/>
      <c r="DDP29" s="157"/>
      <c r="DDQ29" s="157"/>
      <c r="DDR29" s="157"/>
      <c r="DDS29" s="161"/>
      <c r="DDT29" s="157"/>
      <c r="DDU29" s="157"/>
      <c r="DDV29" s="156"/>
      <c r="DDW29" s="157"/>
      <c r="DDX29" s="157"/>
      <c r="DDY29" s="157"/>
      <c r="DDZ29" s="157"/>
      <c r="DEA29" s="161"/>
      <c r="DEB29" s="159"/>
      <c r="DEC29" s="157"/>
      <c r="DED29" s="157"/>
      <c r="DEE29" s="157"/>
      <c r="DEF29" s="157"/>
      <c r="DEG29" s="161"/>
      <c r="DEH29" s="157"/>
      <c r="DEI29" s="157"/>
      <c r="DEJ29" s="156"/>
      <c r="DEK29" s="157"/>
      <c r="DEL29" s="157"/>
      <c r="DEM29" s="157"/>
      <c r="DEN29" s="157"/>
      <c r="DEO29" s="161"/>
      <c r="DEP29" s="159"/>
      <c r="DEQ29" s="157"/>
      <c r="DER29" s="157"/>
      <c r="DES29" s="157"/>
      <c r="DET29" s="157"/>
      <c r="DEU29" s="161"/>
      <c r="DEV29" s="157"/>
      <c r="DEW29" s="157"/>
      <c r="DEX29" s="156"/>
      <c r="DEY29" s="157"/>
      <c r="DEZ29" s="157"/>
      <c r="DFA29" s="157"/>
      <c r="DFB29" s="157"/>
      <c r="DFC29" s="161"/>
      <c r="DFD29" s="159"/>
      <c r="DFE29" s="157"/>
      <c r="DFF29" s="157"/>
      <c r="DFG29" s="157"/>
      <c r="DFH29" s="157"/>
      <c r="DFI29" s="161"/>
      <c r="DFJ29" s="157"/>
      <c r="DFK29" s="157"/>
      <c r="DFL29" s="156"/>
      <c r="DFM29" s="157"/>
      <c r="DFN29" s="157"/>
      <c r="DFO29" s="157"/>
      <c r="DFP29" s="157"/>
      <c r="DFQ29" s="161"/>
      <c r="DFR29" s="159"/>
      <c r="DFS29" s="157"/>
      <c r="DFT29" s="157"/>
      <c r="DFU29" s="157"/>
      <c r="DFV29" s="157"/>
      <c r="DFW29" s="161"/>
      <c r="DFX29" s="157"/>
      <c r="DFY29" s="157"/>
      <c r="DFZ29" s="156"/>
      <c r="DGA29" s="157"/>
      <c r="DGB29" s="157"/>
      <c r="DGC29" s="157"/>
      <c r="DGD29" s="157"/>
      <c r="DGE29" s="161"/>
      <c r="DGF29" s="159"/>
      <c r="DGG29" s="157"/>
      <c r="DGH29" s="157"/>
      <c r="DGI29" s="157"/>
      <c r="DGJ29" s="157"/>
      <c r="DGK29" s="161"/>
      <c r="DGL29" s="157"/>
      <c r="DGM29" s="157"/>
      <c r="DGN29" s="156"/>
      <c r="DGO29" s="157"/>
      <c r="DGP29" s="157"/>
      <c r="DGQ29" s="157"/>
      <c r="DGR29" s="157"/>
      <c r="DGS29" s="161"/>
      <c r="DGT29" s="159"/>
      <c r="DGU29" s="157"/>
      <c r="DGV29" s="157"/>
      <c r="DGW29" s="157"/>
      <c r="DGX29" s="157"/>
      <c r="DGY29" s="161"/>
      <c r="DGZ29" s="157"/>
      <c r="DHA29" s="157"/>
      <c r="DHB29" s="156"/>
      <c r="DHC29" s="157"/>
      <c r="DHD29" s="157"/>
      <c r="DHE29" s="157"/>
      <c r="DHF29" s="157"/>
      <c r="DHG29" s="161"/>
      <c r="DHH29" s="159"/>
      <c r="DHI29" s="157"/>
      <c r="DHJ29" s="157"/>
      <c r="DHK29" s="157"/>
      <c r="DHL29" s="157"/>
      <c r="DHM29" s="161"/>
      <c r="DHN29" s="157"/>
      <c r="DHO29" s="157"/>
      <c r="DHP29" s="156"/>
      <c r="DHQ29" s="157"/>
      <c r="DHR29" s="157"/>
      <c r="DHS29" s="157"/>
      <c r="DHT29" s="157"/>
      <c r="DHU29" s="161"/>
      <c r="DHV29" s="159"/>
      <c r="DHW29" s="157"/>
      <c r="DHX29" s="157"/>
      <c r="DHY29" s="157"/>
      <c r="DHZ29" s="157"/>
      <c r="DIA29" s="161"/>
      <c r="DIB29" s="157"/>
      <c r="DIC29" s="157"/>
      <c r="DID29" s="156"/>
      <c r="DIE29" s="157"/>
      <c r="DIF29" s="157"/>
      <c r="DIG29" s="157"/>
      <c r="DIH29" s="157"/>
      <c r="DII29" s="161"/>
      <c r="DIJ29" s="159"/>
      <c r="DIK29" s="157"/>
      <c r="DIL29" s="157"/>
      <c r="DIM29" s="157"/>
      <c r="DIN29" s="157"/>
      <c r="DIO29" s="161"/>
      <c r="DIP29" s="157"/>
      <c r="DIQ29" s="157"/>
      <c r="DIR29" s="156"/>
      <c r="DIS29" s="157"/>
      <c r="DIT29" s="157"/>
      <c r="DIU29" s="157"/>
      <c r="DIV29" s="157"/>
      <c r="DIW29" s="161"/>
      <c r="DIX29" s="159"/>
      <c r="DIY29" s="157"/>
      <c r="DIZ29" s="157"/>
      <c r="DJA29" s="157"/>
      <c r="DJB29" s="157"/>
      <c r="DJC29" s="161"/>
      <c r="DJD29" s="157"/>
      <c r="DJE29" s="157"/>
      <c r="DJF29" s="156"/>
      <c r="DJG29" s="157"/>
      <c r="DJH29" s="157"/>
      <c r="DJI29" s="157"/>
      <c r="DJJ29" s="157"/>
      <c r="DJK29" s="161"/>
      <c r="DJL29" s="159"/>
      <c r="DJM29" s="157"/>
      <c r="DJN29" s="157"/>
      <c r="DJO29" s="157"/>
      <c r="DJP29" s="157"/>
      <c r="DJQ29" s="161"/>
      <c r="DJR29" s="157"/>
      <c r="DJS29" s="157"/>
      <c r="DJT29" s="156"/>
      <c r="DJU29" s="157"/>
      <c r="DJV29" s="157"/>
      <c r="DJW29" s="157"/>
      <c r="DJX29" s="157"/>
      <c r="DJY29" s="161"/>
      <c r="DJZ29" s="159"/>
      <c r="DKA29" s="157"/>
      <c r="DKB29" s="157"/>
      <c r="DKC29" s="157"/>
      <c r="DKD29" s="157"/>
      <c r="DKE29" s="161"/>
      <c r="DKF29" s="157"/>
      <c r="DKG29" s="157"/>
      <c r="DKH29" s="156"/>
      <c r="DKI29" s="157"/>
      <c r="DKJ29" s="157"/>
      <c r="DKK29" s="157"/>
      <c r="DKL29" s="157"/>
      <c r="DKM29" s="161"/>
      <c r="DKN29" s="159"/>
      <c r="DKO29" s="157"/>
      <c r="DKP29" s="157"/>
      <c r="DKQ29" s="157"/>
      <c r="DKR29" s="157"/>
      <c r="DKS29" s="161"/>
      <c r="DKT29" s="157"/>
      <c r="DKU29" s="157"/>
      <c r="DKV29" s="156"/>
      <c r="DKW29" s="157"/>
      <c r="DKX29" s="157"/>
      <c r="DKY29" s="157"/>
      <c r="DKZ29" s="157"/>
      <c r="DLA29" s="161"/>
      <c r="DLB29" s="159"/>
      <c r="DLC29" s="157"/>
      <c r="DLD29" s="157"/>
      <c r="DLE29" s="157"/>
      <c r="DLF29" s="157"/>
      <c r="DLG29" s="161"/>
      <c r="DLH29" s="157"/>
      <c r="DLI29" s="157"/>
      <c r="DLJ29" s="156"/>
      <c r="DLK29" s="157"/>
      <c r="DLL29" s="157"/>
      <c r="DLM29" s="157"/>
      <c r="DLN29" s="157"/>
      <c r="DLO29" s="161"/>
      <c r="DLP29" s="159"/>
      <c r="DLQ29" s="157"/>
      <c r="DLR29" s="157"/>
      <c r="DLS29" s="157"/>
      <c r="DLT29" s="157"/>
      <c r="DLU29" s="161"/>
      <c r="DLV29" s="157"/>
      <c r="DLW29" s="157"/>
      <c r="DLX29" s="156"/>
      <c r="DLY29" s="157"/>
      <c r="DLZ29" s="157"/>
      <c r="DMA29" s="157"/>
      <c r="DMB29" s="157"/>
      <c r="DMC29" s="161"/>
      <c r="DMD29" s="159"/>
      <c r="DME29" s="157"/>
      <c r="DMF29" s="157"/>
      <c r="DMG29" s="157"/>
      <c r="DMH29" s="157"/>
      <c r="DMI29" s="161"/>
      <c r="DMJ29" s="157"/>
      <c r="DMK29" s="157"/>
      <c r="DML29" s="156"/>
      <c r="DMM29" s="157"/>
      <c r="DMN29" s="157"/>
      <c r="DMO29" s="157"/>
      <c r="DMP29" s="157"/>
      <c r="DMQ29" s="161"/>
      <c r="DMR29" s="159"/>
      <c r="DMS29" s="157"/>
      <c r="DMT29" s="157"/>
      <c r="DMU29" s="157"/>
      <c r="DMV29" s="157"/>
      <c r="DMW29" s="161"/>
      <c r="DMX29" s="157"/>
      <c r="DMY29" s="157"/>
      <c r="DMZ29" s="156"/>
      <c r="DNA29" s="157"/>
      <c r="DNB29" s="157"/>
      <c r="DNC29" s="157"/>
      <c r="DND29" s="157"/>
      <c r="DNE29" s="161"/>
      <c r="DNF29" s="159"/>
      <c r="DNG29" s="157"/>
      <c r="DNH29" s="157"/>
      <c r="DNI29" s="157"/>
      <c r="DNJ29" s="157"/>
      <c r="DNK29" s="161"/>
      <c r="DNL29" s="157"/>
      <c r="DNM29" s="157"/>
      <c r="DNN29" s="156"/>
      <c r="DNO29" s="157"/>
      <c r="DNP29" s="157"/>
      <c r="DNQ29" s="157"/>
      <c r="DNR29" s="157"/>
      <c r="DNS29" s="161"/>
      <c r="DNT29" s="159"/>
      <c r="DNU29" s="157"/>
      <c r="DNV29" s="157"/>
      <c r="DNW29" s="157"/>
      <c r="DNX29" s="157"/>
      <c r="DNY29" s="161"/>
      <c r="DNZ29" s="157"/>
      <c r="DOA29" s="157"/>
      <c r="DOB29" s="156"/>
      <c r="DOC29" s="157"/>
      <c r="DOD29" s="157"/>
      <c r="DOE29" s="157"/>
      <c r="DOF29" s="157"/>
      <c r="DOG29" s="161"/>
      <c r="DOH29" s="159"/>
      <c r="DOI29" s="157"/>
      <c r="DOJ29" s="157"/>
      <c r="DOK29" s="157"/>
      <c r="DOL29" s="157"/>
      <c r="DOM29" s="161"/>
      <c r="DON29" s="157"/>
      <c r="DOO29" s="157"/>
      <c r="DOP29" s="156"/>
      <c r="DOQ29" s="157"/>
      <c r="DOR29" s="157"/>
      <c r="DOS29" s="157"/>
      <c r="DOT29" s="157"/>
      <c r="DOU29" s="161"/>
      <c r="DOV29" s="159"/>
      <c r="DOW29" s="157"/>
      <c r="DOX29" s="157"/>
      <c r="DOY29" s="157"/>
      <c r="DOZ29" s="157"/>
      <c r="DPA29" s="161"/>
      <c r="DPB29" s="157"/>
      <c r="DPC29" s="157"/>
      <c r="DPD29" s="156"/>
      <c r="DPE29" s="157"/>
      <c r="DPF29" s="157"/>
      <c r="DPG29" s="157"/>
      <c r="DPH29" s="157"/>
      <c r="DPI29" s="161"/>
      <c r="DPJ29" s="159"/>
      <c r="DPK29" s="157"/>
      <c r="DPL29" s="157"/>
      <c r="DPM29" s="157"/>
      <c r="DPN29" s="157"/>
      <c r="DPO29" s="161"/>
      <c r="DPP29" s="157"/>
      <c r="DPQ29" s="157"/>
      <c r="DPR29" s="156"/>
      <c r="DPS29" s="157"/>
      <c r="DPT29" s="157"/>
      <c r="DPU29" s="157"/>
      <c r="DPV29" s="157"/>
      <c r="DPW29" s="161"/>
      <c r="DPX29" s="159"/>
      <c r="DPY29" s="157"/>
      <c r="DPZ29" s="157"/>
      <c r="DQA29" s="157"/>
      <c r="DQB29" s="157"/>
      <c r="DQC29" s="161"/>
      <c r="DQD29" s="157"/>
      <c r="DQE29" s="157"/>
      <c r="DQF29" s="156"/>
      <c r="DQG29" s="157"/>
      <c r="DQH29" s="157"/>
      <c r="DQI29" s="157"/>
      <c r="DQJ29" s="157"/>
      <c r="DQK29" s="161"/>
      <c r="DQL29" s="159"/>
      <c r="DQM29" s="157"/>
      <c r="DQN29" s="157"/>
      <c r="DQO29" s="157"/>
      <c r="DQP29" s="157"/>
      <c r="DQQ29" s="161"/>
      <c r="DQR29" s="157"/>
      <c r="DQS29" s="157"/>
      <c r="DQT29" s="156"/>
      <c r="DQU29" s="157"/>
      <c r="DQV29" s="157"/>
      <c r="DQW29" s="157"/>
      <c r="DQX29" s="157"/>
      <c r="DQY29" s="161"/>
      <c r="DQZ29" s="159"/>
      <c r="DRA29" s="157"/>
      <c r="DRB29" s="157"/>
      <c r="DRC29" s="157"/>
      <c r="DRD29" s="157"/>
      <c r="DRE29" s="161"/>
      <c r="DRF29" s="157"/>
      <c r="DRG29" s="157"/>
      <c r="DRH29" s="156"/>
      <c r="DRI29" s="157"/>
      <c r="DRJ29" s="157"/>
      <c r="DRK29" s="157"/>
      <c r="DRL29" s="157"/>
      <c r="DRM29" s="161"/>
      <c r="DRN29" s="159"/>
      <c r="DRO29" s="157"/>
      <c r="DRP29" s="157"/>
      <c r="DRQ29" s="157"/>
      <c r="DRR29" s="157"/>
      <c r="DRS29" s="161"/>
      <c r="DRT29" s="157"/>
      <c r="DRU29" s="157"/>
      <c r="DRV29" s="156"/>
      <c r="DRW29" s="157"/>
      <c r="DRX29" s="157"/>
      <c r="DRY29" s="157"/>
      <c r="DRZ29" s="157"/>
      <c r="DSA29" s="161"/>
      <c r="DSB29" s="159"/>
      <c r="DSC29" s="157"/>
      <c r="DSD29" s="157"/>
      <c r="DSE29" s="157"/>
      <c r="DSF29" s="157"/>
      <c r="DSG29" s="161"/>
      <c r="DSH29" s="157"/>
      <c r="DSI29" s="157"/>
      <c r="DSJ29" s="156"/>
      <c r="DSK29" s="157"/>
      <c r="DSL29" s="157"/>
      <c r="DSM29" s="157"/>
      <c r="DSN29" s="157"/>
      <c r="DSO29" s="161"/>
      <c r="DSP29" s="159"/>
      <c r="DSQ29" s="157"/>
      <c r="DSR29" s="157"/>
      <c r="DSS29" s="157"/>
      <c r="DST29" s="157"/>
      <c r="DSU29" s="161"/>
      <c r="DSV29" s="157"/>
      <c r="DSW29" s="157"/>
      <c r="DSX29" s="156"/>
      <c r="DSY29" s="157"/>
      <c r="DSZ29" s="157"/>
      <c r="DTA29" s="157"/>
      <c r="DTB29" s="157"/>
      <c r="DTC29" s="161"/>
      <c r="DTD29" s="159"/>
      <c r="DTE29" s="157"/>
      <c r="DTF29" s="157"/>
      <c r="DTG29" s="157"/>
      <c r="DTH29" s="157"/>
      <c r="DTI29" s="161"/>
      <c r="DTJ29" s="157"/>
      <c r="DTK29" s="157"/>
      <c r="DTL29" s="156"/>
      <c r="DTM29" s="157"/>
      <c r="DTN29" s="157"/>
      <c r="DTO29" s="157"/>
      <c r="DTP29" s="157"/>
      <c r="DTQ29" s="161"/>
      <c r="DTR29" s="159"/>
      <c r="DTS29" s="157"/>
      <c r="DTT29" s="157"/>
      <c r="DTU29" s="157"/>
      <c r="DTV29" s="157"/>
      <c r="DTW29" s="161"/>
      <c r="DTX29" s="157"/>
      <c r="DTY29" s="157"/>
      <c r="DTZ29" s="156"/>
      <c r="DUA29" s="157"/>
      <c r="DUB29" s="157"/>
      <c r="DUC29" s="157"/>
      <c r="DUD29" s="157"/>
      <c r="DUE29" s="161"/>
      <c r="DUF29" s="159"/>
      <c r="DUG29" s="157"/>
      <c r="DUH29" s="157"/>
      <c r="DUI29" s="157"/>
      <c r="DUJ29" s="157"/>
      <c r="DUK29" s="161"/>
      <c r="DUL29" s="157"/>
      <c r="DUM29" s="157"/>
      <c r="DUN29" s="156"/>
      <c r="DUO29" s="157"/>
      <c r="DUP29" s="157"/>
      <c r="DUQ29" s="157"/>
      <c r="DUR29" s="157"/>
      <c r="DUS29" s="161"/>
      <c r="DUT29" s="159"/>
      <c r="DUU29" s="157"/>
      <c r="DUV29" s="157"/>
      <c r="DUW29" s="157"/>
      <c r="DUX29" s="157"/>
      <c r="DUY29" s="161"/>
      <c r="DUZ29" s="157"/>
      <c r="DVA29" s="157"/>
      <c r="DVB29" s="156"/>
      <c r="DVC29" s="157"/>
      <c r="DVD29" s="157"/>
      <c r="DVE29" s="157"/>
      <c r="DVF29" s="157"/>
      <c r="DVG29" s="161"/>
      <c r="DVH29" s="159"/>
      <c r="DVI29" s="157"/>
      <c r="DVJ29" s="157"/>
      <c r="DVK29" s="157"/>
      <c r="DVL29" s="157"/>
      <c r="DVM29" s="161"/>
      <c r="DVN29" s="157"/>
      <c r="DVO29" s="157"/>
      <c r="DVP29" s="156"/>
      <c r="DVQ29" s="157"/>
      <c r="DVR29" s="157"/>
      <c r="DVS29" s="157"/>
      <c r="DVT29" s="157"/>
      <c r="DVU29" s="161"/>
      <c r="DVV29" s="159"/>
      <c r="DVW29" s="157"/>
      <c r="DVX29" s="157"/>
      <c r="DVY29" s="157"/>
      <c r="DVZ29" s="157"/>
      <c r="DWA29" s="161"/>
      <c r="DWB29" s="157"/>
      <c r="DWC29" s="157"/>
      <c r="DWD29" s="156"/>
      <c r="DWE29" s="157"/>
      <c r="DWF29" s="157"/>
      <c r="DWG29" s="157"/>
      <c r="DWH29" s="157"/>
      <c r="DWI29" s="161"/>
      <c r="DWJ29" s="159"/>
      <c r="DWK29" s="157"/>
      <c r="DWL29" s="157"/>
      <c r="DWM29" s="157"/>
      <c r="DWN29" s="157"/>
      <c r="DWO29" s="161"/>
      <c r="DWP29" s="157"/>
      <c r="DWQ29" s="157"/>
      <c r="DWR29" s="156"/>
      <c r="DWS29" s="157"/>
      <c r="DWT29" s="157"/>
      <c r="DWU29" s="157"/>
      <c r="DWV29" s="157"/>
      <c r="DWW29" s="161"/>
      <c r="DWX29" s="159"/>
      <c r="DWY29" s="157"/>
      <c r="DWZ29" s="157"/>
      <c r="DXA29" s="157"/>
      <c r="DXB29" s="157"/>
      <c r="DXC29" s="161"/>
      <c r="DXD29" s="157"/>
      <c r="DXE29" s="157"/>
      <c r="DXF29" s="156"/>
      <c r="DXG29" s="157"/>
      <c r="DXH29" s="157"/>
      <c r="DXI29" s="157"/>
      <c r="DXJ29" s="157"/>
      <c r="DXK29" s="161"/>
      <c r="DXL29" s="159"/>
      <c r="DXM29" s="157"/>
      <c r="DXN29" s="157"/>
      <c r="DXO29" s="157"/>
      <c r="DXP29" s="157"/>
      <c r="DXQ29" s="161"/>
      <c r="DXR29" s="157"/>
      <c r="DXS29" s="157"/>
      <c r="DXT29" s="156"/>
      <c r="DXU29" s="157"/>
      <c r="DXV29" s="157"/>
      <c r="DXW29" s="157"/>
      <c r="DXX29" s="157"/>
      <c r="DXY29" s="161"/>
      <c r="DXZ29" s="159"/>
      <c r="DYA29" s="157"/>
      <c r="DYB29" s="157"/>
      <c r="DYC29" s="157"/>
      <c r="DYD29" s="157"/>
      <c r="DYE29" s="161"/>
      <c r="DYF29" s="157"/>
      <c r="DYG29" s="157"/>
      <c r="DYH29" s="156"/>
      <c r="DYI29" s="157"/>
      <c r="DYJ29" s="157"/>
      <c r="DYK29" s="157"/>
      <c r="DYL29" s="157"/>
      <c r="DYM29" s="161"/>
      <c r="DYN29" s="159"/>
      <c r="DYO29" s="157"/>
      <c r="DYP29" s="157"/>
      <c r="DYQ29" s="157"/>
      <c r="DYR29" s="157"/>
      <c r="DYS29" s="161"/>
      <c r="DYT29" s="157"/>
      <c r="DYU29" s="157"/>
      <c r="DYV29" s="156"/>
      <c r="DYW29" s="157"/>
      <c r="DYX29" s="157"/>
      <c r="DYY29" s="157"/>
      <c r="DYZ29" s="157"/>
      <c r="DZA29" s="161"/>
      <c r="DZB29" s="159"/>
      <c r="DZC29" s="157"/>
      <c r="DZD29" s="157"/>
      <c r="DZE29" s="157"/>
      <c r="DZF29" s="157"/>
      <c r="DZG29" s="161"/>
      <c r="DZH29" s="157"/>
      <c r="DZI29" s="157"/>
      <c r="DZJ29" s="156"/>
      <c r="DZK29" s="157"/>
      <c r="DZL29" s="157"/>
      <c r="DZM29" s="157"/>
      <c r="DZN29" s="157"/>
      <c r="DZO29" s="161"/>
      <c r="DZP29" s="159"/>
      <c r="DZQ29" s="157"/>
      <c r="DZR29" s="157"/>
      <c r="DZS29" s="157"/>
      <c r="DZT29" s="157"/>
      <c r="DZU29" s="161"/>
      <c r="DZV29" s="157"/>
      <c r="DZW29" s="157"/>
      <c r="DZX29" s="156"/>
      <c r="DZY29" s="157"/>
      <c r="DZZ29" s="157"/>
      <c r="EAA29" s="157"/>
      <c r="EAB29" s="157"/>
      <c r="EAC29" s="161"/>
      <c r="EAD29" s="159"/>
      <c r="EAE29" s="157"/>
      <c r="EAF29" s="157"/>
      <c r="EAG29" s="157"/>
      <c r="EAH29" s="157"/>
      <c r="EAI29" s="161"/>
      <c r="EAJ29" s="157"/>
      <c r="EAK29" s="157"/>
      <c r="EAL29" s="156"/>
      <c r="EAM29" s="157"/>
      <c r="EAN29" s="157"/>
      <c r="EAO29" s="157"/>
      <c r="EAP29" s="157"/>
      <c r="EAQ29" s="161"/>
      <c r="EAR29" s="159"/>
      <c r="EAS29" s="157"/>
      <c r="EAT29" s="157"/>
      <c r="EAU29" s="157"/>
      <c r="EAV29" s="157"/>
      <c r="EAW29" s="161"/>
      <c r="EAX29" s="157"/>
      <c r="EAY29" s="157"/>
      <c r="EAZ29" s="156"/>
      <c r="EBA29" s="157"/>
      <c r="EBB29" s="157"/>
      <c r="EBC29" s="157"/>
      <c r="EBD29" s="157"/>
      <c r="EBE29" s="161"/>
      <c r="EBF29" s="159"/>
      <c r="EBG29" s="157"/>
      <c r="EBH29" s="157"/>
      <c r="EBI29" s="157"/>
      <c r="EBJ29" s="157"/>
      <c r="EBK29" s="161"/>
      <c r="EBL29" s="157"/>
      <c r="EBM29" s="157"/>
      <c r="EBN29" s="156"/>
      <c r="EBO29" s="157"/>
      <c r="EBP29" s="157"/>
      <c r="EBQ29" s="157"/>
      <c r="EBR29" s="157"/>
      <c r="EBS29" s="161"/>
      <c r="EBT29" s="159"/>
      <c r="EBU29" s="157"/>
      <c r="EBV29" s="157"/>
      <c r="EBW29" s="157"/>
      <c r="EBX29" s="157"/>
      <c r="EBY29" s="161"/>
      <c r="EBZ29" s="157"/>
      <c r="ECA29" s="157"/>
      <c r="ECB29" s="156"/>
      <c r="ECC29" s="157"/>
      <c r="ECD29" s="157"/>
      <c r="ECE29" s="157"/>
      <c r="ECF29" s="157"/>
      <c r="ECG29" s="161"/>
      <c r="ECH29" s="159"/>
      <c r="ECI29" s="157"/>
      <c r="ECJ29" s="157"/>
      <c r="ECK29" s="157"/>
      <c r="ECL29" s="157"/>
      <c r="ECM29" s="161"/>
      <c r="ECN29" s="157"/>
      <c r="ECO29" s="157"/>
      <c r="ECP29" s="156"/>
      <c r="ECQ29" s="157"/>
      <c r="ECR29" s="157"/>
      <c r="ECS29" s="157"/>
      <c r="ECT29" s="157"/>
      <c r="ECU29" s="161"/>
      <c r="ECV29" s="159"/>
      <c r="ECW29" s="157"/>
      <c r="ECX29" s="157"/>
      <c r="ECY29" s="157"/>
      <c r="ECZ29" s="157"/>
      <c r="EDA29" s="161"/>
      <c r="EDB29" s="157"/>
      <c r="EDC29" s="157"/>
      <c r="EDD29" s="156"/>
      <c r="EDE29" s="157"/>
      <c r="EDF29" s="157"/>
      <c r="EDG29" s="157"/>
      <c r="EDH29" s="157"/>
      <c r="EDI29" s="161"/>
      <c r="EDJ29" s="159"/>
      <c r="EDK29" s="157"/>
      <c r="EDL29" s="157"/>
      <c r="EDM29" s="157"/>
      <c r="EDN29" s="157"/>
      <c r="EDO29" s="161"/>
      <c r="EDP29" s="157"/>
      <c r="EDQ29" s="157"/>
      <c r="EDR29" s="156"/>
      <c r="EDS29" s="157"/>
      <c r="EDT29" s="157"/>
      <c r="EDU29" s="157"/>
      <c r="EDV29" s="157"/>
      <c r="EDW29" s="161"/>
      <c r="EDX29" s="159"/>
      <c r="EDY29" s="157"/>
      <c r="EDZ29" s="157"/>
      <c r="EEA29" s="157"/>
      <c r="EEB29" s="157"/>
      <c r="EEC29" s="161"/>
      <c r="EED29" s="157"/>
      <c r="EEE29" s="157"/>
      <c r="EEF29" s="156"/>
      <c r="EEG29" s="157"/>
      <c r="EEH29" s="157"/>
      <c r="EEI29" s="157"/>
      <c r="EEJ29" s="157"/>
      <c r="EEK29" s="161"/>
      <c r="EEL29" s="159"/>
      <c r="EEM29" s="157"/>
      <c r="EEN29" s="157"/>
      <c r="EEO29" s="157"/>
      <c r="EEP29" s="157"/>
      <c r="EEQ29" s="161"/>
      <c r="EER29" s="157"/>
      <c r="EES29" s="157"/>
      <c r="EET29" s="156"/>
      <c r="EEU29" s="157"/>
      <c r="EEV29" s="157"/>
      <c r="EEW29" s="157"/>
      <c r="EEX29" s="157"/>
      <c r="EEY29" s="161"/>
      <c r="EEZ29" s="159"/>
      <c r="EFA29" s="157"/>
      <c r="EFB29" s="157"/>
      <c r="EFC29" s="157"/>
      <c r="EFD29" s="157"/>
      <c r="EFE29" s="161"/>
      <c r="EFF29" s="157"/>
      <c r="EFG29" s="157"/>
      <c r="EFH29" s="156"/>
      <c r="EFI29" s="157"/>
      <c r="EFJ29" s="157"/>
      <c r="EFK29" s="157"/>
      <c r="EFL29" s="157"/>
      <c r="EFM29" s="161"/>
      <c r="EFN29" s="159"/>
      <c r="EFO29" s="157"/>
      <c r="EFP29" s="157"/>
      <c r="EFQ29" s="157"/>
      <c r="EFR29" s="157"/>
      <c r="EFS29" s="161"/>
      <c r="EFT29" s="157"/>
      <c r="EFU29" s="157"/>
      <c r="EFV29" s="156"/>
      <c r="EFW29" s="157"/>
      <c r="EFX29" s="157"/>
      <c r="EFY29" s="157"/>
      <c r="EFZ29" s="157"/>
      <c r="EGA29" s="161"/>
      <c r="EGB29" s="159"/>
      <c r="EGC29" s="157"/>
      <c r="EGD29" s="157"/>
      <c r="EGE29" s="157"/>
      <c r="EGF29" s="157"/>
      <c r="EGG29" s="161"/>
      <c r="EGH29" s="157"/>
      <c r="EGI29" s="157"/>
      <c r="EGJ29" s="156"/>
      <c r="EGK29" s="157"/>
      <c r="EGL29" s="157"/>
      <c r="EGM29" s="157"/>
      <c r="EGN29" s="157"/>
      <c r="EGO29" s="161"/>
      <c r="EGP29" s="159"/>
      <c r="EGQ29" s="157"/>
      <c r="EGR29" s="157"/>
      <c r="EGS29" s="157"/>
      <c r="EGT29" s="157"/>
      <c r="EGU29" s="161"/>
      <c r="EGV29" s="157"/>
      <c r="EGW29" s="157"/>
      <c r="EGX29" s="156"/>
      <c r="EGY29" s="157"/>
      <c r="EGZ29" s="157"/>
      <c r="EHA29" s="157"/>
      <c r="EHB29" s="157"/>
      <c r="EHC29" s="161"/>
      <c r="EHD29" s="159"/>
      <c r="EHE29" s="157"/>
      <c r="EHF29" s="157"/>
      <c r="EHG29" s="157"/>
      <c r="EHH29" s="157"/>
      <c r="EHI29" s="161"/>
      <c r="EHJ29" s="157"/>
      <c r="EHK29" s="157"/>
      <c r="EHL29" s="156"/>
      <c r="EHM29" s="157"/>
      <c r="EHN29" s="157"/>
      <c r="EHO29" s="157"/>
      <c r="EHP29" s="157"/>
      <c r="EHQ29" s="161"/>
      <c r="EHR29" s="159"/>
      <c r="EHS29" s="157"/>
      <c r="EHT29" s="157"/>
      <c r="EHU29" s="157"/>
      <c r="EHV29" s="157"/>
      <c r="EHW29" s="161"/>
      <c r="EHX29" s="157"/>
      <c r="EHY29" s="157"/>
      <c r="EHZ29" s="156"/>
      <c r="EIA29" s="157"/>
      <c r="EIB29" s="157"/>
      <c r="EIC29" s="157"/>
      <c r="EID29" s="157"/>
      <c r="EIE29" s="161"/>
      <c r="EIF29" s="159"/>
      <c r="EIG29" s="157"/>
      <c r="EIH29" s="157"/>
      <c r="EII29" s="157"/>
      <c r="EIJ29" s="157"/>
      <c r="EIK29" s="161"/>
      <c r="EIL29" s="157"/>
      <c r="EIM29" s="157"/>
      <c r="EIN29" s="156"/>
      <c r="EIO29" s="157"/>
      <c r="EIP29" s="157"/>
      <c r="EIQ29" s="157"/>
      <c r="EIR29" s="157"/>
      <c r="EIS29" s="161"/>
      <c r="EIT29" s="159"/>
      <c r="EIU29" s="157"/>
      <c r="EIV29" s="157"/>
      <c r="EIW29" s="157"/>
      <c r="EIX29" s="157"/>
      <c r="EIY29" s="161"/>
      <c r="EIZ29" s="157"/>
      <c r="EJA29" s="157"/>
      <c r="EJB29" s="156"/>
      <c r="EJC29" s="157"/>
      <c r="EJD29" s="157"/>
      <c r="EJE29" s="157"/>
      <c r="EJF29" s="157"/>
      <c r="EJG29" s="161"/>
      <c r="EJH29" s="159"/>
      <c r="EJI29" s="157"/>
      <c r="EJJ29" s="157"/>
      <c r="EJK29" s="157"/>
      <c r="EJL29" s="157"/>
      <c r="EJM29" s="161"/>
      <c r="EJN29" s="157"/>
      <c r="EJO29" s="157"/>
      <c r="EJP29" s="156"/>
      <c r="EJQ29" s="157"/>
      <c r="EJR29" s="157"/>
      <c r="EJS29" s="157"/>
      <c r="EJT29" s="157"/>
      <c r="EJU29" s="161"/>
      <c r="EJV29" s="159"/>
      <c r="EJW29" s="157"/>
      <c r="EJX29" s="157"/>
      <c r="EJY29" s="157"/>
      <c r="EJZ29" s="157"/>
      <c r="EKA29" s="161"/>
      <c r="EKB29" s="157"/>
      <c r="EKC29" s="157"/>
      <c r="EKD29" s="156"/>
      <c r="EKE29" s="157"/>
      <c r="EKF29" s="157"/>
      <c r="EKG29" s="157"/>
      <c r="EKH29" s="157"/>
      <c r="EKI29" s="161"/>
      <c r="EKJ29" s="159"/>
      <c r="EKK29" s="157"/>
      <c r="EKL29" s="157"/>
      <c r="EKM29" s="157"/>
      <c r="EKN29" s="157"/>
      <c r="EKO29" s="161"/>
      <c r="EKP29" s="157"/>
      <c r="EKQ29" s="157"/>
      <c r="EKR29" s="156"/>
      <c r="EKS29" s="157"/>
      <c r="EKT29" s="157"/>
      <c r="EKU29" s="157"/>
      <c r="EKV29" s="157"/>
      <c r="EKW29" s="161"/>
      <c r="EKX29" s="159"/>
      <c r="EKY29" s="157"/>
      <c r="EKZ29" s="157"/>
      <c r="ELA29" s="157"/>
      <c r="ELB29" s="157"/>
      <c r="ELC29" s="161"/>
      <c r="ELD29" s="157"/>
      <c r="ELE29" s="157"/>
      <c r="ELF29" s="156"/>
      <c r="ELG29" s="157"/>
      <c r="ELH29" s="157"/>
      <c r="ELI29" s="157"/>
      <c r="ELJ29" s="157"/>
      <c r="ELK29" s="161"/>
      <c r="ELL29" s="159"/>
      <c r="ELM29" s="157"/>
      <c r="ELN29" s="157"/>
      <c r="ELO29" s="157"/>
      <c r="ELP29" s="157"/>
      <c r="ELQ29" s="161"/>
      <c r="ELR29" s="157"/>
      <c r="ELS29" s="157"/>
      <c r="ELT29" s="156"/>
      <c r="ELU29" s="157"/>
      <c r="ELV29" s="157"/>
      <c r="ELW29" s="157"/>
      <c r="ELX29" s="157"/>
      <c r="ELY29" s="161"/>
      <c r="ELZ29" s="159"/>
      <c r="EMA29" s="157"/>
      <c r="EMB29" s="157"/>
      <c r="EMC29" s="157"/>
      <c r="EMD29" s="157"/>
      <c r="EME29" s="161"/>
      <c r="EMF29" s="157"/>
      <c r="EMG29" s="157"/>
      <c r="EMH29" s="156"/>
      <c r="EMI29" s="157"/>
      <c r="EMJ29" s="157"/>
      <c r="EMK29" s="157"/>
      <c r="EML29" s="157"/>
      <c r="EMM29" s="161"/>
      <c r="EMN29" s="159"/>
      <c r="EMO29" s="157"/>
      <c r="EMP29" s="157"/>
      <c r="EMQ29" s="157"/>
      <c r="EMR29" s="157"/>
      <c r="EMS29" s="161"/>
      <c r="EMT29" s="157"/>
      <c r="EMU29" s="157"/>
      <c r="EMV29" s="156"/>
      <c r="EMW29" s="157"/>
      <c r="EMX29" s="157"/>
      <c r="EMY29" s="157"/>
      <c r="EMZ29" s="157"/>
      <c r="ENA29" s="161"/>
      <c r="ENB29" s="159"/>
      <c r="ENC29" s="157"/>
      <c r="END29" s="157"/>
      <c r="ENE29" s="157"/>
      <c r="ENF29" s="157"/>
      <c r="ENG29" s="161"/>
      <c r="ENH29" s="157"/>
      <c r="ENI29" s="157"/>
      <c r="ENJ29" s="156"/>
      <c r="ENK29" s="157"/>
      <c r="ENL29" s="157"/>
      <c r="ENM29" s="157"/>
      <c r="ENN29" s="157"/>
      <c r="ENO29" s="161"/>
      <c r="ENP29" s="159"/>
      <c r="ENQ29" s="157"/>
      <c r="ENR29" s="157"/>
      <c r="ENS29" s="157"/>
      <c r="ENT29" s="157"/>
      <c r="ENU29" s="161"/>
      <c r="ENV29" s="157"/>
      <c r="ENW29" s="157"/>
      <c r="ENX29" s="156"/>
      <c r="ENY29" s="157"/>
      <c r="ENZ29" s="157"/>
      <c r="EOA29" s="157"/>
      <c r="EOB29" s="157"/>
      <c r="EOC29" s="161"/>
      <c r="EOD29" s="159"/>
      <c r="EOE29" s="157"/>
      <c r="EOF29" s="157"/>
      <c r="EOG29" s="157"/>
      <c r="EOH29" s="157"/>
      <c r="EOI29" s="161"/>
      <c r="EOJ29" s="157"/>
      <c r="EOK29" s="157"/>
      <c r="EOL29" s="156"/>
      <c r="EOM29" s="157"/>
      <c r="EON29" s="157"/>
      <c r="EOO29" s="157"/>
      <c r="EOP29" s="157"/>
      <c r="EOQ29" s="161"/>
      <c r="EOR29" s="159"/>
      <c r="EOS29" s="157"/>
      <c r="EOT29" s="157"/>
      <c r="EOU29" s="157"/>
      <c r="EOV29" s="157"/>
      <c r="EOW29" s="161"/>
      <c r="EOX29" s="157"/>
      <c r="EOY29" s="157"/>
      <c r="EOZ29" s="156"/>
      <c r="EPA29" s="157"/>
      <c r="EPB29" s="157"/>
      <c r="EPC29" s="157"/>
      <c r="EPD29" s="157"/>
      <c r="EPE29" s="161"/>
      <c r="EPF29" s="159"/>
      <c r="EPG29" s="157"/>
      <c r="EPH29" s="157"/>
      <c r="EPI29" s="157"/>
      <c r="EPJ29" s="157"/>
      <c r="EPK29" s="161"/>
      <c r="EPL29" s="157"/>
      <c r="EPM29" s="157"/>
      <c r="EPN29" s="156"/>
      <c r="EPO29" s="157"/>
      <c r="EPP29" s="157"/>
      <c r="EPQ29" s="157"/>
      <c r="EPR29" s="157"/>
      <c r="EPS29" s="161"/>
      <c r="EPT29" s="159"/>
      <c r="EPU29" s="157"/>
      <c r="EPV29" s="157"/>
      <c r="EPW29" s="157"/>
      <c r="EPX29" s="157"/>
      <c r="EPY29" s="161"/>
      <c r="EPZ29" s="157"/>
      <c r="EQA29" s="157"/>
      <c r="EQB29" s="156"/>
      <c r="EQC29" s="157"/>
      <c r="EQD29" s="157"/>
      <c r="EQE29" s="157"/>
      <c r="EQF29" s="157"/>
      <c r="EQG29" s="161"/>
      <c r="EQH29" s="159"/>
      <c r="EQI29" s="157"/>
      <c r="EQJ29" s="157"/>
      <c r="EQK29" s="157"/>
      <c r="EQL29" s="157"/>
      <c r="EQM29" s="161"/>
      <c r="EQN29" s="157"/>
      <c r="EQO29" s="157"/>
      <c r="EQP29" s="156"/>
      <c r="EQQ29" s="157"/>
      <c r="EQR29" s="157"/>
      <c r="EQS29" s="157"/>
      <c r="EQT29" s="157"/>
      <c r="EQU29" s="161"/>
      <c r="EQV29" s="159"/>
      <c r="EQW29" s="157"/>
      <c r="EQX29" s="157"/>
      <c r="EQY29" s="157"/>
      <c r="EQZ29" s="157"/>
      <c r="ERA29" s="161"/>
      <c r="ERB29" s="157"/>
      <c r="ERC29" s="157"/>
      <c r="ERD29" s="156"/>
      <c r="ERE29" s="157"/>
      <c r="ERF29" s="157"/>
      <c r="ERG29" s="157"/>
      <c r="ERH29" s="157"/>
      <c r="ERI29" s="161"/>
      <c r="ERJ29" s="159"/>
      <c r="ERK29" s="157"/>
      <c r="ERL29" s="157"/>
      <c r="ERM29" s="157"/>
      <c r="ERN29" s="157"/>
      <c r="ERO29" s="161"/>
      <c r="ERP29" s="157"/>
      <c r="ERQ29" s="157"/>
      <c r="ERR29" s="156"/>
      <c r="ERS29" s="157"/>
      <c r="ERT29" s="157"/>
      <c r="ERU29" s="157"/>
      <c r="ERV29" s="157"/>
      <c r="ERW29" s="161"/>
      <c r="ERX29" s="159"/>
      <c r="ERY29" s="157"/>
      <c r="ERZ29" s="157"/>
      <c r="ESA29" s="157"/>
      <c r="ESB29" s="157"/>
      <c r="ESC29" s="161"/>
      <c r="ESD29" s="157"/>
      <c r="ESE29" s="157"/>
      <c r="ESF29" s="156"/>
      <c r="ESG29" s="157"/>
      <c r="ESH29" s="157"/>
      <c r="ESI29" s="157"/>
      <c r="ESJ29" s="157"/>
      <c r="ESK29" s="161"/>
      <c r="ESL29" s="159"/>
      <c r="ESM29" s="157"/>
      <c r="ESN29" s="157"/>
      <c r="ESO29" s="157"/>
      <c r="ESP29" s="157"/>
      <c r="ESQ29" s="161"/>
      <c r="ESR29" s="157"/>
      <c r="ESS29" s="157"/>
      <c r="EST29" s="156"/>
      <c r="ESU29" s="157"/>
      <c r="ESV29" s="157"/>
      <c r="ESW29" s="157"/>
      <c r="ESX29" s="157"/>
      <c r="ESY29" s="161"/>
      <c r="ESZ29" s="159"/>
      <c r="ETA29" s="157"/>
      <c r="ETB29" s="157"/>
      <c r="ETC29" s="157"/>
      <c r="ETD29" s="157"/>
      <c r="ETE29" s="161"/>
      <c r="ETF29" s="157"/>
      <c r="ETG29" s="157"/>
      <c r="ETH29" s="156"/>
      <c r="ETI29" s="157"/>
      <c r="ETJ29" s="157"/>
      <c r="ETK29" s="157"/>
      <c r="ETL29" s="157"/>
      <c r="ETM29" s="161"/>
      <c r="ETN29" s="159"/>
      <c r="ETO29" s="157"/>
      <c r="ETP29" s="157"/>
      <c r="ETQ29" s="157"/>
      <c r="ETR29" s="157"/>
      <c r="ETS29" s="161"/>
      <c r="ETT29" s="157"/>
      <c r="ETU29" s="157"/>
      <c r="ETV29" s="156"/>
      <c r="ETW29" s="157"/>
      <c r="ETX29" s="157"/>
      <c r="ETY29" s="157"/>
      <c r="ETZ29" s="157"/>
      <c r="EUA29" s="161"/>
      <c r="EUB29" s="159"/>
      <c r="EUC29" s="157"/>
      <c r="EUD29" s="157"/>
      <c r="EUE29" s="157"/>
      <c r="EUF29" s="157"/>
      <c r="EUG29" s="161"/>
      <c r="EUH29" s="157"/>
      <c r="EUI29" s="157"/>
      <c r="EUJ29" s="156"/>
      <c r="EUK29" s="157"/>
      <c r="EUL29" s="157"/>
      <c r="EUM29" s="157"/>
      <c r="EUN29" s="157"/>
      <c r="EUO29" s="161"/>
      <c r="EUP29" s="159"/>
      <c r="EUQ29" s="157"/>
      <c r="EUR29" s="157"/>
      <c r="EUS29" s="157"/>
      <c r="EUT29" s="157"/>
      <c r="EUU29" s="161"/>
      <c r="EUV29" s="157"/>
      <c r="EUW29" s="157"/>
      <c r="EUX29" s="156"/>
      <c r="EUY29" s="157"/>
      <c r="EUZ29" s="157"/>
      <c r="EVA29" s="157"/>
      <c r="EVB29" s="157"/>
      <c r="EVC29" s="161"/>
      <c r="EVD29" s="159"/>
      <c r="EVE29" s="157"/>
      <c r="EVF29" s="157"/>
      <c r="EVG29" s="157"/>
      <c r="EVH29" s="157"/>
      <c r="EVI29" s="161"/>
      <c r="EVJ29" s="157"/>
      <c r="EVK29" s="157"/>
      <c r="EVL29" s="156"/>
      <c r="EVM29" s="157"/>
      <c r="EVN29" s="157"/>
      <c r="EVO29" s="157"/>
      <c r="EVP29" s="157"/>
      <c r="EVQ29" s="161"/>
      <c r="EVR29" s="159"/>
      <c r="EVS29" s="157"/>
      <c r="EVT29" s="157"/>
      <c r="EVU29" s="157"/>
      <c r="EVV29" s="157"/>
      <c r="EVW29" s="161"/>
      <c r="EVX29" s="157"/>
      <c r="EVY29" s="157"/>
      <c r="EVZ29" s="156"/>
      <c r="EWA29" s="157"/>
      <c r="EWB29" s="157"/>
      <c r="EWC29" s="157"/>
      <c r="EWD29" s="157"/>
      <c r="EWE29" s="161"/>
      <c r="EWF29" s="159"/>
      <c r="EWG29" s="157"/>
      <c r="EWH29" s="157"/>
      <c r="EWI29" s="157"/>
      <c r="EWJ29" s="157"/>
      <c r="EWK29" s="161"/>
      <c r="EWL29" s="157"/>
      <c r="EWM29" s="157"/>
      <c r="EWN29" s="156"/>
      <c r="EWO29" s="157"/>
      <c r="EWP29" s="157"/>
      <c r="EWQ29" s="157"/>
      <c r="EWR29" s="157"/>
      <c r="EWS29" s="161"/>
      <c r="EWT29" s="159"/>
      <c r="EWU29" s="157"/>
      <c r="EWV29" s="157"/>
      <c r="EWW29" s="157"/>
      <c r="EWX29" s="157"/>
      <c r="EWY29" s="161"/>
      <c r="EWZ29" s="157"/>
      <c r="EXA29" s="157"/>
      <c r="EXB29" s="156"/>
      <c r="EXC29" s="157"/>
      <c r="EXD29" s="157"/>
      <c r="EXE29" s="157"/>
      <c r="EXF29" s="157"/>
      <c r="EXG29" s="161"/>
      <c r="EXH29" s="159"/>
      <c r="EXI29" s="157"/>
      <c r="EXJ29" s="157"/>
      <c r="EXK29" s="157"/>
      <c r="EXL29" s="157"/>
      <c r="EXM29" s="161"/>
      <c r="EXN29" s="157"/>
      <c r="EXO29" s="157"/>
      <c r="EXP29" s="156"/>
      <c r="EXQ29" s="157"/>
      <c r="EXR29" s="157"/>
      <c r="EXS29" s="157"/>
      <c r="EXT29" s="157"/>
      <c r="EXU29" s="161"/>
      <c r="EXV29" s="159"/>
      <c r="EXW29" s="157"/>
      <c r="EXX29" s="157"/>
      <c r="EXY29" s="157"/>
      <c r="EXZ29" s="157"/>
      <c r="EYA29" s="161"/>
      <c r="EYB29" s="157"/>
      <c r="EYC29" s="157"/>
      <c r="EYD29" s="156"/>
      <c r="EYE29" s="157"/>
      <c r="EYF29" s="157"/>
      <c r="EYG29" s="157"/>
      <c r="EYH29" s="157"/>
      <c r="EYI29" s="161"/>
      <c r="EYJ29" s="159"/>
      <c r="EYK29" s="157"/>
      <c r="EYL29" s="157"/>
      <c r="EYM29" s="157"/>
      <c r="EYN29" s="157"/>
      <c r="EYO29" s="161"/>
      <c r="EYP29" s="157"/>
      <c r="EYQ29" s="157"/>
      <c r="EYR29" s="156"/>
      <c r="EYS29" s="157"/>
      <c r="EYT29" s="157"/>
      <c r="EYU29" s="157"/>
      <c r="EYV29" s="157"/>
      <c r="EYW29" s="161"/>
      <c r="EYX29" s="159"/>
      <c r="EYY29" s="157"/>
      <c r="EYZ29" s="157"/>
      <c r="EZA29" s="157"/>
      <c r="EZB29" s="157"/>
      <c r="EZC29" s="161"/>
      <c r="EZD29" s="157"/>
      <c r="EZE29" s="157"/>
      <c r="EZF29" s="156"/>
      <c r="EZG29" s="157"/>
      <c r="EZH29" s="157"/>
      <c r="EZI29" s="157"/>
      <c r="EZJ29" s="157"/>
      <c r="EZK29" s="161"/>
      <c r="EZL29" s="159"/>
      <c r="EZM29" s="157"/>
      <c r="EZN29" s="157"/>
      <c r="EZO29" s="157"/>
      <c r="EZP29" s="157"/>
      <c r="EZQ29" s="161"/>
      <c r="EZR29" s="157"/>
      <c r="EZS29" s="157"/>
      <c r="EZT29" s="156"/>
      <c r="EZU29" s="157"/>
      <c r="EZV29" s="157"/>
      <c r="EZW29" s="157"/>
      <c r="EZX29" s="157"/>
      <c r="EZY29" s="161"/>
      <c r="EZZ29" s="159"/>
      <c r="FAA29" s="157"/>
      <c r="FAB29" s="157"/>
      <c r="FAC29" s="157"/>
      <c r="FAD29" s="157"/>
      <c r="FAE29" s="161"/>
      <c r="FAF29" s="157"/>
      <c r="FAG29" s="157"/>
      <c r="FAH29" s="156"/>
      <c r="FAI29" s="157"/>
      <c r="FAJ29" s="157"/>
      <c r="FAK29" s="157"/>
      <c r="FAL29" s="157"/>
      <c r="FAM29" s="161"/>
      <c r="FAN29" s="159"/>
      <c r="FAO29" s="157"/>
      <c r="FAP29" s="157"/>
      <c r="FAQ29" s="157"/>
      <c r="FAR29" s="157"/>
      <c r="FAS29" s="161"/>
      <c r="FAT29" s="157"/>
      <c r="FAU29" s="157"/>
      <c r="FAV29" s="156"/>
      <c r="FAW29" s="157"/>
      <c r="FAX29" s="157"/>
      <c r="FAY29" s="157"/>
      <c r="FAZ29" s="157"/>
      <c r="FBA29" s="161"/>
      <c r="FBB29" s="159"/>
      <c r="FBC29" s="157"/>
      <c r="FBD29" s="157"/>
      <c r="FBE29" s="157"/>
      <c r="FBF29" s="157"/>
      <c r="FBG29" s="161"/>
      <c r="FBH29" s="157"/>
      <c r="FBI29" s="157"/>
      <c r="FBJ29" s="156"/>
      <c r="FBK29" s="157"/>
      <c r="FBL29" s="157"/>
      <c r="FBM29" s="157"/>
      <c r="FBN29" s="157"/>
      <c r="FBO29" s="161"/>
      <c r="FBP29" s="159"/>
      <c r="FBQ29" s="157"/>
      <c r="FBR29" s="157"/>
      <c r="FBS29" s="157"/>
      <c r="FBT29" s="157"/>
      <c r="FBU29" s="161"/>
      <c r="FBV29" s="157"/>
      <c r="FBW29" s="157"/>
      <c r="FBX29" s="156"/>
      <c r="FBY29" s="157"/>
      <c r="FBZ29" s="157"/>
      <c r="FCA29" s="157"/>
      <c r="FCB29" s="157"/>
      <c r="FCC29" s="161"/>
      <c r="FCD29" s="159"/>
      <c r="FCE29" s="157"/>
      <c r="FCF29" s="157"/>
      <c r="FCG29" s="157"/>
      <c r="FCH29" s="157"/>
      <c r="FCI29" s="161"/>
      <c r="FCJ29" s="157"/>
      <c r="FCK29" s="157"/>
      <c r="FCL29" s="156"/>
      <c r="FCM29" s="157"/>
      <c r="FCN29" s="157"/>
      <c r="FCO29" s="157"/>
      <c r="FCP29" s="157"/>
      <c r="FCQ29" s="161"/>
      <c r="FCR29" s="159"/>
      <c r="FCS29" s="157"/>
      <c r="FCT29" s="157"/>
      <c r="FCU29" s="157"/>
      <c r="FCV29" s="157"/>
      <c r="FCW29" s="161"/>
      <c r="FCX29" s="157"/>
      <c r="FCY29" s="157"/>
      <c r="FCZ29" s="156"/>
      <c r="FDA29" s="157"/>
      <c r="FDB29" s="157"/>
      <c r="FDC29" s="157"/>
      <c r="FDD29" s="157"/>
      <c r="FDE29" s="161"/>
      <c r="FDF29" s="159"/>
      <c r="FDG29" s="157"/>
      <c r="FDH29" s="157"/>
      <c r="FDI29" s="157"/>
      <c r="FDJ29" s="157"/>
      <c r="FDK29" s="161"/>
      <c r="FDL29" s="157"/>
      <c r="FDM29" s="157"/>
      <c r="FDN29" s="156"/>
      <c r="FDO29" s="157"/>
      <c r="FDP29" s="157"/>
      <c r="FDQ29" s="157"/>
      <c r="FDR29" s="157"/>
      <c r="FDS29" s="161"/>
      <c r="FDT29" s="159"/>
      <c r="FDU29" s="157"/>
      <c r="FDV29" s="157"/>
      <c r="FDW29" s="157"/>
      <c r="FDX29" s="157"/>
      <c r="FDY29" s="161"/>
      <c r="FDZ29" s="157"/>
      <c r="FEA29" s="157"/>
      <c r="FEB29" s="156"/>
      <c r="FEC29" s="157"/>
      <c r="FED29" s="157"/>
      <c r="FEE29" s="157"/>
      <c r="FEF29" s="157"/>
      <c r="FEG29" s="161"/>
      <c r="FEH29" s="159"/>
      <c r="FEI29" s="157"/>
      <c r="FEJ29" s="157"/>
      <c r="FEK29" s="157"/>
      <c r="FEL29" s="157"/>
      <c r="FEM29" s="161"/>
      <c r="FEN29" s="157"/>
      <c r="FEO29" s="157"/>
      <c r="FEP29" s="156"/>
      <c r="FEQ29" s="157"/>
      <c r="FER29" s="157"/>
      <c r="FES29" s="157"/>
      <c r="FET29" s="157"/>
      <c r="FEU29" s="161"/>
      <c r="FEV29" s="159"/>
      <c r="FEW29" s="157"/>
      <c r="FEX29" s="157"/>
      <c r="FEY29" s="157"/>
      <c r="FEZ29" s="157"/>
      <c r="FFA29" s="161"/>
      <c r="FFB29" s="157"/>
      <c r="FFC29" s="157"/>
      <c r="FFD29" s="156"/>
      <c r="FFE29" s="157"/>
      <c r="FFF29" s="157"/>
      <c r="FFG29" s="157"/>
      <c r="FFH29" s="157"/>
      <c r="FFI29" s="161"/>
      <c r="FFJ29" s="159"/>
      <c r="FFK29" s="157"/>
      <c r="FFL29" s="157"/>
      <c r="FFM29" s="157"/>
      <c r="FFN29" s="157"/>
      <c r="FFO29" s="161"/>
      <c r="FFP29" s="157"/>
      <c r="FFQ29" s="157"/>
      <c r="FFR29" s="156"/>
      <c r="FFS29" s="157"/>
      <c r="FFT29" s="157"/>
      <c r="FFU29" s="157"/>
      <c r="FFV29" s="157"/>
      <c r="FFW29" s="161"/>
      <c r="FFX29" s="159"/>
      <c r="FFY29" s="157"/>
      <c r="FFZ29" s="157"/>
      <c r="FGA29" s="157"/>
      <c r="FGB29" s="157"/>
      <c r="FGC29" s="161"/>
      <c r="FGD29" s="157"/>
      <c r="FGE29" s="157"/>
      <c r="FGF29" s="156"/>
      <c r="FGG29" s="157"/>
      <c r="FGH29" s="157"/>
      <c r="FGI29" s="157"/>
      <c r="FGJ29" s="157"/>
      <c r="FGK29" s="161"/>
      <c r="FGL29" s="159"/>
      <c r="FGM29" s="157"/>
      <c r="FGN29" s="157"/>
      <c r="FGO29" s="157"/>
      <c r="FGP29" s="157"/>
      <c r="FGQ29" s="161"/>
      <c r="FGR29" s="157"/>
      <c r="FGS29" s="157"/>
      <c r="FGT29" s="156"/>
      <c r="FGU29" s="157"/>
      <c r="FGV29" s="157"/>
      <c r="FGW29" s="157"/>
      <c r="FGX29" s="157"/>
      <c r="FGY29" s="161"/>
      <c r="FGZ29" s="159"/>
      <c r="FHA29" s="157"/>
      <c r="FHB29" s="157"/>
      <c r="FHC29" s="157"/>
      <c r="FHD29" s="157"/>
      <c r="FHE29" s="161"/>
      <c r="FHF29" s="157"/>
      <c r="FHG29" s="157"/>
      <c r="FHH29" s="156"/>
      <c r="FHI29" s="157"/>
      <c r="FHJ29" s="157"/>
      <c r="FHK29" s="157"/>
      <c r="FHL29" s="157"/>
      <c r="FHM29" s="161"/>
      <c r="FHN29" s="159"/>
      <c r="FHO29" s="157"/>
      <c r="FHP29" s="157"/>
      <c r="FHQ29" s="157"/>
      <c r="FHR29" s="157"/>
      <c r="FHS29" s="161"/>
      <c r="FHT29" s="157"/>
      <c r="FHU29" s="157"/>
      <c r="FHV29" s="156"/>
      <c r="FHW29" s="157"/>
      <c r="FHX29" s="157"/>
      <c r="FHY29" s="157"/>
      <c r="FHZ29" s="157"/>
      <c r="FIA29" s="161"/>
      <c r="FIB29" s="159"/>
      <c r="FIC29" s="157"/>
      <c r="FID29" s="157"/>
      <c r="FIE29" s="157"/>
      <c r="FIF29" s="157"/>
      <c r="FIG29" s="161"/>
      <c r="FIH29" s="157"/>
      <c r="FII29" s="157"/>
      <c r="FIJ29" s="156"/>
      <c r="FIK29" s="157"/>
      <c r="FIL29" s="157"/>
      <c r="FIM29" s="157"/>
      <c r="FIN29" s="157"/>
      <c r="FIO29" s="161"/>
      <c r="FIP29" s="159"/>
      <c r="FIQ29" s="157"/>
      <c r="FIR29" s="157"/>
      <c r="FIS29" s="157"/>
      <c r="FIT29" s="157"/>
      <c r="FIU29" s="161"/>
      <c r="FIV29" s="157"/>
      <c r="FIW29" s="157"/>
      <c r="FIX29" s="156"/>
      <c r="FIY29" s="157"/>
      <c r="FIZ29" s="157"/>
      <c r="FJA29" s="157"/>
      <c r="FJB29" s="157"/>
      <c r="FJC29" s="161"/>
      <c r="FJD29" s="159"/>
      <c r="FJE29" s="157"/>
      <c r="FJF29" s="157"/>
      <c r="FJG29" s="157"/>
      <c r="FJH29" s="157"/>
      <c r="FJI29" s="161"/>
      <c r="FJJ29" s="157"/>
      <c r="FJK29" s="157"/>
      <c r="FJL29" s="156"/>
      <c r="FJM29" s="157"/>
      <c r="FJN29" s="157"/>
      <c r="FJO29" s="157"/>
      <c r="FJP29" s="157"/>
      <c r="FJQ29" s="161"/>
      <c r="FJR29" s="159"/>
      <c r="FJS29" s="157"/>
      <c r="FJT29" s="157"/>
      <c r="FJU29" s="157"/>
      <c r="FJV29" s="157"/>
      <c r="FJW29" s="161"/>
      <c r="FJX29" s="157"/>
      <c r="FJY29" s="157"/>
      <c r="FJZ29" s="156"/>
      <c r="FKA29" s="157"/>
      <c r="FKB29" s="157"/>
      <c r="FKC29" s="157"/>
      <c r="FKD29" s="157"/>
      <c r="FKE29" s="161"/>
      <c r="FKF29" s="159"/>
      <c r="FKG29" s="157"/>
      <c r="FKH29" s="157"/>
      <c r="FKI29" s="157"/>
      <c r="FKJ29" s="157"/>
      <c r="FKK29" s="161"/>
      <c r="FKL29" s="157"/>
      <c r="FKM29" s="157"/>
      <c r="FKN29" s="156"/>
      <c r="FKO29" s="157"/>
      <c r="FKP29" s="157"/>
      <c r="FKQ29" s="157"/>
      <c r="FKR29" s="157"/>
      <c r="FKS29" s="161"/>
      <c r="FKT29" s="159"/>
      <c r="FKU29" s="157"/>
      <c r="FKV29" s="157"/>
      <c r="FKW29" s="157"/>
      <c r="FKX29" s="157"/>
      <c r="FKY29" s="161"/>
      <c r="FKZ29" s="157"/>
      <c r="FLA29" s="157"/>
      <c r="FLB29" s="156"/>
      <c r="FLC29" s="157"/>
      <c r="FLD29" s="157"/>
      <c r="FLE29" s="157"/>
      <c r="FLF29" s="157"/>
      <c r="FLG29" s="161"/>
      <c r="FLH29" s="159"/>
      <c r="FLI29" s="157"/>
      <c r="FLJ29" s="157"/>
      <c r="FLK29" s="157"/>
      <c r="FLL29" s="157"/>
      <c r="FLM29" s="161"/>
      <c r="FLN29" s="157"/>
      <c r="FLO29" s="157"/>
      <c r="FLP29" s="156"/>
      <c r="FLQ29" s="157"/>
      <c r="FLR29" s="157"/>
      <c r="FLS29" s="157"/>
      <c r="FLT29" s="157"/>
      <c r="FLU29" s="161"/>
      <c r="FLV29" s="159"/>
      <c r="FLW29" s="157"/>
      <c r="FLX29" s="157"/>
      <c r="FLY29" s="157"/>
      <c r="FLZ29" s="157"/>
      <c r="FMA29" s="161"/>
      <c r="FMB29" s="157"/>
      <c r="FMC29" s="157"/>
      <c r="FMD29" s="156"/>
      <c r="FME29" s="157"/>
      <c r="FMF29" s="157"/>
      <c r="FMG29" s="157"/>
      <c r="FMH29" s="157"/>
      <c r="FMI29" s="161"/>
      <c r="FMJ29" s="159"/>
      <c r="FMK29" s="157"/>
      <c r="FML29" s="157"/>
      <c r="FMM29" s="157"/>
      <c r="FMN29" s="157"/>
      <c r="FMO29" s="161"/>
      <c r="FMP29" s="157"/>
      <c r="FMQ29" s="157"/>
      <c r="FMR29" s="156"/>
      <c r="FMS29" s="157"/>
      <c r="FMT29" s="157"/>
      <c r="FMU29" s="157"/>
      <c r="FMV29" s="157"/>
      <c r="FMW29" s="161"/>
      <c r="FMX29" s="159"/>
      <c r="FMY29" s="157"/>
      <c r="FMZ29" s="157"/>
      <c r="FNA29" s="157"/>
      <c r="FNB29" s="157"/>
      <c r="FNC29" s="161"/>
      <c r="FND29" s="157"/>
      <c r="FNE29" s="157"/>
      <c r="FNF29" s="156"/>
      <c r="FNG29" s="157"/>
      <c r="FNH29" s="157"/>
      <c r="FNI29" s="157"/>
      <c r="FNJ29" s="157"/>
      <c r="FNK29" s="161"/>
      <c r="FNL29" s="159"/>
      <c r="FNM29" s="157"/>
      <c r="FNN29" s="157"/>
      <c r="FNO29" s="157"/>
      <c r="FNP29" s="157"/>
      <c r="FNQ29" s="161"/>
      <c r="FNR29" s="157"/>
      <c r="FNS29" s="157"/>
      <c r="FNT29" s="156"/>
      <c r="FNU29" s="157"/>
      <c r="FNV29" s="157"/>
      <c r="FNW29" s="157"/>
      <c r="FNX29" s="157"/>
      <c r="FNY29" s="161"/>
      <c r="FNZ29" s="159"/>
      <c r="FOA29" s="157"/>
      <c r="FOB29" s="157"/>
      <c r="FOC29" s="157"/>
      <c r="FOD29" s="157"/>
      <c r="FOE29" s="161"/>
      <c r="FOF29" s="157"/>
      <c r="FOG29" s="157"/>
      <c r="FOH29" s="156"/>
      <c r="FOI29" s="157"/>
      <c r="FOJ29" s="157"/>
      <c r="FOK29" s="157"/>
      <c r="FOL29" s="157"/>
      <c r="FOM29" s="161"/>
      <c r="FON29" s="159"/>
      <c r="FOO29" s="157"/>
      <c r="FOP29" s="157"/>
      <c r="FOQ29" s="157"/>
      <c r="FOR29" s="157"/>
      <c r="FOS29" s="161"/>
      <c r="FOT29" s="157"/>
      <c r="FOU29" s="157"/>
      <c r="FOV29" s="156"/>
      <c r="FOW29" s="157"/>
      <c r="FOX29" s="157"/>
      <c r="FOY29" s="157"/>
      <c r="FOZ29" s="157"/>
      <c r="FPA29" s="161"/>
      <c r="FPB29" s="159"/>
      <c r="FPC29" s="157"/>
      <c r="FPD29" s="157"/>
      <c r="FPE29" s="157"/>
      <c r="FPF29" s="157"/>
      <c r="FPG29" s="161"/>
      <c r="FPH29" s="157"/>
      <c r="FPI29" s="157"/>
      <c r="FPJ29" s="156"/>
      <c r="FPK29" s="157"/>
      <c r="FPL29" s="157"/>
      <c r="FPM29" s="157"/>
      <c r="FPN29" s="157"/>
      <c r="FPO29" s="161"/>
      <c r="FPP29" s="159"/>
      <c r="FPQ29" s="157"/>
      <c r="FPR29" s="157"/>
      <c r="FPS29" s="157"/>
      <c r="FPT29" s="157"/>
      <c r="FPU29" s="161"/>
      <c r="FPV29" s="157"/>
      <c r="FPW29" s="157"/>
      <c r="FPX29" s="156"/>
      <c r="FPY29" s="157"/>
      <c r="FPZ29" s="157"/>
      <c r="FQA29" s="157"/>
      <c r="FQB29" s="157"/>
      <c r="FQC29" s="161"/>
      <c r="FQD29" s="159"/>
      <c r="FQE29" s="157"/>
      <c r="FQF29" s="157"/>
      <c r="FQG29" s="157"/>
      <c r="FQH29" s="157"/>
      <c r="FQI29" s="161"/>
      <c r="FQJ29" s="157"/>
      <c r="FQK29" s="157"/>
      <c r="FQL29" s="156"/>
      <c r="FQM29" s="157"/>
      <c r="FQN29" s="157"/>
      <c r="FQO29" s="157"/>
      <c r="FQP29" s="157"/>
      <c r="FQQ29" s="161"/>
      <c r="FQR29" s="159"/>
      <c r="FQS29" s="157"/>
      <c r="FQT29" s="157"/>
      <c r="FQU29" s="157"/>
      <c r="FQV29" s="157"/>
      <c r="FQW29" s="161"/>
      <c r="FQX29" s="157"/>
      <c r="FQY29" s="157"/>
      <c r="FQZ29" s="156"/>
      <c r="FRA29" s="157"/>
      <c r="FRB29" s="157"/>
      <c r="FRC29" s="157"/>
      <c r="FRD29" s="157"/>
      <c r="FRE29" s="161"/>
      <c r="FRF29" s="159"/>
      <c r="FRG29" s="157"/>
      <c r="FRH29" s="157"/>
      <c r="FRI29" s="157"/>
      <c r="FRJ29" s="157"/>
      <c r="FRK29" s="161"/>
      <c r="FRL29" s="157"/>
      <c r="FRM29" s="157"/>
      <c r="FRN29" s="156"/>
      <c r="FRO29" s="157"/>
      <c r="FRP29" s="157"/>
      <c r="FRQ29" s="157"/>
      <c r="FRR29" s="157"/>
      <c r="FRS29" s="161"/>
      <c r="FRT29" s="159"/>
      <c r="FRU29" s="157"/>
      <c r="FRV29" s="157"/>
      <c r="FRW29" s="157"/>
      <c r="FRX29" s="157"/>
      <c r="FRY29" s="161"/>
      <c r="FRZ29" s="157"/>
      <c r="FSA29" s="157"/>
      <c r="FSB29" s="156"/>
      <c r="FSC29" s="157"/>
      <c r="FSD29" s="157"/>
      <c r="FSE29" s="157"/>
      <c r="FSF29" s="157"/>
      <c r="FSG29" s="161"/>
      <c r="FSH29" s="159"/>
      <c r="FSI29" s="157"/>
      <c r="FSJ29" s="157"/>
      <c r="FSK29" s="157"/>
      <c r="FSL29" s="157"/>
      <c r="FSM29" s="161"/>
      <c r="FSN29" s="157"/>
      <c r="FSO29" s="157"/>
      <c r="FSP29" s="156"/>
      <c r="FSQ29" s="157"/>
      <c r="FSR29" s="157"/>
      <c r="FSS29" s="157"/>
      <c r="FST29" s="157"/>
      <c r="FSU29" s="161"/>
      <c r="FSV29" s="159"/>
      <c r="FSW29" s="157"/>
      <c r="FSX29" s="157"/>
      <c r="FSY29" s="157"/>
      <c r="FSZ29" s="157"/>
      <c r="FTA29" s="161"/>
      <c r="FTB29" s="157"/>
      <c r="FTC29" s="157"/>
      <c r="FTD29" s="156"/>
      <c r="FTE29" s="157"/>
      <c r="FTF29" s="157"/>
      <c r="FTG29" s="157"/>
      <c r="FTH29" s="157"/>
      <c r="FTI29" s="161"/>
      <c r="FTJ29" s="159"/>
      <c r="FTK29" s="157"/>
      <c r="FTL29" s="157"/>
      <c r="FTM29" s="157"/>
      <c r="FTN29" s="157"/>
      <c r="FTO29" s="161"/>
      <c r="FTP29" s="157"/>
      <c r="FTQ29" s="157"/>
      <c r="FTR29" s="156"/>
      <c r="FTS29" s="157"/>
      <c r="FTT29" s="157"/>
      <c r="FTU29" s="157"/>
      <c r="FTV29" s="157"/>
      <c r="FTW29" s="161"/>
      <c r="FTX29" s="159"/>
      <c r="FTY29" s="157"/>
      <c r="FTZ29" s="157"/>
      <c r="FUA29" s="157"/>
      <c r="FUB29" s="157"/>
      <c r="FUC29" s="161"/>
      <c r="FUD29" s="157"/>
      <c r="FUE29" s="157"/>
      <c r="FUF29" s="156"/>
      <c r="FUG29" s="157"/>
      <c r="FUH29" s="157"/>
      <c r="FUI29" s="157"/>
      <c r="FUJ29" s="157"/>
      <c r="FUK29" s="161"/>
      <c r="FUL29" s="159"/>
      <c r="FUM29" s="157"/>
      <c r="FUN29" s="157"/>
      <c r="FUO29" s="157"/>
      <c r="FUP29" s="157"/>
      <c r="FUQ29" s="161"/>
      <c r="FUR29" s="157"/>
      <c r="FUS29" s="157"/>
      <c r="FUT29" s="156"/>
      <c r="FUU29" s="157"/>
      <c r="FUV29" s="157"/>
      <c r="FUW29" s="157"/>
      <c r="FUX29" s="157"/>
      <c r="FUY29" s="161"/>
      <c r="FUZ29" s="159"/>
      <c r="FVA29" s="157"/>
      <c r="FVB29" s="157"/>
      <c r="FVC29" s="157"/>
      <c r="FVD29" s="157"/>
      <c r="FVE29" s="161"/>
      <c r="FVF29" s="157"/>
      <c r="FVG29" s="157"/>
      <c r="FVH29" s="156"/>
      <c r="FVI29" s="157"/>
      <c r="FVJ29" s="157"/>
      <c r="FVK29" s="157"/>
      <c r="FVL29" s="157"/>
      <c r="FVM29" s="161"/>
      <c r="FVN29" s="159"/>
      <c r="FVO29" s="157"/>
      <c r="FVP29" s="157"/>
      <c r="FVQ29" s="157"/>
      <c r="FVR29" s="157"/>
      <c r="FVS29" s="161"/>
      <c r="FVT29" s="157"/>
      <c r="FVU29" s="157"/>
      <c r="FVV29" s="156"/>
      <c r="FVW29" s="157"/>
      <c r="FVX29" s="157"/>
      <c r="FVY29" s="157"/>
      <c r="FVZ29" s="157"/>
      <c r="FWA29" s="161"/>
      <c r="FWB29" s="159"/>
      <c r="FWC29" s="157"/>
      <c r="FWD29" s="157"/>
      <c r="FWE29" s="157"/>
      <c r="FWF29" s="157"/>
      <c r="FWG29" s="161"/>
      <c r="FWH29" s="157"/>
      <c r="FWI29" s="157"/>
      <c r="FWJ29" s="156"/>
      <c r="FWK29" s="157"/>
      <c r="FWL29" s="157"/>
      <c r="FWM29" s="157"/>
      <c r="FWN29" s="157"/>
      <c r="FWO29" s="161"/>
      <c r="FWP29" s="159"/>
      <c r="FWQ29" s="157"/>
      <c r="FWR29" s="157"/>
      <c r="FWS29" s="157"/>
      <c r="FWT29" s="157"/>
      <c r="FWU29" s="161"/>
      <c r="FWV29" s="157"/>
      <c r="FWW29" s="157"/>
      <c r="FWX29" s="156"/>
      <c r="FWY29" s="157"/>
      <c r="FWZ29" s="157"/>
      <c r="FXA29" s="157"/>
      <c r="FXB29" s="157"/>
      <c r="FXC29" s="161"/>
      <c r="FXD29" s="159"/>
      <c r="FXE29" s="157"/>
      <c r="FXF29" s="157"/>
      <c r="FXG29" s="157"/>
      <c r="FXH29" s="157"/>
      <c r="FXI29" s="161"/>
      <c r="FXJ29" s="157"/>
      <c r="FXK29" s="157"/>
      <c r="FXL29" s="156"/>
      <c r="FXM29" s="157"/>
      <c r="FXN29" s="157"/>
      <c r="FXO29" s="157"/>
      <c r="FXP29" s="157"/>
      <c r="FXQ29" s="161"/>
      <c r="FXR29" s="159"/>
      <c r="FXS29" s="157"/>
      <c r="FXT29" s="157"/>
      <c r="FXU29" s="157"/>
      <c r="FXV29" s="157"/>
      <c r="FXW29" s="161"/>
      <c r="FXX29" s="157"/>
      <c r="FXY29" s="157"/>
      <c r="FXZ29" s="156"/>
      <c r="FYA29" s="157"/>
      <c r="FYB29" s="157"/>
      <c r="FYC29" s="157"/>
      <c r="FYD29" s="157"/>
      <c r="FYE29" s="161"/>
      <c r="FYF29" s="159"/>
      <c r="FYG29" s="157"/>
      <c r="FYH29" s="157"/>
      <c r="FYI29" s="157"/>
      <c r="FYJ29" s="157"/>
      <c r="FYK29" s="161"/>
      <c r="FYL29" s="157"/>
      <c r="FYM29" s="157"/>
      <c r="FYN29" s="156"/>
      <c r="FYO29" s="157"/>
      <c r="FYP29" s="157"/>
      <c r="FYQ29" s="157"/>
      <c r="FYR29" s="157"/>
      <c r="FYS29" s="161"/>
      <c r="FYT29" s="159"/>
      <c r="FYU29" s="157"/>
      <c r="FYV29" s="157"/>
      <c r="FYW29" s="157"/>
      <c r="FYX29" s="157"/>
      <c r="FYY29" s="161"/>
      <c r="FYZ29" s="157"/>
      <c r="FZA29" s="157"/>
      <c r="FZB29" s="156"/>
      <c r="FZC29" s="157"/>
      <c r="FZD29" s="157"/>
      <c r="FZE29" s="157"/>
      <c r="FZF29" s="157"/>
      <c r="FZG29" s="161"/>
      <c r="FZH29" s="159"/>
      <c r="FZI29" s="157"/>
      <c r="FZJ29" s="157"/>
      <c r="FZK29" s="157"/>
      <c r="FZL29" s="157"/>
      <c r="FZM29" s="161"/>
      <c r="FZN29" s="157"/>
      <c r="FZO29" s="157"/>
      <c r="FZP29" s="156"/>
      <c r="FZQ29" s="157"/>
      <c r="FZR29" s="157"/>
      <c r="FZS29" s="157"/>
      <c r="FZT29" s="157"/>
      <c r="FZU29" s="161"/>
      <c r="FZV29" s="159"/>
      <c r="FZW29" s="157"/>
      <c r="FZX29" s="157"/>
      <c r="FZY29" s="157"/>
      <c r="FZZ29" s="157"/>
      <c r="GAA29" s="161"/>
      <c r="GAB29" s="157"/>
      <c r="GAC29" s="157"/>
      <c r="GAD29" s="156"/>
      <c r="GAE29" s="157"/>
      <c r="GAF29" s="157"/>
      <c r="GAG29" s="157"/>
      <c r="GAH29" s="157"/>
      <c r="GAI29" s="161"/>
      <c r="GAJ29" s="159"/>
      <c r="GAK29" s="157"/>
      <c r="GAL29" s="157"/>
      <c r="GAM29" s="157"/>
      <c r="GAN29" s="157"/>
      <c r="GAO29" s="161"/>
      <c r="GAP29" s="157"/>
      <c r="GAQ29" s="157"/>
      <c r="GAR29" s="156"/>
      <c r="GAS29" s="157"/>
      <c r="GAT29" s="157"/>
      <c r="GAU29" s="157"/>
      <c r="GAV29" s="157"/>
      <c r="GAW29" s="161"/>
      <c r="GAX29" s="159"/>
      <c r="GAY29" s="157"/>
      <c r="GAZ29" s="157"/>
      <c r="GBA29" s="157"/>
      <c r="GBB29" s="157"/>
      <c r="GBC29" s="161"/>
      <c r="GBD29" s="157"/>
      <c r="GBE29" s="157"/>
      <c r="GBF29" s="156"/>
      <c r="GBG29" s="157"/>
      <c r="GBH29" s="157"/>
      <c r="GBI29" s="157"/>
      <c r="GBJ29" s="157"/>
      <c r="GBK29" s="161"/>
      <c r="GBL29" s="159"/>
      <c r="GBM29" s="157"/>
      <c r="GBN29" s="157"/>
      <c r="GBO29" s="157"/>
      <c r="GBP29" s="157"/>
      <c r="GBQ29" s="161"/>
      <c r="GBR29" s="157"/>
      <c r="GBS29" s="157"/>
      <c r="GBT29" s="156"/>
      <c r="GBU29" s="157"/>
      <c r="GBV29" s="157"/>
      <c r="GBW29" s="157"/>
      <c r="GBX29" s="157"/>
      <c r="GBY29" s="161"/>
      <c r="GBZ29" s="159"/>
      <c r="GCA29" s="157"/>
      <c r="GCB29" s="157"/>
      <c r="GCC29" s="157"/>
      <c r="GCD29" s="157"/>
      <c r="GCE29" s="161"/>
      <c r="GCF29" s="157"/>
      <c r="GCG29" s="157"/>
      <c r="GCH29" s="156"/>
      <c r="GCI29" s="157"/>
      <c r="GCJ29" s="157"/>
      <c r="GCK29" s="157"/>
      <c r="GCL29" s="157"/>
      <c r="GCM29" s="161"/>
      <c r="GCN29" s="159"/>
      <c r="GCO29" s="157"/>
      <c r="GCP29" s="157"/>
      <c r="GCQ29" s="157"/>
      <c r="GCR29" s="157"/>
      <c r="GCS29" s="161"/>
      <c r="GCT29" s="157"/>
      <c r="GCU29" s="157"/>
      <c r="GCV29" s="156"/>
      <c r="GCW29" s="157"/>
      <c r="GCX29" s="157"/>
      <c r="GCY29" s="157"/>
      <c r="GCZ29" s="157"/>
      <c r="GDA29" s="161"/>
      <c r="GDB29" s="159"/>
      <c r="GDC29" s="157"/>
      <c r="GDD29" s="157"/>
      <c r="GDE29" s="157"/>
      <c r="GDF29" s="157"/>
      <c r="GDG29" s="161"/>
      <c r="GDH29" s="157"/>
      <c r="GDI29" s="157"/>
      <c r="GDJ29" s="156"/>
      <c r="GDK29" s="157"/>
      <c r="GDL29" s="157"/>
      <c r="GDM29" s="157"/>
      <c r="GDN29" s="157"/>
      <c r="GDO29" s="161"/>
      <c r="GDP29" s="159"/>
      <c r="GDQ29" s="157"/>
      <c r="GDR29" s="157"/>
      <c r="GDS29" s="157"/>
      <c r="GDT29" s="157"/>
      <c r="GDU29" s="161"/>
      <c r="GDV29" s="157"/>
      <c r="GDW29" s="157"/>
      <c r="GDX29" s="156"/>
      <c r="GDY29" s="157"/>
      <c r="GDZ29" s="157"/>
      <c r="GEA29" s="157"/>
      <c r="GEB29" s="157"/>
      <c r="GEC29" s="161"/>
      <c r="GED29" s="159"/>
      <c r="GEE29" s="157"/>
      <c r="GEF29" s="157"/>
      <c r="GEG29" s="157"/>
      <c r="GEH29" s="157"/>
      <c r="GEI29" s="161"/>
      <c r="GEJ29" s="157"/>
      <c r="GEK29" s="157"/>
      <c r="GEL29" s="156"/>
      <c r="GEM29" s="157"/>
      <c r="GEN29" s="157"/>
      <c r="GEO29" s="157"/>
      <c r="GEP29" s="157"/>
      <c r="GEQ29" s="161"/>
      <c r="GER29" s="159"/>
      <c r="GES29" s="157"/>
      <c r="GET29" s="157"/>
      <c r="GEU29" s="157"/>
      <c r="GEV29" s="157"/>
      <c r="GEW29" s="161"/>
      <c r="GEX29" s="157"/>
      <c r="GEY29" s="157"/>
      <c r="GEZ29" s="156"/>
      <c r="GFA29" s="157"/>
      <c r="GFB29" s="157"/>
      <c r="GFC29" s="157"/>
      <c r="GFD29" s="157"/>
      <c r="GFE29" s="161"/>
      <c r="GFF29" s="159"/>
      <c r="GFG29" s="157"/>
      <c r="GFH29" s="157"/>
      <c r="GFI29" s="157"/>
      <c r="GFJ29" s="157"/>
      <c r="GFK29" s="161"/>
      <c r="GFL29" s="157"/>
      <c r="GFM29" s="157"/>
      <c r="GFN29" s="156"/>
      <c r="GFO29" s="157"/>
      <c r="GFP29" s="157"/>
      <c r="GFQ29" s="157"/>
      <c r="GFR29" s="157"/>
      <c r="GFS29" s="161"/>
      <c r="GFT29" s="159"/>
      <c r="GFU29" s="157"/>
      <c r="GFV29" s="157"/>
      <c r="GFW29" s="157"/>
      <c r="GFX29" s="157"/>
      <c r="GFY29" s="161"/>
      <c r="GFZ29" s="157"/>
      <c r="GGA29" s="157"/>
      <c r="GGB29" s="156"/>
      <c r="GGC29" s="157"/>
      <c r="GGD29" s="157"/>
      <c r="GGE29" s="157"/>
      <c r="GGF29" s="157"/>
      <c r="GGG29" s="161"/>
      <c r="GGH29" s="159"/>
      <c r="GGI29" s="157"/>
      <c r="GGJ29" s="157"/>
      <c r="GGK29" s="157"/>
      <c r="GGL29" s="157"/>
      <c r="GGM29" s="161"/>
      <c r="GGN29" s="157"/>
      <c r="GGO29" s="157"/>
      <c r="GGP29" s="156"/>
      <c r="GGQ29" s="157"/>
      <c r="GGR29" s="157"/>
      <c r="GGS29" s="157"/>
      <c r="GGT29" s="157"/>
      <c r="GGU29" s="161"/>
      <c r="GGV29" s="159"/>
      <c r="GGW29" s="157"/>
      <c r="GGX29" s="157"/>
      <c r="GGY29" s="157"/>
      <c r="GGZ29" s="157"/>
      <c r="GHA29" s="161"/>
      <c r="GHB29" s="157"/>
      <c r="GHC29" s="157"/>
      <c r="GHD29" s="156"/>
      <c r="GHE29" s="157"/>
      <c r="GHF29" s="157"/>
      <c r="GHG29" s="157"/>
      <c r="GHH29" s="157"/>
      <c r="GHI29" s="161"/>
      <c r="GHJ29" s="159"/>
      <c r="GHK29" s="157"/>
      <c r="GHL29" s="157"/>
      <c r="GHM29" s="157"/>
      <c r="GHN29" s="157"/>
      <c r="GHO29" s="161"/>
      <c r="GHP29" s="157"/>
      <c r="GHQ29" s="157"/>
      <c r="GHR29" s="156"/>
      <c r="GHS29" s="157"/>
      <c r="GHT29" s="157"/>
      <c r="GHU29" s="157"/>
      <c r="GHV29" s="157"/>
      <c r="GHW29" s="161"/>
      <c r="GHX29" s="159"/>
      <c r="GHY29" s="157"/>
      <c r="GHZ29" s="157"/>
      <c r="GIA29" s="157"/>
      <c r="GIB29" s="157"/>
      <c r="GIC29" s="161"/>
      <c r="GID29" s="157"/>
      <c r="GIE29" s="157"/>
      <c r="GIF29" s="156"/>
      <c r="GIG29" s="157"/>
      <c r="GIH29" s="157"/>
      <c r="GII29" s="157"/>
      <c r="GIJ29" s="157"/>
      <c r="GIK29" s="161"/>
      <c r="GIL29" s="159"/>
      <c r="GIM29" s="157"/>
      <c r="GIN29" s="157"/>
      <c r="GIO29" s="157"/>
      <c r="GIP29" s="157"/>
      <c r="GIQ29" s="161"/>
      <c r="GIR29" s="157"/>
      <c r="GIS29" s="157"/>
      <c r="GIT29" s="156"/>
      <c r="GIU29" s="157"/>
      <c r="GIV29" s="157"/>
      <c r="GIW29" s="157"/>
      <c r="GIX29" s="157"/>
      <c r="GIY29" s="161"/>
      <c r="GIZ29" s="159"/>
      <c r="GJA29" s="157"/>
      <c r="GJB29" s="157"/>
      <c r="GJC29" s="157"/>
      <c r="GJD29" s="157"/>
      <c r="GJE29" s="161"/>
      <c r="GJF29" s="157"/>
      <c r="GJG29" s="157"/>
      <c r="GJH29" s="156"/>
      <c r="GJI29" s="157"/>
      <c r="GJJ29" s="157"/>
      <c r="GJK29" s="157"/>
      <c r="GJL29" s="157"/>
      <c r="GJM29" s="161"/>
      <c r="GJN29" s="159"/>
      <c r="GJO29" s="157"/>
      <c r="GJP29" s="157"/>
      <c r="GJQ29" s="157"/>
      <c r="GJR29" s="157"/>
      <c r="GJS29" s="161"/>
      <c r="GJT29" s="157"/>
      <c r="GJU29" s="157"/>
      <c r="GJV29" s="156"/>
      <c r="GJW29" s="157"/>
      <c r="GJX29" s="157"/>
      <c r="GJY29" s="157"/>
      <c r="GJZ29" s="157"/>
      <c r="GKA29" s="161"/>
      <c r="GKB29" s="159"/>
      <c r="GKC29" s="157"/>
      <c r="GKD29" s="157"/>
      <c r="GKE29" s="157"/>
      <c r="GKF29" s="157"/>
      <c r="GKG29" s="161"/>
      <c r="GKH29" s="157"/>
      <c r="GKI29" s="157"/>
      <c r="GKJ29" s="156"/>
      <c r="GKK29" s="157"/>
      <c r="GKL29" s="157"/>
      <c r="GKM29" s="157"/>
      <c r="GKN29" s="157"/>
      <c r="GKO29" s="161"/>
      <c r="GKP29" s="159"/>
      <c r="GKQ29" s="157"/>
      <c r="GKR29" s="157"/>
      <c r="GKS29" s="157"/>
      <c r="GKT29" s="157"/>
      <c r="GKU29" s="161"/>
      <c r="GKV29" s="157"/>
      <c r="GKW29" s="157"/>
      <c r="GKX29" s="156"/>
      <c r="GKY29" s="157"/>
      <c r="GKZ29" s="157"/>
      <c r="GLA29" s="157"/>
      <c r="GLB29" s="157"/>
      <c r="GLC29" s="161"/>
      <c r="GLD29" s="159"/>
      <c r="GLE29" s="157"/>
      <c r="GLF29" s="157"/>
      <c r="GLG29" s="157"/>
      <c r="GLH29" s="157"/>
      <c r="GLI29" s="161"/>
      <c r="GLJ29" s="157"/>
      <c r="GLK29" s="157"/>
      <c r="GLL29" s="156"/>
      <c r="GLM29" s="157"/>
      <c r="GLN29" s="157"/>
      <c r="GLO29" s="157"/>
      <c r="GLP29" s="157"/>
      <c r="GLQ29" s="161"/>
      <c r="GLR29" s="159"/>
      <c r="GLS29" s="157"/>
      <c r="GLT29" s="157"/>
      <c r="GLU29" s="157"/>
      <c r="GLV29" s="157"/>
      <c r="GLW29" s="161"/>
      <c r="GLX29" s="157"/>
      <c r="GLY29" s="157"/>
      <c r="GLZ29" s="156"/>
      <c r="GMA29" s="157"/>
      <c r="GMB29" s="157"/>
      <c r="GMC29" s="157"/>
      <c r="GMD29" s="157"/>
      <c r="GME29" s="161"/>
      <c r="GMF29" s="159"/>
      <c r="GMG29" s="157"/>
      <c r="GMH29" s="157"/>
      <c r="GMI29" s="157"/>
      <c r="GMJ29" s="157"/>
      <c r="GMK29" s="161"/>
      <c r="GML29" s="157"/>
      <c r="GMM29" s="157"/>
      <c r="GMN29" s="156"/>
      <c r="GMO29" s="157"/>
      <c r="GMP29" s="157"/>
      <c r="GMQ29" s="157"/>
      <c r="GMR29" s="157"/>
      <c r="GMS29" s="161"/>
      <c r="GMT29" s="159"/>
      <c r="GMU29" s="157"/>
      <c r="GMV29" s="157"/>
      <c r="GMW29" s="157"/>
      <c r="GMX29" s="157"/>
      <c r="GMY29" s="161"/>
      <c r="GMZ29" s="157"/>
      <c r="GNA29" s="157"/>
      <c r="GNB29" s="156"/>
      <c r="GNC29" s="157"/>
      <c r="GND29" s="157"/>
      <c r="GNE29" s="157"/>
      <c r="GNF29" s="157"/>
      <c r="GNG29" s="161"/>
      <c r="GNH29" s="159"/>
      <c r="GNI29" s="157"/>
      <c r="GNJ29" s="157"/>
      <c r="GNK29" s="157"/>
      <c r="GNL29" s="157"/>
      <c r="GNM29" s="161"/>
      <c r="GNN29" s="157"/>
      <c r="GNO29" s="157"/>
      <c r="GNP29" s="156"/>
      <c r="GNQ29" s="157"/>
      <c r="GNR29" s="157"/>
      <c r="GNS29" s="157"/>
      <c r="GNT29" s="157"/>
      <c r="GNU29" s="161"/>
      <c r="GNV29" s="159"/>
      <c r="GNW29" s="157"/>
      <c r="GNX29" s="157"/>
      <c r="GNY29" s="157"/>
      <c r="GNZ29" s="157"/>
      <c r="GOA29" s="161"/>
      <c r="GOB29" s="157"/>
      <c r="GOC29" s="157"/>
      <c r="GOD29" s="156"/>
      <c r="GOE29" s="157"/>
      <c r="GOF29" s="157"/>
      <c r="GOG29" s="157"/>
      <c r="GOH29" s="157"/>
      <c r="GOI29" s="161"/>
      <c r="GOJ29" s="159"/>
      <c r="GOK29" s="157"/>
      <c r="GOL29" s="157"/>
      <c r="GOM29" s="157"/>
      <c r="GON29" s="157"/>
      <c r="GOO29" s="161"/>
      <c r="GOP29" s="157"/>
      <c r="GOQ29" s="157"/>
      <c r="GOR29" s="156"/>
      <c r="GOS29" s="157"/>
      <c r="GOT29" s="157"/>
      <c r="GOU29" s="157"/>
      <c r="GOV29" s="157"/>
      <c r="GOW29" s="161"/>
      <c r="GOX29" s="159"/>
      <c r="GOY29" s="157"/>
      <c r="GOZ29" s="157"/>
      <c r="GPA29" s="157"/>
      <c r="GPB29" s="157"/>
      <c r="GPC29" s="161"/>
      <c r="GPD29" s="157"/>
      <c r="GPE29" s="157"/>
      <c r="GPF29" s="156"/>
      <c r="GPG29" s="157"/>
      <c r="GPH29" s="157"/>
      <c r="GPI29" s="157"/>
      <c r="GPJ29" s="157"/>
      <c r="GPK29" s="161"/>
      <c r="GPL29" s="159"/>
      <c r="GPM29" s="157"/>
      <c r="GPN29" s="157"/>
      <c r="GPO29" s="157"/>
      <c r="GPP29" s="157"/>
      <c r="GPQ29" s="161"/>
      <c r="GPR29" s="157"/>
      <c r="GPS29" s="157"/>
      <c r="GPT29" s="156"/>
      <c r="GPU29" s="157"/>
      <c r="GPV29" s="157"/>
      <c r="GPW29" s="157"/>
      <c r="GPX29" s="157"/>
      <c r="GPY29" s="161"/>
      <c r="GPZ29" s="159"/>
      <c r="GQA29" s="157"/>
      <c r="GQB29" s="157"/>
      <c r="GQC29" s="157"/>
      <c r="GQD29" s="157"/>
      <c r="GQE29" s="161"/>
      <c r="GQF29" s="157"/>
      <c r="GQG29" s="157"/>
      <c r="GQH29" s="156"/>
      <c r="GQI29" s="157"/>
      <c r="GQJ29" s="157"/>
      <c r="GQK29" s="157"/>
      <c r="GQL29" s="157"/>
      <c r="GQM29" s="161"/>
      <c r="GQN29" s="159"/>
      <c r="GQO29" s="157"/>
      <c r="GQP29" s="157"/>
      <c r="GQQ29" s="157"/>
      <c r="GQR29" s="157"/>
      <c r="GQS29" s="161"/>
      <c r="GQT29" s="157"/>
      <c r="GQU29" s="157"/>
      <c r="GQV29" s="156"/>
      <c r="GQW29" s="157"/>
      <c r="GQX29" s="157"/>
      <c r="GQY29" s="157"/>
      <c r="GQZ29" s="157"/>
      <c r="GRA29" s="161"/>
      <c r="GRB29" s="159"/>
      <c r="GRC29" s="157"/>
      <c r="GRD29" s="157"/>
      <c r="GRE29" s="157"/>
      <c r="GRF29" s="157"/>
      <c r="GRG29" s="161"/>
      <c r="GRH29" s="157"/>
      <c r="GRI29" s="157"/>
      <c r="GRJ29" s="156"/>
      <c r="GRK29" s="157"/>
      <c r="GRL29" s="157"/>
      <c r="GRM29" s="157"/>
      <c r="GRN29" s="157"/>
      <c r="GRO29" s="161"/>
      <c r="GRP29" s="159"/>
      <c r="GRQ29" s="157"/>
      <c r="GRR29" s="157"/>
      <c r="GRS29" s="157"/>
      <c r="GRT29" s="157"/>
      <c r="GRU29" s="161"/>
      <c r="GRV29" s="157"/>
      <c r="GRW29" s="157"/>
      <c r="GRX29" s="156"/>
      <c r="GRY29" s="157"/>
      <c r="GRZ29" s="157"/>
      <c r="GSA29" s="157"/>
      <c r="GSB29" s="157"/>
      <c r="GSC29" s="161"/>
      <c r="GSD29" s="159"/>
      <c r="GSE29" s="157"/>
      <c r="GSF29" s="157"/>
      <c r="GSG29" s="157"/>
      <c r="GSH29" s="157"/>
      <c r="GSI29" s="161"/>
      <c r="GSJ29" s="157"/>
      <c r="GSK29" s="157"/>
      <c r="GSL29" s="156"/>
      <c r="GSM29" s="157"/>
      <c r="GSN29" s="157"/>
      <c r="GSO29" s="157"/>
      <c r="GSP29" s="157"/>
      <c r="GSQ29" s="161"/>
      <c r="GSR29" s="159"/>
      <c r="GSS29" s="157"/>
      <c r="GST29" s="157"/>
      <c r="GSU29" s="157"/>
      <c r="GSV29" s="157"/>
      <c r="GSW29" s="161"/>
      <c r="GSX29" s="157"/>
      <c r="GSY29" s="157"/>
      <c r="GSZ29" s="156"/>
      <c r="GTA29" s="157"/>
      <c r="GTB29" s="157"/>
      <c r="GTC29" s="157"/>
      <c r="GTD29" s="157"/>
      <c r="GTE29" s="161"/>
      <c r="GTF29" s="159"/>
      <c r="GTG29" s="157"/>
      <c r="GTH29" s="157"/>
      <c r="GTI29" s="157"/>
      <c r="GTJ29" s="157"/>
      <c r="GTK29" s="161"/>
      <c r="GTL29" s="157"/>
      <c r="GTM29" s="157"/>
      <c r="GTN29" s="156"/>
      <c r="GTO29" s="157"/>
      <c r="GTP29" s="157"/>
      <c r="GTQ29" s="157"/>
      <c r="GTR29" s="157"/>
      <c r="GTS29" s="161"/>
      <c r="GTT29" s="159"/>
      <c r="GTU29" s="157"/>
      <c r="GTV29" s="157"/>
      <c r="GTW29" s="157"/>
      <c r="GTX29" s="157"/>
      <c r="GTY29" s="161"/>
      <c r="GTZ29" s="157"/>
      <c r="GUA29" s="157"/>
      <c r="GUB29" s="156"/>
      <c r="GUC29" s="157"/>
      <c r="GUD29" s="157"/>
      <c r="GUE29" s="157"/>
      <c r="GUF29" s="157"/>
      <c r="GUG29" s="161"/>
      <c r="GUH29" s="159"/>
      <c r="GUI29" s="157"/>
      <c r="GUJ29" s="157"/>
      <c r="GUK29" s="157"/>
      <c r="GUL29" s="157"/>
      <c r="GUM29" s="161"/>
      <c r="GUN29" s="157"/>
      <c r="GUO29" s="157"/>
      <c r="GUP29" s="156"/>
      <c r="GUQ29" s="157"/>
      <c r="GUR29" s="157"/>
      <c r="GUS29" s="157"/>
      <c r="GUT29" s="157"/>
      <c r="GUU29" s="161"/>
      <c r="GUV29" s="159"/>
      <c r="GUW29" s="157"/>
      <c r="GUX29" s="157"/>
      <c r="GUY29" s="157"/>
      <c r="GUZ29" s="157"/>
      <c r="GVA29" s="161"/>
      <c r="GVB29" s="157"/>
      <c r="GVC29" s="157"/>
      <c r="GVD29" s="156"/>
      <c r="GVE29" s="157"/>
      <c r="GVF29" s="157"/>
      <c r="GVG29" s="157"/>
      <c r="GVH29" s="157"/>
      <c r="GVI29" s="161"/>
      <c r="GVJ29" s="159"/>
      <c r="GVK29" s="157"/>
      <c r="GVL29" s="157"/>
      <c r="GVM29" s="157"/>
      <c r="GVN29" s="157"/>
      <c r="GVO29" s="161"/>
      <c r="GVP29" s="157"/>
      <c r="GVQ29" s="157"/>
      <c r="GVR29" s="156"/>
      <c r="GVS29" s="157"/>
      <c r="GVT29" s="157"/>
      <c r="GVU29" s="157"/>
      <c r="GVV29" s="157"/>
      <c r="GVW29" s="161"/>
      <c r="GVX29" s="159"/>
      <c r="GVY29" s="157"/>
      <c r="GVZ29" s="157"/>
      <c r="GWA29" s="157"/>
      <c r="GWB29" s="157"/>
      <c r="GWC29" s="161"/>
      <c r="GWD29" s="157"/>
      <c r="GWE29" s="157"/>
      <c r="GWF29" s="156"/>
      <c r="GWG29" s="157"/>
      <c r="GWH29" s="157"/>
      <c r="GWI29" s="157"/>
      <c r="GWJ29" s="157"/>
      <c r="GWK29" s="161"/>
      <c r="GWL29" s="159"/>
      <c r="GWM29" s="157"/>
      <c r="GWN29" s="157"/>
      <c r="GWO29" s="157"/>
      <c r="GWP29" s="157"/>
      <c r="GWQ29" s="161"/>
      <c r="GWR29" s="157"/>
      <c r="GWS29" s="157"/>
      <c r="GWT29" s="156"/>
      <c r="GWU29" s="157"/>
      <c r="GWV29" s="157"/>
      <c r="GWW29" s="157"/>
      <c r="GWX29" s="157"/>
      <c r="GWY29" s="161"/>
      <c r="GWZ29" s="159"/>
      <c r="GXA29" s="157"/>
      <c r="GXB29" s="157"/>
      <c r="GXC29" s="157"/>
      <c r="GXD29" s="157"/>
      <c r="GXE29" s="161"/>
      <c r="GXF29" s="157"/>
      <c r="GXG29" s="157"/>
      <c r="GXH29" s="156"/>
      <c r="GXI29" s="157"/>
      <c r="GXJ29" s="157"/>
      <c r="GXK29" s="157"/>
      <c r="GXL29" s="157"/>
      <c r="GXM29" s="161"/>
      <c r="GXN29" s="159"/>
      <c r="GXO29" s="157"/>
      <c r="GXP29" s="157"/>
      <c r="GXQ29" s="157"/>
      <c r="GXR29" s="157"/>
      <c r="GXS29" s="161"/>
      <c r="GXT29" s="157"/>
      <c r="GXU29" s="157"/>
      <c r="GXV29" s="156"/>
      <c r="GXW29" s="157"/>
      <c r="GXX29" s="157"/>
      <c r="GXY29" s="157"/>
      <c r="GXZ29" s="157"/>
      <c r="GYA29" s="161"/>
      <c r="GYB29" s="159"/>
      <c r="GYC29" s="157"/>
      <c r="GYD29" s="157"/>
      <c r="GYE29" s="157"/>
      <c r="GYF29" s="157"/>
      <c r="GYG29" s="161"/>
      <c r="GYH29" s="157"/>
      <c r="GYI29" s="157"/>
      <c r="GYJ29" s="156"/>
      <c r="GYK29" s="157"/>
      <c r="GYL29" s="157"/>
      <c r="GYM29" s="157"/>
      <c r="GYN29" s="157"/>
      <c r="GYO29" s="161"/>
      <c r="GYP29" s="159"/>
      <c r="GYQ29" s="157"/>
      <c r="GYR29" s="157"/>
      <c r="GYS29" s="157"/>
      <c r="GYT29" s="157"/>
      <c r="GYU29" s="161"/>
      <c r="GYV29" s="157"/>
      <c r="GYW29" s="157"/>
      <c r="GYX29" s="156"/>
      <c r="GYY29" s="157"/>
      <c r="GYZ29" s="157"/>
      <c r="GZA29" s="157"/>
      <c r="GZB29" s="157"/>
      <c r="GZC29" s="161"/>
      <c r="GZD29" s="159"/>
      <c r="GZE29" s="157"/>
      <c r="GZF29" s="157"/>
      <c r="GZG29" s="157"/>
      <c r="GZH29" s="157"/>
      <c r="GZI29" s="161"/>
      <c r="GZJ29" s="157"/>
      <c r="GZK29" s="157"/>
      <c r="GZL29" s="156"/>
      <c r="GZM29" s="157"/>
      <c r="GZN29" s="157"/>
      <c r="GZO29" s="157"/>
      <c r="GZP29" s="157"/>
      <c r="GZQ29" s="161"/>
      <c r="GZR29" s="159"/>
      <c r="GZS29" s="157"/>
      <c r="GZT29" s="157"/>
      <c r="GZU29" s="157"/>
      <c r="GZV29" s="157"/>
      <c r="GZW29" s="161"/>
      <c r="GZX29" s="157"/>
      <c r="GZY29" s="157"/>
      <c r="GZZ29" s="156"/>
      <c r="HAA29" s="157"/>
      <c r="HAB29" s="157"/>
      <c r="HAC29" s="157"/>
      <c r="HAD29" s="157"/>
      <c r="HAE29" s="161"/>
      <c r="HAF29" s="159"/>
      <c r="HAG29" s="157"/>
      <c r="HAH29" s="157"/>
      <c r="HAI29" s="157"/>
      <c r="HAJ29" s="157"/>
      <c r="HAK29" s="161"/>
      <c r="HAL29" s="157"/>
      <c r="HAM29" s="157"/>
      <c r="HAN29" s="156"/>
      <c r="HAO29" s="157"/>
      <c r="HAP29" s="157"/>
      <c r="HAQ29" s="157"/>
      <c r="HAR29" s="157"/>
      <c r="HAS29" s="161"/>
      <c r="HAT29" s="159"/>
      <c r="HAU29" s="157"/>
      <c r="HAV29" s="157"/>
      <c r="HAW29" s="157"/>
      <c r="HAX29" s="157"/>
      <c r="HAY29" s="161"/>
      <c r="HAZ29" s="157"/>
      <c r="HBA29" s="157"/>
      <c r="HBB29" s="156"/>
      <c r="HBC29" s="157"/>
      <c r="HBD29" s="157"/>
      <c r="HBE29" s="157"/>
      <c r="HBF29" s="157"/>
      <c r="HBG29" s="161"/>
      <c r="HBH29" s="159"/>
      <c r="HBI29" s="157"/>
      <c r="HBJ29" s="157"/>
      <c r="HBK29" s="157"/>
      <c r="HBL29" s="157"/>
      <c r="HBM29" s="161"/>
      <c r="HBN29" s="157"/>
      <c r="HBO29" s="157"/>
      <c r="HBP29" s="156"/>
      <c r="HBQ29" s="157"/>
      <c r="HBR29" s="157"/>
      <c r="HBS29" s="157"/>
      <c r="HBT29" s="157"/>
      <c r="HBU29" s="161"/>
      <c r="HBV29" s="159"/>
      <c r="HBW29" s="157"/>
      <c r="HBX29" s="157"/>
      <c r="HBY29" s="157"/>
      <c r="HBZ29" s="157"/>
      <c r="HCA29" s="161"/>
      <c r="HCB29" s="157"/>
      <c r="HCC29" s="157"/>
      <c r="HCD29" s="156"/>
      <c r="HCE29" s="157"/>
      <c r="HCF29" s="157"/>
      <c r="HCG29" s="157"/>
      <c r="HCH29" s="157"/>
      <c r="HCI29" s="161"/>
      <c r="HCJ29" s="159"/>
      <c r="HCK29" s="157"/>
      <c r="HCL29" s="157"/>
      <c r="HCM29" s="157"/>
      <c r="HCN29" s="157"/>
      <c r="HCO29" s="161"/>
      <c r="HCP29" s="157"/>
      <c r="HCQ29" s="157"/>
      <c r="HCR29" s="156"/>
      <c r="HCS29" s="157"/>
      <c r="HCT29" s="157"/>
      <c r="HCU29" s="157"/>
      <c r="HCV29" s="157"/>
      <c r="HCW29" s="161"/>
      <c r="HCX29" s="159"/>
      <c r="HCY29" s="157"/>
      <c r="HCZ29" s="157"/>
      <c r="HDA29" s="157"/>
      <c r="HDB29" s="157"/>
      <c r="HDC29" s="161"/>
      <c r="HDD29" s="157"/>
      <c r="HDE29" s="157"/>
      <c r="HDF29" s="156"/>
      <c r="HDG29" s="157"/>
      <c r="HDH29" s="157"/>
      <c r="HDI29" s="157"/>
      <c r="HDJ29" s="157"/>
      <c r="HDK29" s="161"/>
      <c r="HDL29" s="159"/>
      <c r="HDM29" s="157"/>
      <c r="HDN29" s="157"/>
      <c r="HDO29" s="157"/>
      <c r="HDP29" s="157"/>
      <c r="HDQ29" s="161"/>
      <c r="HDR29" s="157"/>
      <c r="HDS29" s="157"/>
      <c r="HDT29" s="156"/>
      <c r="HDU29" s="157"/>
      <c r="HDV29" s="157"/>
      <c r="HDW29" s="157"/>
      <c r="HDX29" s="157"/>
      <c r="HDY29" s="161"/>
      <c r="HDZ29" s="159"/>
      <c r="HEA29" s="157"/>
      <c r="HEB29" s="157"/>
      <c r="HEC29" s="157"/>
      <c r="HED29" s="157"/>
      <c r="HEE29" s="161"/>
      <c r="HEF29" s="157"/>
      <c r="HEG29" s="157"/>
      <c r="HEH29" s="156"/>
      <c r="HEI29" s="157"/>
      <c r="HEJ29" s="157"/>
      <c r="HEK29" s="157"/>
      <c r="HEL29" s="157"/>
      <c r="HEM29" s="161"/>
      <c r="HEN29" s="159"/>
      <c r="HEO29" s="157"/>
      <c r="HEP29" s="157"/>
      <c r="HEQ29" s="157"/>
      <c r="HER29" s="157"/>
      <c r="HES29" s="161"/>
      <c r="HET29" s="157"/>
      <c r="HEU29" s="157"/>
      <c r="HEV29" s="156"/>
      <c r="HEW29" s="157"/>
      <c r="HEX29" s="157"/>
      <c r="HEY29" s="157"/>
      <c r="HEZ29" s="157"/>
      <c r="HFA29" s="161"/>
      <c r="HFB29" s="159"/>
      <c r="HFC29" s="157"/>
      <c r="HFD29" s="157"/>
      <c r="HFE29" s="157"/>
      <c r="HFF29" s="157"/>
      <c r="HFG29" s="161"/>
      <c r="HFH29" s="157"/>
      <c r="HFI29" s="157"/>
      <c r="HFJ29" s="156"/>
      <c r="HFK29" s="157"/>
      <c r="HFL29" s="157"/>
      <c r="HFM29" s="157"/>
      <c r="HFN29" s="157"/>
      <c r="HFO29" s="161"/>
      <c r="HFP29" s="159"/>
      <c r="HFQ29" s="157"/>
      <c r="HFR29" s="157"/>
      <c r="HFS29" s="157"/>
      <c r="HFT29" s="157"/>
      <c r="HFU29" s="161"/>
      <c r="HFV29" s="157"/>
      <c r="HFW29" s="157"/>
      <c r="HFX29" s="156"/>
      <c r="HFY29" s="157"/>
      <c r="HFZ29" s="157"/>
      <c r="HGA29" s="157"/>
      <c r="HGB29" s="157"/>
      <c r="HGC29" s="161"/>
      <c r="HGD29" s="159"/>
      <c r="HGE29" s="157"/>
      <c r="HGF29" s="157"/>
      <c r="HGG29" s="157"/>
      <c r="HGH29" s="157"/>
      <c r="HGI29" s="161"/>
      <c r="HGJ29" s="157"/>
      <c r="HGK29" s="157"/>
      <c r="HGL29" s="156"/>
      <c r="HGM29" s="157"/>
      <c r="HGN29" s="157"/>
      <c r="HGO29" s="157"/>
      <c r="HGP29" s="157"/>
      <c r="HGQ29" s="161"/>
      <c r="HGR29" s="159"/>
      <c r="HGS29" s="157"/>
      <c r="HGT29" s="157"/>
      <c r="HGU29" s="157"/>
      <c r="HGV29" s="157"/>
      <c r="HGW29" s="161"/>
      <c r="HGX29" s="157"/>
      <c r="HGY29" s="157"/>
      <c r="HGZ29" s="156"/>
      <c r="HHA29" s="157"/>
      <c r="HHB29" s="157"/>
      <c r="HHC29" s="157"/>
      <c r="HHD29" s="157"/>
      <c r="HHE29" s="161"/>
      <c r="HHF29" s="159"/>
      <c r="HHG29" s="157"/>
      <c r="HHH29" s="157"/>
      <c r="HHI29" s="157"/>
      <c r="HHJ29" s="157"/>
      <c r="HHK29" s="161"/>
      <c r="HHL29" s="157"/>
      <c r="HHM29" s="157"/>
      <c r="HHN29" s="156"/>
      <c r="HHO29" s="157"/>
      <c r="HHP29" s="157"/>
      <c r="HHQ29" s="157"/>
      <c r="HHR29" s="157"/>
      <c r="HHS29" s="161"/>
      <c r="HHT29" s="159"/>
      <c r="HHU29" s="157"/>
      <c r="HHV29" s="157"/>
      <c r="HHW29" s="157"/>
      <c r="HHX29" s="157"/>
      <c r="HHY29" s="161"/>
      <c r="HHZ29" s="157"/>
      <c r="HIA29" s="157"/>
      <c r="HIB29" s="156"/>
      <c r="HIC29" s="157"/>
      <c r="HID29" s="157"/>
      <c r="HIE29" s="157"/>
      <c r="HIF29" s="157"/>
      <c r="HIG29" s="161"/>
      <c r="HIH29" s="159"/>
      <c r="HII29" s="157"/>
      <c r="HIJ29" s="157"/>
      <c r="HIK29" s="157"/>
      <c r="HIL29" s="157"/>
      <c r="HIM29" s="161"/>
      <c r="HIN29" s="157"/>
      <c r="HIO29" s="157"/>
      <c r="HIP29" s="156"/>
      <c r="HIQ29" s="157"/>
      <c r="HIR29" s="157"/>
      <c r="HIS29" s="157"/>
      <c r="HIT29" s="157"/>
      <c r="HIU29" s="161"/>
      <c r="HIV29" s="159"/>
      <c r="HIW29" s="157"/>
      <c r="HIX29" s="157"/>
      <c r="HIY29" s="157"/>
      <c r="HIZ29" s="157"/>
      <c r="HJA29" s="161"/>
      <c r="HJB29" s="157"/>
      <c r="HJC29" s="157"/>
      <c r="HJD29" s="156"/>
      <c r="HJE29" s="157"/>
      <c r="HJF29" s="157"/>
      <c r="HJG29" s="157"/>
      <c r="HJH29" s="157"/>
      <c r="HJI29" s="161"/>
      <c r="HJJ29" s="159"/>
      <c r="HJK29" s="157"/>
      <c r="HJL29" s="157"/>
      <c r="HJM29" s="157"/>
      <c r="HJN29" s="157"/>
      <c r="HJO29" s="161"/>
      <c r="HJP29" s="157"/>
      <c r="HJQ29" s="157"/>
      <c r="HJR29" s="156"/>
      <c r="HJS29" s="157"/>
      <c r="HJT29" s="157"/>
      <c r="HJU29" s="157"/>
      <c r="HJV29" s="157"/>
      <c r="HJW29" s="161"/>
      <c r="HJX29" s="159"/>
      <c r="HJY29" s="157"/>
      <c r="HJZ29" s="157"/>
      <c r="HKA29" s="157"/>
      <c r="HKB29" s="157"/>
      <c r="HKC29" s="161"/>
      <c r="HKD29" s="157"/>
      <c r="HKE29" s="157"/>
      <c r="HKF29" s="156"/>
      <c r="HKG29" s="157"/>
      <c r="HKH29" s="157"/>
      <c r="HKI29" s="157"/>
      <c r="HKJ29" s="157"/>
      <c r="HKK29" s="161"/>
      <c r="HKL29" s="159"/>
      <c r="HKM29" s="157"/>
      <c r="HKN29" s="157"/>
      <c r="HKO29" s="157"/>
      <c r="HKP29" s="157"/>
      <c r="HKQ29" s="161"/>
      <c r="HKR29" s="157"/>
      <c r="HKS29" s="157"/>
      <c r="HKT29" s="156"/>
      <c r="HKU29" s="157"/>
      <c r="HKV29" s="157"/>
      <c r="HKW29" s="157"/>
      <c r="HKX29" s="157"/>
      <c r="HKY29" s="161"/>
      <c r="HKZ29" s="159"/>
      <c r="HLA29" s="157"/>
      <c r="HLB29" s="157"/>
      <c r="HLC29" s="157"/>
      <c r="HLD29" s="157"/>
      <c r="HLE29" s="161"/>
      <c r="HLF29" s="157"/>
      <c r="HLG29" s="157"/>
      <c r="HLH29" s="156"/>
      <c r="HLI29" s="157"/>
      <c r="HLJ29" s="157"/>
      <c r="HLK29" s="157"/>
      <c r="HLL29" s="157"/>
      <c r="HLM29" s="161"/>
      <c r="HLN29" s="159"/>
      <c r="HLO29" s="157"/>
      <c r="HLP29" s="157"/>
      <c r="HLQ29" s="157"/>
      <c r="HLR29" s="157"/>
      <c r="HLS29" s="161"/>
      <c r="HLT29" s="157"/>
      <c r="HLU29" s="157"/>
      <c r="HLV29" s="156"/>
      <c r="HLW29" s="157"/>
      <c r="HLX29" s="157"/>
      <c r="HLY29" s="157"/>
      <c r="HLZ29" s="157"/>
      <c r="HMA29" s="161"/>
      <c r="HMB29" s="159"/>
      <c r="HMC29" s="157"/>
      <c r="HMD29" s="157"/>
      <c r="HME29" s="157"/>
      <c r="HMF29" s="157"/>
      <c r="HMG29" s="161"/>
      <c r="HMH29" s="157"/>
      <c r="HMI29" s="157"/>
      <c r="HMJ29" s="156"/>
      <c r="HMK29" s="157"/>
      <c r="HML29" s="157"/>
      <c r="HMM29" s="157"/>
      <c r="HMN29" s="157"/>
      <c r="HMO29" s="161"/>
      <c r="HMP29" s="159"/>
      <c r="HMQ29" s="157"/>
      <c r="HMR29" s="157"/>
      <c r="HMS29" s="157"/>
      <c r="HMT29" s="157"/>
      <c r="HMU29" s="161"/>
      <c r="HMV29" s="157"/>
      <c r="HMW29" s="157"/>
      <c r="HMX29" s="156"/>
      <c r="HMY29" s="157"/>
      <c r="HMZ29" s="157"/>
      <c r="HNA29" s="157"/>
      <c r="HNB29" s="157"/>
      <c r="HNC29" s="161"/>
      <c r="HND29" s="159"/>
      <c r="HNE29" s="157"/>
      <c r="HNF29" s="157"/>
      <c r="HNG29" s="157"/>
      <c r="HNH29" s="157"/>
      <c r="HNI29" s="161"/>
      <c r="HNJ29" s="157"/>
      <c r="HNK29" s="157"/>
      <c r="HNL29" s="156"/>
      <c r="HNM29" s="157"/>
      <c r="HNN29" s="157"/>
      <c r="HNO29" s="157"/>
      <c r="HNP29" s="157"/>
      <c r="HNQ29" s="161"/>
      <c r="HNR29" s="159"/>
      <c r="HNS29" s="157"/>
      <c r="HNT29" s="157"/>
      <c r="HNU29" s="157"/>
      <c r="HNV29" s="157"/>
      <c r="HNW29" s="161"/>
      <c r="HNX29" s="157"/>
      <c r="HNY29" s="157"/>
      <c r="HNZ29" s="156"/>
      <c r="HOA29" s="157"/>
      <c r="HOB29" s="157"/>
      <c r="HOC29" s="157"/>
      <c r="HOD29" s="157"/>
      <c r="HOE29" s="161"/>
      <c r="HOF29" s="159"/>
      <c r="HOG29" s="157"/>
      <c r="HOH29" s="157"/>
      <c r="HOI29" s="157"/>
      <c r="HOJ29" s="157"/>
      <c r="HOK29" s="161"/>
      <c r="HOL29" s="157"/>
      <c r="HOM29" s="157"/>
      <c r="HON29" s="156"/>
      <c r="HOO29" s="157"/>
      <c r="HOP29" s="157"/>
      <c r="HOQ29" s="157"/>
      <c r="HOR29" s="157"/>
      <c r="HOS29" s="161"/>
      <c r="HOT29" s="159"/>
      <c r="HOU29" s="157"/>
      <c r="HOV29" s="157"/>
      <c r="HOW29" s="157"/>
      <c r="HOX29" s="157"/>
      <c r="HOY29" s="161"/>
      <c r="HOZ29" s="157"/>
      <c r="HPA29" s="157"/>
      <c r="HPB29" s="156"/>
      <c r="HPC29" s="157"/>
      <c r="HPD29" s="157"/>
      <c r="HPE29" s="157"/>
      <c r="HPF29" s="157"/>
      <c r="HPG29" s="161"/>
      <c r="HPH29" s="159"/>
      <c r="HPI29" s="157"/>
      <c r="HPJ29" s="157"/>
      <c r="HPK29" s="157"/>
      <c r="HPL29" s="157"/>
      <c r="HPM29" s="161"/>
      <c r="HPN29" s="157"/>
      <c r="HPO29" s="157"/>
      <c r="HPP29" s="156"/>
      <c r="HPQ29" s="157"/>
      <c r="HPR29" s="157"/>
      <c r="HPS29" s="157"/>
      <c r="HPT29" s="157"/>
      <c r="HPU29" s="161"/>
      <c r="HPV29" s="159"/>
      <c r="HPW29" s="157"/>
      <c r="HPX29" s="157"/>
      <c r="HPY29" s="157"/>
      <c r="HPZ29" s="157"/>
      <c r="HQA29" s="161"/>
      <c r="HQB29" s="157"/>
      <c r="HQC29" s="157"/>
      <c r="HQD29" s="156"/>
      <c r="HQE29" s="157"/>
      <c r="HQF29" s="157"/>
      <c r="HQG29" s="157"/>
      <c r="HQH29" s="157"/>
      <c r="HQI29" s="161"/>
      <c r="HQJ29" s="159"/>
      <c r="HQK29" s="157"/>
      <c r="HQL29" s="157"/>
      <c r="HQM29" s="157"/>
      <c r="HQN29" s="157"/>
      <c r="HQO29" s="161"/>
      <c r="HQP29" s="157"/>
      <c r="HQQ29" s="157"/>
      <c r="HQR29" s="156"/>
      <c r="HQS29" s="157"/>
      <c r="HQT29" s="157"/>
      <c r="HQU29" s="157"/>
      <c r="HQV29" s="157"/>
      <c r="HQW29" s="161"/>
      <c r="HQX29" s="159"/>
      <c r="HQY29" s="157"/>
      <c r="HQZ29" s="157"/>
      <c r="HRA29" s="157"/>
      <c r="HRB29" s="157"/>
      <c r="HRC29" s="161"/>
      <c r="HRD29" s="157"/>
      <c r="HRE29" s="157"/>
      <c r="HRF29" s="156"/>
      <c r="HRG29" s="157"/>
      <c r="HRH29" s="157"/>
      <c r="HRI29" s="157"/>
      <c r="HRJ29" s="157"/>
      <c r="HRK29" s="161"/>
      <c r="HRL29" s="159"/>
      <c r="HRM29" s="157"/>
      <c r="HRN29" s="157"/>
      <c r="HRO29" s="157"/>
      <c r="HRP29" s="157"/>
      <c r="HRQ29" s="161"/>
      <c r="HRR29" s="157"/>
      <c r="HRS29" s="157"/>
      <c r="HRT29" s="156"/>
      <c r="HRU29" s="157"/>
      <c r="HRV29" s="157"/>
      <c r="HRW29" s="157"/>
      <c r="HRX29" s="157"/>
      <c r="HRY29" s="161"/>
      <c r="HRZ29" s="159"/>
      <c r="HSA29" s="157"/>
      <c r="HSB29" s="157"/>
      <c r="HSC29" s="157"/>
      <c r="HSD29" s="157"/>
      <c r="HSE29" s="161"/>
      <c r="HSF29" s="157"/>
      <c r="HSG29" s="157"/>
      <c r="HSH29" s="156"/>
      <c r="HSI29" s="157"/>
      <c r="HSJ29" s="157"/>
      <c r="HSK29" s="157"/>
      <c r="HSL29" s="157"/>
      <c r="HSM29" s="161"/>
      <c r="HSN29" s="159"/>
      <c r="HSO29" s="157"/>
      <c r="HSP29" s="157"/>
      <c r="HSQ29" s="157"/>
      <c r="HSR29" s="157"/>
      <c r="HSS29" s="161"/>
      <c r="HST29" s="157"/>
      <c r="HSU29" s="157"/>
      <c r="HSV29" s="156"/>
      <c r="HSW29" s="157"/>
      <c r="HSX29" s="157"/>
      <c r="HSY29" s="157"/>
      <c r="HSZ29" s="157"/>
      <c r="HTA29" s="161"/>
      <c r="HTB29" s="159"/>
      <c r="HTC29" s="157"/>
      <c r="HTD29" s="157"/>
      <c r="HTE29" s="157"/>
      <c r="HTF29" s="157"/>
      <c r="HTG29" s="161"/>
      <c r="HTH29" s="157"/>
      <c r="HTI29" s="157"/>
      <c r="HTJ29" s="156"/>
      <c r="HTK29" s="157"/>
      <c r="HTL29" s="157"/>
      <c r="HTM29" s="157"/>
      <c r="HTN29" s="157"/>
      <c r="HTO29" s="161"/>
      <c r="HTP29" s="159"/>
      <c r="HTQ29" s="157"/>
      <c r="HTR29" s="157"/>
      <c r="HTS29" s="157"/>
      <c r="HTT29" s="157"/>
      <c r="HTU29" s="161"/>
      <c r="HTV29" s="157"/>
      <c r="HTW29" s="157"/>
      <c r="HTX29" s="156"/>
      <c r="HTY29" s="157"/>
      <c r="HTZ29" s="157"/>
      <c r="HUA29" s="157"/>
      <c r="HUB29" s="157"/>
      <c r="HUC29" s="161"/>
      <c r="HUD29" s="159"/>
      <c r="HUE29" s="157"/>
      <c r="HUF29" s="157"/>
      <c r="HUG29" s="157"/>
      <c r="HUH29" s="157"/>
      <c r="HUI29" s="161"/>
      <c r="HUJ29" s="157"/>
      <c r="HUK29" s="157"/>
      <c r="HUL29" s="156"/>
      <c r="HUM29" s="157"/>
      <c r="HUN29" s="157"/>
      <c r="HUO29" s="157"/>
      <c r="HUP29" s="157"/>
      <c r="HUQ29" s="161"/>
      <c r="HUR29" s="159"/>
      <c r="HUS29" s="157"/>
      <c r="HUT29" s="157"/>
      <c r="HUU29" s="157"/>
      <c r="HUV29" s="157"/>
      <c r="HUW29" s="161"/>
      <c r="HUX29" s="157"/>
      <c r="HUY29" s="157"/>
      <c r="HUZ29" s="156"/>
      <c r="HVA29" s="157"/>
      <c r="HVB29" s="157"/>
      <c r="HVC29" s="157"/>
      <c r="HVD29" s="157"/>
      <c r="HVE29" s="161"/>
      <c r="HVF29" s="159"/>
      <c r="HVG29" s="157"/>
      <c r="HVH29" s="157"/>
      <c r="HVI29" s="157"/>
      <c r="HVJ29" s="157"/>
      <c r="HVK29" s="161"/>
      <c r="HVL29" s="157"/>
      <c r="HVM29" s="157"/>
      <c r="HVN29" s="156"/>
      <c r="HVO29" s="157"/>
      <c r="HVP29" s="157"/>
      <c r="HVQ29" s="157"/>
      <c r="HVR29" s="157"/>
      <c r="HVS29" s="161"/>
      <c r="HVT29" s="159"/>
      <c r="HVU29" s="157"/>
      <c r="HVV29" s="157"/>
      <c r="HVW29" s="157"/>
      <c r="HVX29" s="157"/>
      <c r="HVY29" s="161"/>
      <c r="HVZ29" s="157"/>
      <c r="HWA29" s="157"/>
      <c r="HWB29" s="156"/>
      <c r="HWC29" s="157"/>
      <c r="HWD29" s="157"/>
      <c r="HWE29" s="157"/>
      <c r="HWF29" s="157"/>
      <c r="HWG29" s="161"/>
      <c r="HWH29" s="159"/>
      <c r="HWI29" s="157"/>
      <c r="HWJ29" s="157"/>
      <c r="HWK29" s="157"/>
      <c r="HWL29" s="157"/>
      <c r="HWM29" s="161"/>
      <c r="HWN29" s="157"/>
      <c r="HWO29" s="157"/>
      <c r="HWP29" s="156"/>
      <c r="HWQ29" s="157"/>
      <c r="HWR29" s="157"/>
      <c r="HWS29" s="157"/>
      <c r="HWT29" s="157"/>
      <c r="HWU29" s="161"/>
      <c r="HWV29" s="159"/>
      <c r="HWW29" s="157"/>
      <c r="HWX29" s="157"/>
      <c r="HWY29" s="157"/>
      <c r="HWZ29" s="157"/>
      <c r="HXA29" s="161"/>
      <c r="HXB29" s="157"/>
      <c r="HXC29" s="157"/>
      <c r="HXD29" s="156"/>
      <c r="HXE29" s="157"/>
      <c r="HXF29" s="157"/>
      <c r="HXG29" s="157"/>
      <c r="HXH29" s="157"/>
      <c r="HXI29" s="161"/>
      <c r="HXJ29" s="159"/>
      <c r="HXK29" s="157"/>
      <c r="HXL29" s="157"/>
      <c r="HXM29" s="157"/>
      <c r="HXN29" s="157"/>
      <c r="HXO29" s="161"/>
      <c r="HXP29" s="157"/>
      <c r="HXQ29" s="157"/>
      <c r="HXR29" s="156"/>
      <c r="HXS29" s="157"/>
      <c r="HXT29" s="157"/>
      <c r="HXU29" s="157"/>
      <c r="HXV29" s="157"/>
      <c r="HXW29" s="161"/>
      <c r="HXX29" s="159"/>
      <c r="HXY29" s="157"/>
      <c r="HXZ29" s="157"/>
      <c r="HYA29" s="157"/>
      <c r="HYB29" s="157"/>
      <c r="HYC29" s="161"/>
      <c r="HYD29" s="157"/>
      <c r="HYE29" s="157"/>
      <c r="HYF29" s="156"/>
      <c r="HYG29" s="157"/>
      <c r="HYH29" s="157"/>
      <c r="HYI29" s="157"/>
      <c r="HYJ29" s="157"/>
      <c r="HYK29" s="161"/>
      <c r="HYL29" s="159"/>
      <c r="HYM29" s="157"/>
      <c r="HYN29" s="157"/>
      <c r="HYO29" s="157"/>
      <c r="HYP29" s="157"/>
      <c r="HYQ29" s="161"/>
      <c r="HYR29" s="157"/>
      <c r="HYS29" s="157"/>
      <c r="HYT29" s="156"/>
      <c r="HYU29" s="157"/>
      <c r="HYV29" s="157"/>
      <c r="HYW29" s="157"/>
      <c r="HYX29" s="157"/>
      <c r="HYY29" s="161"/>
      <c r="HYZ29" s="159"/>
      <c r="HZA29" s="157"/>
      <c r="HZB29" s="157"/>
      <c r="HZC29" s="157"/>
      <c r="HZD29" s="157"/>
      <c r="HZE29" s="161"/>
      <c r="HZF29" s="157"/>
      <c r="HZG29" s="157"/>
      <c r="HZH29" s="156"/>
      <c r="HZI29" s="157"/>
      <c r="HZJ29" s="157"/>
      <c r="HZK29" s="157"/>
      <c r="HZL29" s="157"/>
      <c r="HZM29" s="161"/>
      <c r="HZN29" s="159"/>
      <c r="HZO29" s="157"/>
      <c r="HZP29" s="157"/>
      <c r="HZQ29" s="157"/>
      <c r="HZR29" s="157"/>
      <c r="HZS29" s="161"/>
      <c r="HZT29" s="157"/>
      <c r="HZU29" s="157"/>
      <c r="HZV29" s="156"/>
      <c r="HZW29" s="157"/>
      <c r="HZX29" s="157"/>
      <c r="HZY29" s="157"/>
      <c r="HZZ29" s="157"/>
      <c r="IAA29" s="161"/>
      <c r="IAB29" s="159"/>
      <c r="IAC29" s="157"/>
      <c r="IAD29" s="157"/>
      <c r="IAE29" s="157"/>
      <c r="IAF29" s="157"/>
      <c r="IAG29" s="161"/>
      <c r="IAH29" s="157"/>
      <c r="IAI29" s="157"/>
      <c r="IAJ29" s="156"/>
      <c r="IAK29" s="157"/>
      <c r="IAL29" s="157"/>
      <c r="IAM29" s="157"/>
      <c r="IAN29" s="157"/>
      <c r="IAO29" s="161"/>
      <c r="IAP29" s="159"/>
      <c r="IAQ29" s="157"/>
      <c r="IAR29" s="157"/>
      <c r="IAS29" s="157"/>
      <c r="IAT29" s="157"/>
      <c r="IAU29" s="161"/>
      <c r="IAV29" s="157"/>
      <c r="IAW29" s="157"/>
      <c r="IAX29" s="156"/>
      <c r="IAY29" s="157"/>
      <c r="IAZ29" s="157"/>
      <c r="IBA29" s="157"/>
      <c r="IBB29" s="157"/>
      <c r="IBC29" s="161"/>
      <c r="IBD29" s="159"/>
      <c r="IBE29" s="157"/>
      <c r="IBF29" s="157"/>
      <c r="IBG29" s="157"/>
      <c r="IBH29" s="157"/>
      <c r="IBI29" s="161"/>
      <c r="IBJ29" s="157"/>
      <c r="IBK29" s="157"/>
      <c r="IBL29" s="156"/>
      <c r="IBM29" s="157"/>
      <c r="IBN29" s="157"/>
      <c r="IBO29" s="157"/>
      <c r="IBP29" s="157"/>
      <c r="IBQ29" s="161"/>
      <c r="IBR29" s="159"/>
      <c r="IBS29" s="157"/>
      <c r="IBT29" s="157"/>
      <c r="IBU29" s="157"/>
      <c r="IBV29" s="157"/>
      <c r="IBW29" s="161"/>
      <c r="IBX29" s="157"/>
      <c r="IBY29" s="157"/>
      <c r="IBZ29" s="156"/>
      <c r="ICA29" s="157"/>
      <c r="ICB29" s="157"/>
      <c r="ICC29" s="157"/>
      <c r="ICD29" s="157"/>
      <c r="ICE29" s="161"/>
      <c r="ICF29" s="159"/>
      <c r="ICG29" s="157"/>
      <c r="ICH29" s="157"/>
      <c r="ICI29" s="157"/>
      <c r="ICJ29" s="157"/>
      <c r="ICK29" s="161"/>
      <c r="ICL29" s="157"/>
      <c r="ICM29" s="157"/>
      <c r="ICN29" s="156"/>
      <c r="ICO29" s="157"/>
      <c r="ICP29" s="157"/>
      <c r="ICQ29" s="157"/>
      <c r="ICR29" s="157"/>
      <c r="ICS29" s="161"/>
      <c r="ICT29" s="159"/>
      <c r="ICU29" s="157"/>
      <c r="ICV29" s="157"/>
      <c r="ICW29" s="157"/>
      <c r="ICX29" s="157"/>
      <c r="ICY29" s="161"/>
      <c r="ICZ29" s="157"/>
      <c r="IDA29" s="157"/>
      <c r="IDB29" s="156"/>
      <c r="IDC29" s="157"/>
      <c r="IDD29" s="157"/>
      <c r="IDE29" s="157"/>
      <c r="IDF29" s="157"/>
      <c r="IDG29" s="161"/>
      <c r="IDH29" s="159"/>
      <c r="IDI29" s="157"/>
      <c r="IDJ29" s="157"/>
      <c r="IDK29" s="157"/>
      <c r="IDL29" s="157"/>
      <c r="IDM29" s="161"/>
      <c r="IDN29" s="157"/>
      <c r="IDO29" s="157"/>
      <c r="IDP29" s="156"/>
      <c r="IDQ29" s="157"/>
      <c r="IDR29" s="157"/>
      <c r="IDS29" s="157"/>
      <c r="IDT29" s="157"/>
      <c r="IDU29" s="161"/>
      <c r="IDV29" s="159"/>
      <c r="IDW29" s="157"/>
      <c r="IDX29" s="157"/>
      <c r="IDY29" s="157"/>
      <c r="IDZ29" s="157"/>
      <c r="IEA29" s="161"/>
      <c r="IEB29" s="157"/>
      <c r="IEC29" s="157"/>
      <c r="IED29" s="156"/>
      <c r="IEE29" s="157"/>
      <c r="IEF29" s="157"/>
      <c r="IEG29" s="157"/>
      <c r="IEH29" s="157"/>
      <c r="IEI29" s="161"/>
      <c r="IEJ29" s="159"/>
      <c r="IEK29" s="157"/>
      <c r="IEL29" s="157"/>
      <c r="IEM29" s="157"/>
      <c r="IEN29" s="157"/>
      <c r="IEO29" s="161"/>
      <c r="IEP29" s="157"/>
      <c r="IEQ29" s="157"/>
      <c r="IER29" s="156"/>
      <c r="IES29" s="157"/>
      <c r="IET29" s="157"/>
      <c r="IEU29" s="157"/>
      <c r="IEV29" s="157"/>
      <c r="IEW29" s="161"/>
      <c r="IEX29" s="159"/>
      <c r="IEY29" s="157"/>
      <c r="IEZ29" s="157"/>
      <c r="IFA29" s="157"/>
      <c r="IFB29" s="157"/>
      <c r="IFC29" s="161"/>
      <c r="IFD29" s="157"/>
      <c r="IFE29" s="157"/>
      <c r="IFF29" s="156"/>
      <c r="IFG29" s="157"/>
      <c r="IFH29" s="157"/>
      <c r="IFI29" s="157"/>
      <c r="IFJ29" s="157"/>
      <c r="IFK29" s="161"/>
      <c r="IFL29" s="159"/>
      <c r="IFM29" s="157"/>
      <c r="IFN29" s="157"/>
      <c r="IFO29" s="157"/>
      <c r="IFP29" s="157"/>
      <c r="IFQ29" s="161"/>
      <c r="IFR29" s="157"/>
      <c r="IFS29" s="157"/>
      <c r="IFT29" s="156"/>
      <c r="IFU29" s="157"/>
      <c r="IFV29" s="157"/>
      <c r="IFW29" s="157"/>
      <c r="IFX29" s="157"/>
      <c r="IFY29" s="161"/>
      <c r="IFZ29" s="159"/>
      <c r="IGA29" s="157"/>
      <c r="IGB29" s="157"/>
      <c r="IGC29" s="157"/>
      <c r="IGD29" s="157"/>
      <c r="IGE29" s="161"/>
      <c r="IGF29" s="157"/>
      <c r="IGG29" s="157"/>
      <c r="IGH29" s="156"/>
      <c r="IGI29" s="157"/>
      <c r="IGJ29" s="157"/>
      <c r="IGK29" s="157"/>
      <c r="IGL29" s="157"/>
      <c r="IGM29" s="161"/>
      <c r="IGN29" s="159"/>
      <c r="IGO29" s="157"/>
      <c r="IGP29" s="157"/>
      <c r="IGQ29" s="157"/>
      <c r="IGR29" s="157"/>
      <c r="IGS29" s="161"/>
      <c r="IGT29" s="157"/>
      <c r="IGU29" s="157"/>
      <c r="IGV29" s="156"/>
      <c r="IGW29" s="157"/>
      <c r="IGX29" s="157"/>
      <c r="IGY29" s="157"/>
      <c r="IGZ29" s="157"/>
      <c r="IHA29" s="161"/>
      <c r="IHB29" s="159"/>
      <c r="IHC29" s="157"/>
      <c r="IHD29" s="157"/>
      <c r="IHE29" s="157"/>
      <c r="IHF29" s="157"/>
      <c r="IHG29" s="161"/>
      <c r="IHH29" s="157"/>
      <c r="IHI29" s="157"/>
      <c r="IHJ29" s="156"/>
      <c r="IHK29" s="157"/>
      <c r="IHL29" s="157"/>
      <c r="IHM29" s="157"/>
      <c r="IHN29" s="157"/>
      <c r="IHO29" s="161"/>
      <c r="IHP29" s="159"/>
      <c r="IHQ29" s="157"/>
      <c r="IHR29" s="157"/>
      <c r="IHS29" s="157"/>
      <c r="IHT29" s="157"/>
      <c r="IHU29" s="161"/>
      <c r="IHV29" s="157"/>
      <c r="IHW29" s="157"/>
      <c r="IHX29" s="156"/>
      <c r="IHY29" s="157"/>
      <c r="IHZ29" s="157"/>
      <c r="IIA29" s="157"/>
      <c r="IIB29" s="157"/>
      <c r="IIC29" s="161"/>
      <c r="IID29" s="159"/>
      <c r="IIE29" s="157"/>
      <c r="IIF29" s="157"/>
      <c r="IIG29" s="157"/>
      <c r="IIH29" s="157"/>
      <c r="III29" s="161"/>
      <c r="IIJ29" s="157"/>
      <c r="IIK29" s="157"/>
      <c r="IIL29" s="156"/>
      <c r="IIM29" s="157"/>
      <c r="IIN29" s="157"/>
      <c r="IIO29" s="157"/>
      <c r="IIP29" s="157"/>
      <c r="IIQ29" s="161"/>
      <c r="IIR29" s="159"/>
      <c r="IIS29" s="157"/>
      <c r="IIT29" s="157"/>
      <c r="IIU29" s="157"/>
      <c r="IIV29" s="157"/>
      <c r="IIW29" s="161"/>
      <c r="IIX29" s="157"/>
      <c r="IIY29" s="157"/>
      <c r="IIZ29" s="156"/>
      <c r="IJA29" s="157"/>
      <c r="IJB29" s="157"/>
      <c r="IJC29" s="157"/>
      <c r="IJD29" s="157"/>
      <c r="IJE29" s="161"/>
      <c r="IJF29" s="159"/>
      <c r="IJG29" s="157"/>
      <c r="IJH29" s="157"/>
      <c r="IJI29" s="157"/>
      <c r="IJJ29" s="157"/>
      <c r="IJK29" s="161"/>
      <c r="IJL29" s="157"/>
      <c r="IJM29" s="157"/>
      <c r="IJN29" s="156"/>
      <c r="IJO29" s="157"/>
      <c r="IJP29" s="157"/>
      <c r="IJQ29" s="157"/>
      <c r="IJR29" s="157"/>
      <c r="IJS29" s="161"/>
      <c r="IJT29" s="159"/>
      <c r="IJU29" s="157"/>
      <c r="IJV29" s="157"/>
      <c r="IJW29" s="157"/>
      <c r="IJX29" s="157"/>
      <c r="IJY29" s="161"/>
      <c r="IJZ29" s="157"/>
      <c r="IKA29" s="157"/>
      <c r="IKB29" s="156"/>
      <c r="IKC29" s="157"/>
      <c r="IKD29" s="157"/>
      <c r="IKE29" s="157"/>
      <c r="IKF29" s="157"/>
      <c r="IKG29" s="161"/>
      <c r="IKH29" s="159"/>
      <c r="IKI29" s="157"/>
      <c r="IKJ29" s="157"/>
      <c r="IKK29" s="157"/>
      <c r="IKL29" s="157"/>
      <c r="IKM29" s="161"/>
      <c r="IKN29" s="157"/>
      <c r="IKO29" s="157"/>
      <c r="IKP29" s="156"/>
      <c r="IKQ29" s="157"/>
      <c r="IKR29" s="157"/>
      <c r="IKS29" s="157"/>
      <c r="IKT29" s="157"/>
      <c r="IKU29" s="161"/>
      <c r="IKV29" s="159"/>
      <c r="IKW29" s="157"/>
      <c r="IKX29" s="157"/>
      <c r="IKY29" s="157"/>
      <c r="IKZ29" s="157"/>
      <c r="ILA29" s="161"/>
      <c r="ILB29" s="157"/>
      <c r="ILC29" s="157"/>
      <c r="ILD29" s="156"/>
      <c r="ILE29" s="157"/>
      <c r="ILF29" s="157"/>
      <c r="ILG29" s="157"/>
      <c r="ILH29" s="157"/>
      <c r="ILI29" s="161"/>
      <c r="ILJ29" s="159"/>
      <c r="ILK29" s="157"/>
      <c r="ILL29" s="157"/>
      <c r="ILM29" s="157"/>
      <c r="ILN29" s="157"/>
      <c r="ILO29" s="161"/>
      <c r="ILP29" s="157"/>
      <c r="ILQ29" s="157"/>
      <c r="ILR29" s="156"/>
      <c r="ILS29" s="157"/>
      <c r="ILT29" s="157"/>
      <c r="ILU29" s="157"/>
      <c r="ILV29" s="157"/>
      <c r="ILW29" s="161"/>
      <c r="ILX29" s="159"/>
      <c r="ILY29" s="157"/>
      <c r="ILZ29" s="157"/>
      <c r="IMA29" s="157"/>
      <c r="IMB29" s="157"/>
      <c r="IMC29" s="161"/>
      <c r="IMD29" s="157"/>
      <c r="IME29" s="157"/>
      <c r="IMF29" s="156"/>
      <c r="IMG29" s="157"/>
      <c r="IMH29" s="157"/>
      <c r="IMI29" s="157"/>
      <c r="IMJ29" s="157"/>
      <c r="IMK29" s="161"/>
      <c r="IML29" s="159"/>
      <c r="IMM29" s="157"/>
      <c r="IMN29" s="157"/>
      <c r="IMO29" s="157"/>
      <c r="IMP29" s="157"/>
      <c r="IMQ29" s="161"/>
      <c r="IMR29" s="157"/>
      <c r="IMS29" s="157"/>
      <c r="IMT29" s="156"/>
      <c r="IMU29" s="157"/>
      <c r="IMV29" s="157"/>
      <c r="IMW29" s="157"/>
      <c r="IMX29" s="157"/>
      <c r="IMY29" s="161"/>
      <c r="IMZ29" s="159"/>
      <c r="INA29" s="157"/>
      <c r="INB29" s="157"/>
      <c r="INC29" s="157"/>
      <c r="IND29" s="157"/>
      <c r="INE29" s="161"/>
      <c r="INF29" s="157"/>
      <c r="ING29" s="157"/>
      <c r="INH29" s="156"/>
      <c r="INI29" s="157"/>
      <c r="INJ29" s="157"/>
      <c r="INK29" s="157"/>
      <c r="INL29" s="157"/>
      <c r="INM29" s="161"/>
      <c r="INN29" s="159"/>
      <c r="INO29" s="157"/>
      <c r="INP29" s="157"/>
      <c r="INQ29" s="157"/>
      <c r="INR29" s="157"/>
      <c r="INS29" s="161"/>
      <c r="INT29" s="157"/>
      <c r="INU29" s="157"/>
      <c r="INV29" s="156"/>
      <c r="INW29" s="157"/>
      <c r="INX29" s="157"/>
      <c r="INY29" s="157"/>
      <c r="INZ29" s="157"/>
      <c r="IOA29" s="161"/>
      <c r="IOB29" s="159"/>
      <c r="IOC29" s="157"/>
      <c r="IOD29" s="157"/>
      <c r="IOE29" s="157"/>
      <c r="IOF29" s="157"/>
      <c r="IOG29" s="161"/>
      <c r="IOH29" s="157"/>
      <c r="IOI29" s="157"/>
      <c r="IOJ29" s="156"/>
      <c r="IOK29" s="157"/>
      <c r="IOL29" s="157"/>
      <c r="IOM29" s="157"/>
      <c r="ION29" s="157"/>
      <c r="IOO29" s="161"/>
      <c r="IOP29" s="159"/>
      <c r="IOQ29" s="157"/>
      <c r="IOR29" s="157"/>
      <c r="IOS29" s="157"/>
      <c r="IOT29" s="157"/>
      <c r="IOU29" s="161"/>
      <c r="IOV29" s="157"/>
      <c r="IOW29" s="157"/>
      <c r="IOX29" s="156"/>
      <c r="IOY29" s="157"/>
      <c r="IOZ29" s="157"/>
      <c r="IPA29" s="157"/>
      <c r="IPB29" s="157"/>
      <c r="IPC29" s="161"/>
      <c r="IPD29" s="159"/>
      <c r="IPE29" s="157"/>
      <c r="IPF29" s="157"/>
      <c r="IPG29" s="157"/>
      <c r="IPH29" s="157"/>
      <c r="IPI29" s="161"/>
      <c r="IPJ29" s="157"/>
      <c r="IPK29" s="157"/>
      <c r="IPL29" s="156"/>
      <c r="IPM29" s="157"/>
      <c r="IPN29" s="157"/>
      <c r="IPO29" s="157"/>
      <c r="IPP29" s="157"/>
      <c r="IPQ29" s="161"/>
      <c r="IPR29" s="159"/>
      <c r="IPS29" s="157"/>
      <c r="IPT29" s="157"/>
      <c r="IPU29" s="157"/>
      <c r="IPV29" s="157"/>
      <c r="IPW29" s="161"/>
      <c r="IPX29" s="157"/>
      <c r="IPY29" s="157"/>
      <c r="IPZ29" s="156"/>
      <c r="IQA29" s="157"/>
      <c r="IQB29" s="157"/>
      <c r="IQC29" s="157"/>
      <c r="IQD29" s="157"/>
      <c r="IQE29" s="161"/>
      <c r="IQF29" s="159"/>
      <c r="IQG29" s="157"/>
      <c r="IQH29" s="157"/>
      <c r="IQI29" s="157"/>
      <c r="IQJ29" s="157"/>
      <c r="IQK29" s="161"/>
      <c r="IQL29" s="157"/>
      <c r="IQM29" s="157"/>
      <c r="IQN29" s="156"/>
      <c r="IQO29" s="157"/>
      <c r="IQP29" s="157"/>
      <c r="IQQ29" s="157"/>
      <c r="IQR29" s="157"/>
      <c r="IQS29" s="161"/>
      <c r="IQT29" s="159"/>
      <c r="IQU29" s="157"/>
      <c r="IQV29" s="157"/>
      <c r="IQW29" s="157"/>
      <c r="IQX29" s="157"/>
      <c r="IQY29" s="161"/>
      <c r="IQZ29" s="157"/>
      <c r="IRA29" s="157"/>
      <c r="IRB29" s="156"/>
      <c r="IRC29" s="157"/>
      <c r="IRD29" s="157"/>
      <c r="IRE29" s="157"/>
      <c r="IRF29" s="157"/>
      <c r="IRG29" s="161"/>
      <c r="IRH29" s="159"/>
      <c r="IRI29" s="157"/>
      <c r="IRJ29" s="157"/>
      <c r="IRK29" s="157"/>
      <c r="IRL29" s="157"/>
      <c r="IRM29" s="161"/>
      <c r="IRN29" s="157"/>
      <c r="IRO29" s="157"/>
      <c r="IRP29" s="156"/>
      <c r="IRQ29" s="157"/>
      <c r="IRR29" s="157"/>
      <c r="IRS29" s="157"/>
      <c r="IRT29" s="157"/>
      <c r="IRU29" s="161"/>
      <c r="IRV29" s="159"/>
      <c r="IRW29" s="157"/>
      <c r="IRX29" s="157"/>
      <c r="IRY29" s="157"/>
      <c r="IRZ29" s="157"/>
      <c r="ISA29" s="161"/>
      <c r="ISB29" s="157"/>
      <c r="ISC29" s="157"/>
      <c r="ISD29" s="156"/>
      <c r="ISE29" s="157"/>
      <c r="ISF29" s="157"/>
      <c r="ISG29" s="157"/>
      <c r="ISH29" s="157"/>
      <c r="ISI29" s="161"/>
      <c r="ISJ29" s="159"/>
      <c r="ISK29" s="157"/>
      <c r="ISL29" s="157"/>
      <c r="ISM29" s="157"/>
      <c r="ISN29" s="157"/>
      <c r="ISO29" s="161"/>
      <c r="ISP29" s="157"/>
      <c r="ISQ29" s="157"/>
      <c r="ISR29" s="156"/>
      <c r="ISS29" s="157"/>
      <c r="IST29" s="157"/>
      <c r="ISU29" s="157"/>
      <c r="ISV29" s="157"/>
      <c r="ISW29" s="161"/>
      <c r="ISX29" s="159"/>
      <c r="ISY29" s="157"/>
      <c r="ISZ29" s="157"/>
      <c r="ITA29" s="157"/>
      <c r="ITB29" s="157"/>
      <c r="ITC29" s="161"/>
      <c r="ITD29" s="157"/>
      <c r="ITE29" s="157"/>
      <c r="ITF29" s="156"/>
      <c r="ITG29" s="157"/>
      <c r="ITH29" s="157"/>
      <c r="ITI29" s="157"/>
      <c r="ITJ29" s="157"/>
      <c r="ITK29" s="161"/>
      <c r="ITL29" s="159"/>
      <c r="ITM29" s="157"/>
      <c r="ITN29" s="157"/>
      <c r="ITO29" s="157"/>
      <c r="ITP29" s="157"/>
      <c r="ITQ29" s="161"/>
      <c r="ITR29" s="157"/>
      <c r="ITS29" s="157"/>
      <c r="ITT29" s="156"/>
      <c r="ITU29" s="157"/>
      <c r="ITV29" s="157"/>
      <c r="ITW29" s="157"/>
      <c r="ITX29" s="157"/>
      <c r="ITY29" s="161"/>
      <c r="ITZ29" s="159"/>
      <c r="IUA29" s="157"/>
      <c r="IUB29" s="157"/>
      <c r="IUC29" s="157"/>
      <c r="IUD29" s="157"/>
      <c r="IUE29" s="161"/>
      <c r="IUF29" s="157"/>
      <c r="IUG29" s="157"/>
      <c r="IUH29" s="156"/>
      <c r="IUI29" s="157"/>
      <c r="IUJ29" s="157"/>
      <c r="IUK29" s="157"/>
      <c r="IUL29" s="157"/>
      <c r="IUM29" s="161"/>
      <c r="IUN29" s="159"/>
      <c r="IUO29" s="157"/>
      <c r="IUP29" s="157"/>
      <c r="IUQ29" s="157"/>
      <c r="IUR29" s="157"/>
      <c r="IUS29" s="161"/>
      <c r="IUT29" s="157"/>
      <c r="IUU29" s="157"/>
      <c r="IUV29" s="156"/>
      <c r="IUW29" s="157"/>
      <c r="IUX29" s="157"/>
      <c r="IUY29" s="157"/>
      <c r="IUZ29" s="157"/>
      <c r="IVA29" s="161"/>
      <c r="IVB29" s="159"/>
      <c r="IVC29" s="157"/>
      <c r="IVD29" s="157"/>
      <c r="IVE29" s="157"/>
      <c r="IVF29" s="157"/>
      <c r="IVG29" s="161"/>
      <c r="IVH29" s="157"/>
      <c r="IVI29" s="157"/>
      <c r="IVJ29" s="156"/>
      <c r="IVK29" s="157"/>
      <c r="IVL29" s="157"/>
      <c r="IVM29" s="157"/>
      <c r="IVN29" s="157"/>
      <c r="IVO29" s="161"/>
      <c r="IVP29" s="159"/>
      <c r="IVQ29" s="157"/>
      <c r="IVR29" s="157"/>
      <c r="IVS29" s="157"/>
      <c r="IVT29" s="157"/>
      <c r="IVU29" s="161"/>
      <c r="IVV29" s="157"/>
      <c r="IVW29" s="157"/>
      <c r="IVX29" s="156"/>
      <c r="IVY29" s="157"/>
      <c r="IVZ29" s="157"/>
      <c r="IWA29" s="157"/>
      <c r="IWB29" s="157"/>
      <c r="IWC29" s="161"/>
      <c r="IWD29" s="159"/>
      <c r="IWE29" s="157"/>
      <c r="IWF29" s="157"/>
      <c r="IWG29" s="157"/>
      <c r="IWH29" s="157"/>
      <c r="IWI29" s="161"/>
      <c r="IWJ29" s="157"/>
      <c r="IWK29" s="157"/>
      <c r="IWL29" s="156"/>
      <c r="IWM29" s="157"/>
      <c r="IWN29" s="157"/>
      <c r="IWO29" s="157"/>
      <c r="IWP29" s="157"/>
      <c r="IWQ29" s="161"/>
      <c r="IWR29" s="159"/>
      <c r="IWS29" s="157"/>
      <c r="IWT29" s="157"/>
      <c r="IWU29" s="157"/>
      <c r="IWV29" s="157"/>
      <c r="IWW29" s="161"/>
      <c r="IWX29" s="157"/>
      <c r="IWY29" s="157"/>
      <c r="IWZ29" s="156"/>
      <c r="IXA29" s="157"/>
      <c r="IXB29" s="157"/>
      <c r="IXC29" s="157"/>
      <c r="IXD29" s="157"/>
      <c r="IXE29" s="161"/>
      <c r="IXF29" s="159"/>
      <c r="IXG29" s="157"/>
      <c r="IXH29" s="157"/>
      <c r="IXI29" s="157"/>
      <c r="IXJ29" s="157"/>
      <c r="IXK29" s="161"/>
      <c r="IXL29" s="157"/>
      <c r="IXM29" s="157"/>
      <c r="IXN29" s="156"/>
      <c r="IXO29" s="157"/>
      <c r="IXP29" s="157"/>
      <c r="IXQ29" s="157"/>
      <c r="IXR29" s="157"/>
      <c r="IXS29" s="161"/>
      <c r="IXT29" s="159"/>
      <c r="IXU29" s="157"/>
      <c r="IXV29" s="157"/>
      <c r="IXW29" s="157"/>
      <c r="IXX29" s="157"/>
      <c r="IXY29" s="161"/>
      <c r="IXZ29" s="157"/>
      <c r="IYA29" s="157"/>
      <c r="IYB29" s="156"/>
      <c r="IYC29" s="157"/>
      <c r="IYD29" s="157"/>
      <c r="IYE29" s="157"/>
      <c r="IYF29" s="157"/>
      <c r="IYG29" s="161"/>
      <c r="IYH29" s="159"/>
      <c r="IYI29" s="157"/>
      <c r="IYJ29" s="157"/>
      <c r="IYK29" s="157"/>
      <c r="IYL29" s="157"/>
      <c r="IYM29" s="161"/>
      <c r="IYN29" s="157"/>
      <c r="IYO29" s="157"/>
      <c r="IYP29" s="156"/>
      <c r="IYQ29" s="157"/>
      <c r="IYR29" s="157"/>
      <c r="IYS29" s="157"/>
      <c r="IYT29" s="157"/>
      <c r="IYU29" s="161"/>
      <c r="IYV29" s="159"/>
      <c r="IYW29" s="157"/>
      <c r="IYX29" s="157"/>
      <c r="IYY29" s="157"/>
      <c r="IYZ29" s="157"/>
      <c r="IZA29" s="161"/>
      <c r="IZB29" s="157"/>
      <c r="IZC29" s="157"/>
      <c r="IZD29" s="156"/>
      <c r="IZE29" s="157"/>
      <c r="IZF29" s="157"/>
      <c r="IZG29" s="157"/>
      <c r="IZH29" s="157"/>
      <c r="IZI29" s="161"/>
      <c r="IZJ29" s="159"/>
      <c r="IZK29" s="157"/>
      <c r="IZL29" s="157"/>
      <c r="IZM29" s="157"/>
      <c r="IZN29" s="157"/>
      <c r="IZO29" s="161"/>
      <c r="IZP29" s="157"/>
      <c r="IZQ29" s="157"/>
      <c r="IZR29" s="156"/>
      <c r="IZS29" s="157"/>
      <c r="IZT29" s="157"/>
      <c r="IZU29" s="157"/>
      <c r="IZV29" s="157"/>
      <c r="IZW29" s="161"/>
      <c r="IZX29" s="159"/>
      <c r="IZY29" s="157"/>
      <c r="IZZ29" s="157"/>
      <c r="JAA29" s="157"/>
      <c r="JAB29" s="157"/>
      <c r="JAC29" s="161"/>
      <c r="JAD29" s="157"/>
      <c r="JAE29" s="157"/>
      <c r="JAF29" s="156"/>
      <c r="JAG29" s="157"/>
      <c r="JAH29" s="157"/>
      <c r="JAI29" s="157"/>
      <c r="JAJ29" s="157"/>
      <c r="JAK29" s="161"/>
      <c r="JAL29" s="159"/>
      <c r="JAM29" s="157"/>
      <c r="JAN29" s="157"/>
      <c r="JAO29" s="157"/>
      <c r="JAP29" s="157"/>
      <c r="JAQ29" s="161"/>
      <c r="JAR29" s="157"/>
      <c r="JAS29" s="157"/>
      <c r="JAT29" s="156"/>
      <c r="JAU29" s="157"/>
      <c r="JAV29" s="157"/>
      <c r="JAW29" s="157"/>
      <c r="JAX29" s="157"/>
      <c r="JAY29" s="161"/>
      <c r="JAZ29" s="159"/>
      <c r="JBA29" s="157"/>
      <c r="JBB29" s="157"/>
      <c r="JBC29" s="157"/>
      <c r="JBD29" s="157"/>
      <c r="JBE29" s="161"/>
      <c r="JBF29" s="157"/>
      <c r="JBG29" s="157"/>
      <c r="JBH29" s="156"/>
      <c r="JBI29" s="157"/>
      <c r="JBJ29" s="157"/>
      <c r="JBK29" s="157"/>
      <c r="JBL29" s="157"/>
      <c r="JBM29" s="161"/>
      <c r="JBN29" s="159"/>
      <c r="JBO29" s="157"/>
      <c r="JBP29" s="157"/>
      <c r="JBQ29" s="157"/>
      <c r="JBR29" s="157"/>
      <c r="JBS29" s="161"/>
      <c r="JBT29" s="157"/>
      <c r="JBU29" s="157"/>
      <c r="JBV29" s="156"/>
      <c r="JBW29" s="157"/>
      <c r="JBX29" s="157"/>
      <c r="JBY29" s="157"/>
      <c r="JBZ29" s="157"/>
      <c r="JCA29" s="161"/>
      <c r="JCB29" s="159"/>
      <c r="JCC29" s="157"/>
      <c r="JCD29" s="157"/>
      <c r="JCE29" s="157"/>
      <c r="JCF29" s="157"/>
      <c r="JCG29" s="161"/>
      <c r="JCH29" s="157"/>
      <c r="JCI29" s="157"/>
      <c r="JCJ29" s="156"/>
      <c r="JCK29" s="157"/>
      <c r="JCL29" s="157"/>
      <c r="JCM29" s="157"/>
      <c r="JCN29" s="157"/>
      <c r="JCO29" s="161"/>
      <c r="JCP29" s="159"/>
      <c r="JCQ29" s="157"/>
      <c r="JCR29" s="157"/>
      <c r="JCS29" s="157"/>
      <c r="JCT29" s="157"/>
      <c r="JCU29" s="161"/>
      <c r="JCV29" s="157"/>
      <c r="JCW29" s="157"/>
      <c r="JCX29" s="156"/>
      <c r="JCY29" s="157"/>
      <c r="JCZ29" s="157"/>
      <c r="JDA29" s="157"/>
      <c r="JDB29" s="157"/>
      <c r="JDC29" s="161"/>
      <c r="JDD29" s="159"/>
      <c r="JDE29" s="157"/>
      <c r="JDF29" s="157"/>
      <c r="JDG29" s="157"/>
      <c r="JDH29" s="157"/>
      <c r="JDI29" s="161"/>
      <c r="JDJ29" s="157"/>
      <c r="JDK29" s="157"/>
      <c r="JDL29" s="156"/>
      <c r="JDM29" s="157"/>
      <c r="JDN29" s="157"/>
      <c r="JDO29" s="157"/>
      <c r="JDP29" s="157"/>
      <c r="JDQ29" s="161"/>
      <c r="JDR29" s="159"/>
      <c r="JDS29" s="157"/>
      <c r="JDT29" s="157"/>
      <c r="JDU29" s="157"/>
      <c r="JDV29" s="157"/>
      <c r="JDW29" s="161"/>
      <c r="JDX29" s="157"/>
      <c r="JDY29" s="157"/>
      <c r="JDZ29" s="156"/>
      <c r="JEA29" s="157"/>
      <c r="JEB29" s="157"/>
      <c r="JEC29" s="157"/>
      <c r="JED29" s="157"/>
      <c r="JEE29" s="161"/>
      <c r="JEF29" s="159"/>
      <c r="JEG29" s="157"/>
      <c r="JEH29" s="157"/>
      <c r="JEI29" s="157"/>
      <c r="JEJ29" s="157"/>
      <c r="JEK29" s="161"/>
      <c r="JEL29" s="157"/>
      <c r="JEM29" s="157"/>
      <c r="JEN29" s="156"/>
      <c r="JEO29" s="157"/>
      <c r="JEP29" s="157"/>
      <c r="JEQ29" s="157"/>
      <c r="JER29" s="157"/>
      <c r="JES29" s="161"/>
      <c r="JET29" s="159"/>
      <c r="JEU29" s="157"/>
      <c r="JEV29" s="157"/>
      <c r="JEW29" s="157"/>
      <c r="JEX29" s="157"/>
      <c r="JEY29" s="161"/>
      <c r="JEZ29" s="157"/>
      <c r="JFA29" s="157"/>
      <c r="JFB29" s="156"/>
      <c r="JFC29" s="157"/>
      <c r="JFD29" s="157"/>
      <c r="JFE29" s="157"/>
      <c r="JFF29" s="157"/>
      <c r="JFG29" s="161"/>
      <c r="JFH29" s="159"/>
      <c r="JFI29" s="157"/>
      <c r="JFJ29" s="157"/>
      <c r="JFK29" s="157"/>
      <c r="JFL29" s="157"/>
      <c r="JFM29" s="161"/>
      <c r="JFN29" s="157"/>
      <c r="JFO29" s="157"/>
      <c r="JFP29" s="156"/>
      <c r="JFQ29" s="157"/>
      <c r="JFR29" s="157"/>
      <c r="JFS29" s="157"/>
      <c r="JFT29" s="157"/>
      <c r="JFU29" s="161"/>
      <c r="JFV29" s="159"/>
      <c r="JFW29" s="157"/>
      <c r="JFX29" s="157"/>
      <c r="JFY29" s="157"/>
      <c r="JFZ29" s="157"/>
      <c r="JGA29" s="161"/>
      <c r="JGB29" s="157"/>
      <c r="JGC29" s="157"/>
      <c r="JGD29" s="156"/>
      <c r="JGE29" s="157"/>
      <c r="JGF29" s="157"/>
      <c r="JGG29" s="157"/>
      <c r="JGH29" s="157"/>
      <c r="JGI29" s="161"/>
      <c r="JGJ29" s="159"/>
      <c r="JGK29" s="157"/>
      <c r="JGL29" s="157"/>
      <c r="JGM29" s="157"/>
      <c r="JGN29" s="157"/>
      <c r="JGO29" s="161"/>
      <c r="JGP29" s="157"/>
      <c r="JGQ29" s="157"/>
      <c r="JGR29" s="156"/>
      <c r="JGS29" s="157"/>
      <c r="JGT29" s="157"/>
      <c r="JGU29" s="157"/>
      <c r="JGV29" s="157"/>
      <c r="JGW29" s="161"/>
      <c r="JGX29" s="159"/>
      <c r="JGY29" s="157"/>
      <c r="JGZ29" s="157"/>
      <c r="JHA29" s="157"/>
      <c r="JHB29" s="157"/>
      <c r="JHC29" s="161"/>
      <c r="JHD29" s="157"/>
      <c r="JHE29" s="157"/>
      <c r="JHF29" s="156"/>
      <c r="JHG29" s="157"/>
      <c r="JHH29" s="157"/>
      <c r="JHI29" s="157"/>
      <c r="JHJ29" s="157"/>
      <c r="JHK29" s="161"/>
      <c r="JHL29" s="159"/>
      <c r="JHM29" s="157"/>
      <c r="JHN29" s="157"/>
      <c r="JHO29" s="157"/>
      <c r="JHP29" s="157"/>
      <c r="JHQ29" s="161"/>
      <c r="JHR29" s="157"/>
      <c r="JHS29" s="157"/>
      <c r="JHT29" s="156"/>
      <c r="JHU29" s="157"/>
      <c r="JHV29" s="157"/>
      <c r="JHW29" s="157"/>
      <c r="JHX29" s="157"/>
      <c r="JHY29" s="161"/>
      <c r="JHZ29" s="159"/>
      <c r="JIA29" s="157"/>
      <c r="JIB29" s="157"/>
      <c r="JIC29" s="157"/>
      <c r="JID29" s="157"/>
      <c r="JIE29" s="161"/>
      <c r="JIF29" s="157"/>
      <c r="JIG29" s="157"/>
      <c r="JIH29" s="156"/>
      <c r="JII29" s="157"/>
      <c r="JIJ29" s="157"/>
      <c r="JIK29" s="157"/>
      <c r="JIL29" s="157"/>
      <c r="JIM29" s="161"/>
      <c r="JIN29" s="159"/>
      <c r="JIO29" s="157"/>
      <c r="JIP29" s="157"/>
      <c r="JIQ29" s="157"/>
      <c r="JIR29" s="157"/>
      <c r="JIS29" s="161"/>
      <c r="JIT29" s="157"/>
      <c r="JIU29" s="157"/>
      <c r="JIV29" s="156"/>
      <c r="JIW29" s="157"/>
      <c r="JIX29" s="157"/>
      <c r="JIY29" s="157"/>
      <c r="JIZ29" s="157"/>
      <c r="JJA29" s="161"/>
      <c r="JJB29" s="159"/>
      <c r="JJC29" s="157"/>
      <c r="JJD29" s="157"/>
      <c r="JJE29" s="157"/>
      <c r="JJF29" s="157"/>
      <c r="JJG29" s="161"/>
      <c r="JJH29" s="157"/>
      <c r="JJI29" s="157"/>
      <c r="JJJ29" s="156"/>
      <c r="JJK29" s="157"/>
      <c r="JJL29" s="157"/>
      <c r="JJM29" s="157"/>
      <c r="JJN29" s="157"/>
      <c r="JJO29" s="161"/>
      <c r="JJP29" s="159"/>
      <c r="JJQ29" s="157"/>
      <c r="JJR29" s="157"/>
      <c r="JJS29" s="157"/>
      <c r="JJT29" s="157"/>
      <c r="JJU29" s="161"/>
      <c r="JJV29" s="157"/>
      <c r="JJW29" s="157"/>
      <c r="JJX29" s="156"/>
      <c r="JJY29" s="157"/>
      <c r="JJZ29" s="157"/>
      <c r="JKA29" s="157"/>
      <c r="JKB29" s="157"/>
      <c r="JKC29" s="161"/>
      <c r="JKD29" s="159"/>
      <c r="JKE29" s="157"/>
      <c r="JKF29" s="157"/>
      <c r="JKG29" s="157"/>
      <c r="JKH29" s="157"/>
      <c r="JKI29" s="161"/>
      <c r="JKJ29" s="157"/>
      <c r="JKK29" s="157"/>
      <c r="JKL29" s="156"/>
      <c r="JKM29" s="157"/>
      <c r="JKN29" s="157"/>
      <c r="JKO29" s="157"/>
      <c r="JKP29" s="157"/>
      <c r="JKQ29" s="161"/>
      <c r="JKR29" s="159"/>
      <c r="JKS29" s="157"/>
      <c r="JKT29" s="157"/>
      <c r="JKU29" s="157"/>
      <c r="JKV29" s="157"/>
      <c r="JKW29" s="161"/>
      <c r="JKX29" s="157"/>
      <c r="JKY29" s="157"/>
      <c r="JKZ29" s="156"/>
      <c r="JLA29" s="157"/>
      <c r="JLB29" s="157"/>
      <c r="JLC29" s="157"/>
      <c r="JLD29" s="157"/>
      <c r="JLE29" s="161"/>
      <c r="JLF29" s="159"/>
      <c r="JLG29" s="157"/>
      <c r="JLH29" s="157"/>
      <c r="JLI29" s="157"/>
      <c r="JLJ29" s="157"/>
      <c r="JLK29" s="161"/>
      <c r="JLL29" s="157"/>
      <c r="JLM29" s="157"/>
      <c r="JLN29" s="156"/>
      <c r="JLO29" s="157"/>
      <c r="JLP29" s="157"/>
      <c r="JLQ29" s="157"/>
      <c r="JLR29" s="157"/>
      <c r="JLS29" s="161"/>
      <c r="JLT29" s="159"/>
      <c r="JLU29" s="157"/>
      <c r="JLV29" s="157"/>
      <c r="JLW29" s="157"/>
      <c r="JLX29" s="157"/>
      <c r="JLY29" s="161"/>
      <c r="JLZ29" s="157"/>
      <c r="JMA29" s="157"/>
      <c r="JMB29" s="156"/>
      <c r="JMC29" s="157"/>
      <c r="JMD29" s="157"/>
      <c r="JME29" s="157"/>
      <c r="JMF29" s="157"/>
      <c r="JMG29" s="161"/>
      <c r="JMH29" s="159"/>
      <c r="JMI29" s="157"/>
      <c r="JMJ29" s="157"/>
      <c r="JMK29" s="157"/>
      <c r="JML29" s="157"/>
      <c r="JMM29" s="161"/>
      <c r="JMN29" s="157"/>
      <c r="JMO29" s="157"/>
      <c r="JMP29" s="156"/>
      <c r="JMQ29" s="157"/>
      <c r="JMR29" s="157"/>
      <c r="JMS29" s="157"/>
      <c r="JMT29" s="157"/>
      <c r="JMU29" s="161"/>
      <c r="JMV29" s="159"/>
      <c r="JMW29" s="157"/>
      <c r="JMX29" s="157"/>
      <c r="JMY29" s="157"/>
      <c r="JMZ29" s="157"/>
      <c r="JNA29" s="161"/>
      <c r="JNB29" s="157"/>
      <c r="JNC29" s="157"/>
      <c r="JND29" s="156"/>
      <c r="JNE29" s="157"/>
      <c r="JNF29" s="157"/>
      <c r="JNG29" s="157"/>
      <c r="JNH29" s="157"/>
      <c r="JNI29" s="161"/>
      <c r="JNJ29" s="159"/>
      <c r="JNK29" s="157"/>
      <c r="JNL29" s="157"/>
      <c r="JNM29" s="157"/>
      <c r="JNN29" s="157"/>
      <c r="JNO29" s="161"/>
      <c r="JNP29" s="157"/>
      <c r="JNQ29" s="157"/>
      <c r="JNR29" s="156"/>
      <c r="JNS29" s="157"/>
      <c r="JNT29" s="157"/>
      <c r="JNU29" s="157"/>
      <c r="JNV29" s="157"/>
      <c r="JNW29" s="161"/>
      <c r="JNX29" s="159"/>
      <c r="JNY29" s="157"/>
      <c r="JNZ29" s="157"/>
      <c r="JOA29" s="157"/>
      <c r="JOB29" s="157"/>
      <c r="JOC29" s="161"/>
      <c r="JOD29" s="157"/>
      <c r="JOE29" s="157"/>
      <c r="JOF29" s="156"/>
      <c r="JOG29" s="157"/>
      <c r="JOH29" s="157"/>
      <c r="JOI29" s="157"/>
      <c r="JOJ29" s="157"/>
      <c r="JOK29" s="161"/>
      <c r="JOL29" s="159"/>
      <c r="JOM29" s="157"/>
      <c r="JON29" s="157"/>
      <c r="JOO29" s="157"/>
      <c r="JOP29" s="157"/>
      <c r="JOQ29" s="161"/>
      <c r="JOR29" s="157"/>
      <c r="JOS29" s="157"/>
      <c r="JOT29" s="156"/>
      <c r="JOU29" s="157"/>
      <c r="JOV29" s="157"/>
      <c r="JOW29" s="157"/>
      <c r="JOX29" s="157"/>
      <c r="JOY29" s="161"/>
      <c r="JOZ29" s="159"/>
      <c r="JPA29" s="157"/>
      <c r="JPB29" s="157"/>
      <c r="JPC29" s="157"/>
      <c r="JPD29" s="157"/>
      <c r="JPE29" s="161"/>
      <c r="JPF29" s="157"/>
      <c r="JPG29" s="157"/>
      <c r="JPH29" s="156"/>
      <c r="JPI29" s="157"/>
      <c r="JPJ29" s="157"/>
      <c r="JPK29" s="157"/>
      <c r="JPL29" s="157"/>
      <c r="JPM29" s="161"/>
      <c r="JPN29" s="159"/>
      <c r="JPO29" s="157"/>
      <c r="JPP29" s="157"/>
      <c r="JPQ29" s="157"/>
      <c r="JPR29" s="157"/>
      <c r="JPS29" s="161"/>
      <c r="JPT29" s="157"/>
      <c r="JPU29" s="157"/>
      <c r="JPV29" s="156"/>
      <c r="JPW29" s="157"/>
      <c r="JPX29" s="157"/>
      <c r="JPY29" s="157"/>
      <c r="JPZ29" s="157"/>
      <c r="JQA29" s="161"/>
      <c r="JQB29" s="159"/>
      <c r="JQC29" s="157"/>
      <c r="JQD29" s="157"/>
      <c r="JQE29" s="157"/>
      <c r="JQF29" s="157"/>
      <c r="JQG29" s="161"/>
      <c r="JQH29" s="157"/>
      <c r="JQI29" s="157"/>
      <c r="JQJ29" s="156"/>
      <c r="JQK29" s="157"/>
      <c r="JQL29" s="157"/>
      <c r="JQM29" s="157"/>
      <c r="JQN29" s="157"/>
      <c r="JQO29" s="161"/>
      <c r="JQP29" s="159"/>
      <c r="JQQ29" s="157"/>
      <c r="JQR29" s="157"/>
      <c r="JQS29" s="157"/>
      <c r="JQT29" s="157"/>
      <c r="JQU29" s="161"/>
      <c r="JQV29" s="157"/>
      <c r="JQW29" s="157"/>
      <c r="JQX29" s="156"/>
      <c r="JQY29" s="157"/>
      <c r="JQZ29" s="157"/>
      <c r="JRA29" s="157"/>
      <c r="JRB29" s="157"/>
      <c r="JRC29" s="161"/>
      <c r="JRD29" s="159"/>
      <c r="JRE29" s="157"/>
      <c r="JRF29" s="157"/>
      <c r="JRG29" s="157"/>
      <c r="JRH29" s="157"/>
      <c r="JRI29" s="161"/>
      <c r="JRJ29" s="157"/>
      <c r="JRK29" s="157"/>
      <c r="JRL29" s="156"/>
      <c r="JRM29" s="157"/>
      <c r="JRN29" s="157"/>
      <c r="JRO29" s="157"/>
      <c r="JRP29" s="157"/>
      <c r="JRQ29" s="161"/>
      <c r="JRR29" s="159"/>
      <c r="JRS29" s="157"/>
      <c r="JRT29" s="157"/>
      <c r="JRU29" s="157"/>
      <c r="JRV29" s="157"/>
      <c r="JRW29" s="161"/>
      <c r="JRX29" s="157"/>
      <c r="JRY29" s="157"/>
      <c r="JRZ29" s="156"/>
      <c r="JSA29" s="157"/>
      <c r="JSB29" s="157"/>
      <c r="JSC29" s="157"/>
      <c r="JSD29" s="157"/>
      <c r="JSE29" s="161"/>
      <c r="JSF29" s="159"/>
      <c r="JSG29" s="157"/>
      <c r="JSH29" s="157"/>
      <c r="JSI29" s="157"/>
      <c r="JSJ29" s="157"/>
      <c r="JSK29" s="161"/>
      <c r="JSL29" s="157"/>
      <c r="JSM29" s="157"/>
      <c r="JSN29" s="156"/>
      <c r="JSO29" s="157"/>
      <c r="JSP29" s="157"/>
      <c r="JSQ29" s="157"/>
      <c r="JSR29" s="157"/>
      <c r="JSS29" s="161"/>
      <c r="JST29" s="159"/>
      <c r="JSU29" s="157"/>
      <c r="JSV29" s="157"/>
      <c r="JSW29" s="157"/>
      <c r="JSX29" s="157"/>
      <c r="JSY29" s="161"/>
      <c r="JSZ29" s="157"/>
      <c r="JTA29" s="157"/>
      <c r="JTB29" s="156"/>
      <c r="JTC29" s="157"/>
      <c r="JTD29" s="157"/>
      <c r="JTE29" s="157"/>
      <c r="JTF29" s="157"/>
      <c r="JTG29" s="161"/>
      <c r="JTH29" s="159"/>
      <c r="JTI29" s="157"/>
      <c r="JTJ29" s="157"/>
      <c r="JTK29" s="157"/>
      <c r="JTL29" s="157"/>
      <c r="JTM29" s="161"/>
      <c r="JTN29" s="157"/>
      <c r="JTO29" s="157"/>
      <c r="JTP29" s="156"/>
      <c r="JTQ29" s="157"/>
      <c r="JTR29" s="157"/>
      <c r="JTS29" s="157"/>
      <c r="JTT29" s="157"/>
      <c r="JTU29" s="161"/>
      <c r="JTV29" s="159"/>
      <c r="JTW29" s="157"/>
      <c r="JTX29" s="157"/>
      <c r="JTY29" s="157"/>
      <c r="JTZ29" s="157"/>
      <c r="JUA29" s="161"/>
      <c r="JUB29" s="157"/>
      <c r="JUC29" s="157"/>
      <c r="JUD29" s="156"/>
      <c r="JUE29" s="157"/>
      <c r="JUF29" s="157"/>
      <c r="JUG29" s="157"/>
      <c r="JUH29" s="157"/>
      <c r="JUI29" s="161"/>
      <c r="JUJ29" s="159"/>
      <c r="JUK29" s="157"/>
      <c r="JUL29" s="157"/>
      <c r="JUM29" s="157"/>
      <c r="JUN29" s="157"/>
      <c r="JUO29" s="161"/>
      <c r="JUP29" s="157"/>
      <c r="JUQ29" s="157"/>
      <c r="JUR29" s="156"/>
      <c r="JUS29" s="157"/>
      <c r="JUT29" s="157"/>
      <c r="JUU29" s="157"/>
      <c r="JUV29" s="157"/>
      <c r="JUW29" s="161"/>
      <c r="JUX29" s="159"/>
      <c r="JUY29" s="157"/>
      <c r="JUZ29" s="157"/>
      <c r="JVA29" s="157"/>
      <c r="JVB29" s="157"/>
      <c r="JVC29" s="161"/>
      <c r="JVD29" s="157"/>
      <c r="JVE29" s="157"/>
      <c r="JVF29" s="156"/>
      <c r="JVG29" s="157"/>
      <c r="JVH29" s="157"/>
      <c r="JVI29" s="157"/>
      <c r="JVJ29" s="157"/>
      <c r="JVK29" s="161"/>
      <c r="JVL29" s="159"/>
      <c r="JVM29" s="157"/>
      <c r="JVN29" s="157"/>
      <c r="JVO29" s="157"/>
      <c r="JVP29" s="157"/>
      <c r="JVQ29" s="161"/>
      <c r="JVR29" s="157"/>
      <c r="JVS29" s="157"/>
      <c r="JVT29" s="156"/>
      <c r="JVU29" s="157"/>
      <c r="JVV29" s="157"/>
      <c r="JVW29" s="157"/>
      <c r="JVX29" s="157"/>
      <c r="JVY29" s="161"/>
      <c r="JVZ29" s="159"/>
      <c r="JWA29" s="157"/>
      <c r="JWB29" s="157"/>
      <c r="JWC29" s="157"/>
      <c r="JWD29" s="157"/>
      <c r="JWE29" s="161"/>
      <c r="JWF29" s="157"/>
      <c r="JWG29" s="157"/>
      <c r="JWH29" s="156"/>
      <c r="JWI29" s="157"/>
      <c r="JWJ29" s="157"/>
      <c r="JWK29" s="157"/>
      <c r="JWL29" s="157"/>
      <c r="JWM29" s="161"/>
      <c r="JWN29" s="159"/>
      <c r="JWO29" s="157"/>
      <c r="JWP29" s="157"/>
      <c r="JWQ29" s="157"/>
      <c r="JWR29" s="157"/>
      <c r="JWS29" s="161"/>
      <c r="JWT29" s="157"/>
      <c r="JWU29" s="157"/>
      <c r="JWV29" s="156"/>
      <c r="JWW29" s="157"/>
      <c r="JWX29" s="157"/>
      <c r="JWY29" s="157"/>
      <c r="JWZ29" s="157"/>
      <c r="JXA29" s="161"/>
      <c r="JXB29" s="159"/>
      <c r="JXC29" s="157"/>
      <c r="JXD29" s="157"/>
      <c r="JXE29" s="157"/>
      <c r="JXF29" s="157"/>
      <c r="JXG29" s="161"/>
      <c r="JXH29" s="157"/>
      <c r="JXI29" s="157"/>
      <c r="JXJ29" s="156"/>
      <c r="JXK29" s="157"/>
      <c r="JXL29" s="157"/>
      <c r="JXM29" s="157"/>
      <c r="JXN29" s="157"/>
      <c r="JXO29" s="161"/>
      <c r="JXP29" s="159"/>
      <c r="JXQ29" s="157"/>
      <c r="JXR29" s="157"/>
      <c r="JXS29" s="157"/>
      <c r="JXT29" s="157"/>
      <c r="JXU29" s="161"/>
      <c r="JXV29" s="157"/>
      <c r="JXW29" s="157"/>
      <c r="JXX29" s="156"/>
      <c r="JXY29" s="157"/>
      <c r="JXZ29" s="157"/>
      <c r="JYA29" s="157"/>
      <c r="JYB29" s="157"/>
      <c r="JYC29" s="161"/>
      <c r="JYD29" s="159"/>
      <c r="JYE29" s="157"/>
      <c r="JYF29" s="157"/>
      <c r="JYG29" s="157"/>
      <c r="JYH29" s="157"/>
      <c r="JYI29" s="161"/>
      <c r="JYJ29" s="157"/>
      <c r="JYK29" s="157"/>
      <c r="JYL29" s="156"/>
      <c r="JYM29" s="157"/>
      <c r="JYN29" s="157"/>
      <c r="JYO29" s="157"/>
      <c r="JYP29" s="157"/>
      <c r="JYQ29" s="161"/>
      <c r="JYR29" s="159"/>
      <c r="JYS29" s="157"/>
      <c r="JYT29" s="157"/>
      <c r="JYU29" s="157"/>
      <c r="JYV29" s="157"/>
      <c r="JYW29" s="161"/>
      <c r="JYX29" s="157"/>
      <c r="JYY29" s="157"/>
      <c r="JYZ29" s="156"/>
      <c r="JZA29" s="157"/>
      <c r="JZB29" s="157"/>
      <c r="JZC29" s="157"/>
      <c r="JZD29" s="157"/>
      <c r="JZE29" s="161"/>
      <c r="JZF29" s="159"/>
      <c r="JZG29" s="157"/>
      <c r="JZH29" s="157"/>
      <c r="JZI29" s="157"/>
      <c r="JZJ29" s="157"/>
      <c r="JZK29" s="161"/>
      <c r="JZL29" s="157"/>
      <c r="JZM29" s="157"/>
      <c r="JZN29" s="156"/>
      <c r="JZO29" s="157"/>
      <c r="JZP29" s="157"/>
      <c r="JZQ29" s="157"/>
      <c r="JZR29" s="157"/>
      <c r="JZS29" s="161"/>
      <c r="JZT29" s="159"/>
      <c r="JZU29" s="157"/>
      <c r="JZV29" s="157"/>
      <c r="JZW29" s="157"/>
      <c r="JZX29" s="157"/>
      <c r="JZY29" s="161"/>
      <c r="JZZ29" s="157"/>
      <c r="KAA29" s="157"/>
      <c r="KAB29" s="156"/>
      <c r="KAC29" s="157"/>
      <c r="KAD29" s="157"/>
      <c r="KAE29" s="157"/>
      <c r="KAF29" s="157"/>
      <c r="KAG29" s="161"/>
      <c r="KAH29" s="159"/>
      <c r="KAI29" s="157"/>
      <c r="KAJ29" s="157"/>
      <c r="KAK29" s="157"/>
      <c r="KAL29" s="157"/>
      <c r="KAM29" s="161"/>
      <c r="KAN29" s="157"/>
      <c r="KAO29" s="157"/>
      <c r="KAP29" s="156"/>
      <c r="KAQ29" s="157"/>
      <c r="KAR29" s="157"/>
      <c r="KAS29" s="157"/>
      <c r="KAT29" s="157"/>
      <c r="KAU29" s="161"/>
      <c r="KAV29" s="159"/>
      <c r="KAW29" s="157"/>
      <c r="KAX29" s="157"/>
      <c r="KAY29" s="157"/>
      <c r="KAZ29" s="157"/>
      <c r="KBA29" s="161"/>
      <c r="KBB29" s="157"/>
      <c r="KBC29" s="157"/>
      <c r="KBD29" s="156"/>
      <c r="KBE29" s="157"/>
      <c r="KBF29" s="157"/>
      <c r="KBG29" s="157"/>
      <c r="KBH29" s="157"/>
      <c r="KBI29" s="161"/>
      <c r="KBJ29" s="159"/>
      <c r="KBK29" s="157"/>
      <c r="KBL29" s="157"/>
      <c r="KBM29" s="157"/>
      <c r="KBN29" s="157"/>
      <c r="KBO29" s="161"/>
      <c r="KBP29" s="157"/>
      <c r="KBQ29" s="157"/>
      <c r="KBR29" s="156"/>
      <c r="KBS29" s="157"/>
      <c r="KBT29" s="157"/>
      <c r="KBU29" s="157"/>
      <c r="KBV29" s="157"/>
      <c r="KBW29" s="161"/>
      <c r="KBX29" s="159"/>
      <c r="KBY29" s="157"/>
      <c r="KBZ29" s="157"/>
      <c r="KCA29" s="157"/>
      <c r="KCB29" s="157"/>
      <c r="KCC29" s="161"/>
      <c r="KCD29" s="157"/>
      <c r="KCE29" s="157"/>
      <c r="KCF29" s="156"/>
      <c r="KCG29" s="157"/>
      <c r="KCH29" s="157"/>
      <c r="KCI29" s="157"/>
      <c r="KCJ29" s="157"/>
      <c r="KCK29" s="161"/>
      <c r="KCL29" s="159"/>
      <c r="KCM29" s="157"/>
      <c r="KCN29" s="157"/>
      <c r="KCO29" s="157"/>
      <c r="KCP29" s="157"/>
      <c r="KCQ29" s="161"/>
      <c r="KCR29" s="157"/>
      <c r="KCS29" s="157"/>
      <c r="KCT29" s="156"/>
      <c r="KCU29" s="157"/>
      <c r="KCV29" s="157"/>
      <c r="KCW29" s="157"/>
      <c r="KCX29" s="157"/>
      <c r="KCY29" s="161"/>
      <c r="KCZ29" s="159"/>
      <c r="KDA29" s="157"/>
      <c r="KDB29" s="157"/>
      <c r="KDC29" s="157"/>
      <c r="KDD29" s="157"/>
      <c r="KDE29" s="161"/>
      <c r="KDF29" s="157"/>
      <c r="KDG29" s="157"/>
      <c r="KDH29" s="156"/>
      <c r="KDI29" s="157"/>
      <c r="KDJ29" s="157"/>
      <c r="KDK29" s="157"/>
      <c r="KDL29" s="157"/>
      <c r="KDM29" s="161"/>
      <c r="KDN29" s="159"/>
      <c r="KDO29" s="157"/>
      <c r="KDP29" s="157"/>
      <c r="KDQ29" s="157"/>
      <c r="KDR29" s="157"/>
      <c r="KDS29" s="161"/>
      <c r="KDT29" s="157"/>
      <c r="KDU29" s="157"/>
      <c r="KDV29" s="156"/>
      <c r="KDW29" s="157"/>
      <c r="KDX29" s="157"/>
      <c r="KDY29" s="157"/>
      <c r="KDZ29" s="157"/>
      <c r="KEA29" s="161"/>
      <c r="KEB29" s="159"/>
      <c r="KEC29" s="157"/>
      <c r="KED29" s="157"/>
      <c r="KEE29" s="157"/>
      <c r="KEF29" s="157"/>
      <c r="KEG29" s="161"/>
      <c r="KEH29" s="157"/>
      <c r="KEI29" s="157"/>
      <c r="KEJ29" s="156"/>
      <c r="KEK29" s="157"/>
      <c r="KEL29" s="157"/>
      <c r="KEM29" s="157"/>
      <c r="KEN29" s="157"/>
      <c r="KEO29" s="161"/>
      <c r="KEP29" s="159"/>
      <c r="KEQ29" s="157"/>
      <c r="KER29" s="157"/>
      <c r="KES29" s="157"/>
      <c r="KET29" s="157"/>
      <c r="KEU29" s="161"/>
      <c r="KEV29" s="157"/>
      <c r="KEW29" s="157"/>
      <c r="KEX29" s="156"/>
      <c r="KEY29" s="157"/>
      <c r="KEZ29" s="157"/>
      <c r="KFA29" s="157"/>
      <c r="KFB29" s="157"/>
      <c r="KFC29" s="161"/>
      <c r="KFD29" s="159"/>
      <c r="KFE29" s="157"/>
      <c r="KFF29" s="157"/>
      <c r="KFG29" s="157"/>
      <c r="KFH29" s="157"/>
      <c r="KFI29" s="161"/>
      <c r="KFJ29" s="157"/>
      <c r="KFK29" s="157"/>
      <c r="KFL29" s="156"/>
      <c r="KFM29" s="157"/>
      <c r="KFN29" s="157"/>
      <c r="KFO29" s="157"/>
      <c r="KFP29" s="157"/>
      <c r="KFQ29" s="161"/>
      <c r="KFR29" s="159"/>
      <c r="KFS29" s="157"/>
      <c r="KFT29" s="157"/>
      <c r="KFU29" s="157"/>
      <c r="KFV29" s="157"/>
      <c r="KFW29" s="161"/>
      <c r="KFX29" s="157"/>
      <c r="KFY29" s="157"/>
      <c r="KFZ29" s="156"/>
      <c r="KGA29" s="157"/>
      <c r="KGB29" s="157"/>
      <c r="KGC29" s="157"/>
      <c r="KGD29" s="157"/>
      <c r="KGE29" s="161"/>
      <c r="KGF29" s="159"/>
      <c r="KGG29" s="157"/>
      <c r="KGH29" s="157"/>
      <c r="KGI29" s="157"/>
      <c r="KGJ29" s="157"/>
      <c r="KGK29" s="161"/>
      <c r="KGL29" s="157"/>
      <c r="KGM29" s="157"/>
      <c r="KGN29" s="156"/>
      <c r="KGO29" s="157"/>
      <c r="KGP29" s="157"/>
      <c r="KGQ29" s="157"/>
      <c r="KGR29" s="157"/>
      <c r="KGS29" s="161"/>
      <c r="KGT29" s="159"/>
      <c r="KGU29" s="157"/>
      <c r="KGV29" s="157"/>
      <c r="KGW29" s="157"/>
      <c r="KGX29" s="157"/>
      <c r="KGY29" s="161"/>
      <c r="KGZ29" s="157"/>
      <c r="KHA29" s="157"/>
      <c r="KHB29" s="156"/>
      <c r="KHC29" s="157"/>
      <c r="KHD29" s="157"/>
      <c r="KHE29" s="157"/>
      <c r="KHF29" s="157"/>
      <c r="KHG29" s="161"/>
      <c r="KHH29" s="159"/>
      <c r="KHI29" s="157"/>
      <c r="KHJ29" s="157"/>
      <c r="KHK29" s="157"/>
      <c r="KHL29" s="157"/>
      <c r="KHM29" s="161"/>
      <c r="KHN29" s="157"/>
      <c r="KHO29" s="157"/>
      <c r="KHP29" s="156"/>
      <c r="KHQ29" s="157"/>
      <c r="KHR29" s="157"/>
      <c r="KHS29" s="157"/>
      <c r="KHT29" s="157"/>
      <c r="KHU29" s="161"/>
      <c r="KHV29" s="159"/>
      <c r="KHW29" s="157"/>
      <c r="KHX29" s="157"/>
      <c r="KHY29" s="157"/>
      <c r="KHZ29" s="157"/>
      <c r="KIA29" s="161"/>
      <c r="KIB29" s="157"/>
      <c r="KIC29" s="157"/>
      <c r="KID29" s="156"/>
      <c r="KIE29" s="157"/>
      <c r="KIF29" s="157"/>
      <c r="KIG29" s="157"/>
      <c r="KIH29" s="157"/>
      <c r="KII29" s="161"/>
      <c r="KIJ29" s="159"/>
      <c r="KIK29" s="157"/>
      <c r="KIL29" s="157"/>
      <c r="KIM29" s="157"/>
      <c r="KIN29" s="157"/>
      <c r="KIO29" s="161"/>
      <c r="KIP29" s="157"/>
      <c r="KIQ29" s="157"/>
      <c r="KIR29" s="156"/>
      <c r="KIS29" s="157"/>
      <c r="KIT29" s="157"/>
      <c r="KIU29" s="157"/>
      <c r="KIV29" s="157"/>
      <c r="KIW29" s="161"/>
      <c r="KIX29" s="159"/>
      <c r="KIY29" s="157"/>
      <c r="KIZ29" s="157"/>
      <c r="KJA29" s="157"/>
      <c r="KJB29" s="157"/>
      <c r="KJC29" s="161"/>
      <c r="KJD29" s="157"/>
      <c r="KJE29" s="157"/>
      <c r="KJF29" s="156"/>
      <c r="KJG29" s="157"/>
      <c r="KJH29" s="157"/>
      <c r="KJI29" s="157"/>
      <c r="KJJ29" s="157"/>
      <c r="KJK29" s="161"/>
      <c r="KJL29" s="159"/>
      <c r="KJM29" s="157"/>
      <c r="KJN29" s="157"/>
      <c r="KJO29" s="157"/>
      <c r="KJP29" s="157"/>
      <c r="KJQ29" s="161"/>
      <c r="KJR29" s="157"/>
      <c r="KJS29" s="157"/>
      <c r="KJT29" s="156"/>
      <c r="KJU29" s="157"/>
      <c r="KJV29" s="157"/>
      <c r="KJW29" s="157"/>
      <c r="KJX29" s="157"/>
      <c r="KJY29" s="161"/>
      <c r="KJZ29" s="159"/>
      <c r="KKA29" s="157"/>
      <c r="KKB29" s="157"/>
      <c r="KKC29" s="157"/>
      <c r="KKD29" s="157"/>
      <c r="KKE29" s="161"/>
      <c r="KKF29" s="157"/>
      <c r="KKG29" s="157"/>
      <c r="KKH29" s="156"/>
      <c r="KKI29" s="157"/>
      <c r="KKJ29" s="157"/>
      <c r="KKK29" s="157"/>
      <c r="KKL29" s="157"/>
      <c r="KKM29" s="161"/>
      <c r="KKN29" s="159"/>
      <c r="KKO29" s="157"/>
      <c r="KKP29" s="157"/>
      <c r="KKQ29" s="157"/>
      <c r="KKR29" s="157"/>
      <c r="KKS29" s="161"/>
      <c r="KKT29" s="157"/>
      <c r="KKU29" s="157"/>
      <c r="KKV29" s="156"/>
      <c r="KKW29" s="157"/>
      <c r="KKX29" s="157"/>
      <c r="KKY29" s="157"/>
      <c r="KKZ29" s="157"/>
      <c r="KLA29" s="161"/>
      <c r="KLB29" s="159"/>
      <c r="KLC29" s="157"/>
      <c r="KLD29" s="157"/>
      <c r="KLE29" s="157"/>
      <c r="KLF29" s="157"/>
      <c r="KLG29" s="161"/>
      <c r="KLH29" s="157"/>
      <c r="KLI29" s="157"/>
      <c r="KLJ29" s="156"/>
      <c r="KLK29" s="157"/>
      <c r="KLL29" s="157"/>
      <c r="KLM29" s="157"/>
      <c r="KLN29" s="157"/>
      <c r="KLO29" s="161"/>
      <c r="KLP29" s="159"/>
      <c r="KLQ29" s="157"/>
      <c r="KLR29" s="157"/>
      <c r="KLS29" s="157"/>
      <c r="KLT29" s="157"/>
      <c r="KLU29" s="161"/>
      <c r="KLV29" s="157"/>
      <c r="KLW29" s="157"/>
      <c r="KLX29" s="156"/>
      <c r="KLY29" s="157"/>
      <c r="KLZ29" s="157"/>
      <c r="KMA29" s="157"/>
      <c r="KMB29" s="157"/>
      <c r="KMC29" s="161"/>
      <c r="KMD29" s="159"/>
      <c r="KME29" s="157"/>
      <c r="KMF29" s="157"/>
      <c r="KMG29" s="157"/>
      <c r="KMH29" s="157"/>
      <c r="KMI29" s="161"/>
      <c r="KMJ29" s="157"/>
      <c r="KMK29" s="157"/>
      <c r="KML29" s="156"/>
      <c r="KMM29" s="157"/>
      <c r="KMN29" s="157"/>
      <c r="KMO29" s="157"/>
      <c r="KMP29" s="157"/>
      <c r="KMQ29" s="161"/>
      <c r="KMR29" s="159"/>
      <c r="KMS29" s="157"/>
      <c r="KMT29" s="157"/>
      <c r="KMU29" s="157"/>
      <c r="KMV29" s="157"/>
      <c r="KMW29" s="161"/>
      <c r="KMX29" s="157"/>
      <c r="KMY29" s="157"/>
      <c r="KMZ29" s="156"/>
      <c r="KNA29" s="157"/>
      <c r="KNB29" s="157"/>
      <c r="KNC29" s="157"/>
      <c r="KND29" s="157"/>
      <c r="KNE29" s="161"/>
      <c r="KNF29" s="159"/>
      <c r="KNG29" s="157"/>
      <c r="KNH29" s="157"/>
      <c r="KNI29" s="157"/>
      <c r="KNJ29" s="157"/>
      <c r="KNK29" s="161"/>
      <c r="KNL29" s="157"/>
      <c r="KNM29" s="157"/>
      <c r="KNN29" s="156"/>
      <c r="KNO29" s="157"/>
      <c r="KNP29" s="157"/>
      <c r="KNQ29" s="157"/>
      <c r="KNR29" s="157"/>
      <c r="KNS29" s="161"/>
      <c r="KNT29" s="159"/>
      <c r="KNU29" s="157"/>
      <c r="KNV29" s="157"/>
      <c r="KNW29" s="157"/>
      <c r="KNX29" s="157"/>
      <c r="KNY29" s="161"/>
      <c r="KNZ29" s="157"/>
      <c r="KOA29" s="157"/>
      <c r="KOB29" s="156"/>
      <c r="KOC29" s="157"/>
      <c r="KOD29" s="157"/>
      <c r="KOE29" s="157"/>
      <c r="KOF29" s="157"/>
      <c r="KOG29" s="161"/>
      <c r="KOH29" s="159"/>
      <c r="KOI29" s="157"/>
      <c r="KOJ29" s="157"/>
      <c r="KOK29" s="157"/>
      <c r="KOL29" s="157"/>
      <c r="KOM29" s="161"/>
      <c r="KON29" s="157"/>
      <c r="KOO29" s="157"/>
      <c r="KOP29" s="156"/>
      <c r="KOQ29" s="157"/>
      <c r="KOR29" s="157"/>
      <c r="KOS29" s="157"/>
      <c r="KOT29" s="157"/>
      <c r="KOU29" s="161"/>
      <c r="KOV29" s="159"/>
      <c r="KOW29" s="157"/>
      <c r="KOX29" s="157"/>
      <c r="KOY29" s="157"/>
      <c r="KOZ29" s="157"/>
      <c r="KPA29" s="161"/>
      <c r="KPB29" s="157"/>
      <c r="KPC29" s="157"/>
      <c r="KPD29" s="156"/>
      <c r="KPE29" s="157"/>
      <c r="KPF29" s="157"/>
      <c r="KPG29" s="157"/>
      <c r="KPH29" s="157"/>
      <c r="KPI29" s="161"/>
      <c r="KPJ29" s="159"/>
      <c r="KPK29" s="157"/>
      <c r="KPL29" s="157"/>
      <c r="KPM29" s="157"/>
      <c r="KPN29" s="157"/>
      <c r="KPO29" s="161"/>
      <c r="KPP29" s="157"/>
      <c r="KPQ29" s="157"/>
      <c r="KPR29" s="156"/>
      <c r="KPS29" s="157"/>
      <c r="KPT29" s="157"/>
      <c r="KPU29" s="157"/>
      <c r="KPV29" s="157"/>
      <c r="KPW29" s="161"/>
      <c r="KPX29" s="159"/>
      <c r="KPY29" s="157"/>
      <c r="KPZ29" s="157"/>
      <c r="KQA29" s="157"/>
      <c r="KQB29" s="157"/>
      <c r="KQC29" s="161"/>
      <c r="KQD29" s="157"/>
      <c r="KQE29" s="157"/>
      <c r="KQF29" s="156"/>
      <c r="KQG29" s="157"/>
      <c r="KQH29" s="157"/>
      <c r="KQI29" s="157"/>
      <c r="KQJ29" s="157"/>
      <c r="KQK29" s="161"/>
      <c r="KQL29" s="159"/>
      <c r="KQM29" s="157"/>
      <c r="KQN29" s="157"/>
      <c r="KQO29" s="157"/>
      <c r="KQP29" s="157"/>
      <c r="KQQ29" s="161"/>
      <c r="KQR29" s="157"/>
      <c r="KQS29" s="157"/>
      <c r="KQT29" s="156"/>
      <c r="KQU29" s="157"/>
      <c r="KQV29" s="157"/>
      <c r="KQW29" s="157"/>
      <c r="KQX29" s="157"/>
      <c r="KQY29" s="161"/>
      <c r="KQZ29" s="159"/>
      <c r="KRA29" s="157"/>
      <c r="KRB29" s="157"/>
      <c r="KRC29" s="157"/>
      <c r="KRD29" s="157"/>
      <c r="KRE29" s="161"/>
      <c r="KRF29" s="157"/>
      <c r="KRG29" s="157"/>
      <c r="KRH29" s="156"/>
      <c r="KRI29" s="157"/>
      <c r="KRJ29" s="157"/>
      <c r="KRK29" s="157"/>
      <c r="KRL29" s="157"/>
      <c r="KRM29" s="161"/>
      <c r="KRN29" s="159"/>
      <c r="KRO29" s="157"/>
      <c r="KRP29" s="157"/>
      <c r="KRQ29" s="157"/>
      <c r="KRR29" s="157"/>
      <c r="KRS29" s="161"/>
      <c r="KRT29" s="157"/>
      <c r="KRU29" s="157"/>
      <c r="KRV29" s="156"/>
      <c r="KRW29" s="157"/>
      <c r="KRX29" s="157"/>
      <c r="KRY29" s="157"/>
      <c r="KRZ29" s="157"/>
      <c r="KSA29" s="161"/>
      <c r="KSB29" s="159"/>
      <c r="KSC29" s="157"/>
      <c r="KSD29" s="157"/>
      <c r="KSE29" s="157"/>
      <c r="KSF29" s="157"/>
      <c r="KSG29" s="161"/>
      <c r="KSH29" s="157"/>
      <c r="KSI29" s="157"/>
      <c r="KSJ29" s="156"/>
      <c r="KSK29" s="157"/>
      <c r="KSL29" s="157"/>
      <c r="KSM29" s="157"/>
      <c r="KSN29" s="157"/>
      <c r="KSO29" s="161"/>
      <c r="KSP29" s="159"/>
      <c r="KSQ29" s="157"/>
      <c r="KSR29" s="157"/>
      <c r="KSS29" s="157"/>
      <c r="KST29" s="157"/>
      <c r="KSU29" s="161"/>
      <c r="KSV29" s="157"/>
      <c r="KSW29" s="157"/>
      <c r="KSX29" s="156"/>
      <c r="KSY29" s="157"/>
      <c r="KSZ29" s="157"/>
      <c r="KTA29" s="157"/>
      <c r="KTB29" s="157"/>
      <c r="KTC29" s="161"/>
      <c r="KTD29" s="159"/>
      <c r="KTE29" s="157"/>
      <c r="KTF29" s="157"/>
      <c r="KTG29" s="157"/>
      <c r="KTH29" s="157"/>
      <c r="KTI29" s="161"/>
      <c r="KTJ29" s="157"/>
      <c r="KTK29" s="157"/>
      <c r="KTL29" s="156"/>
      <c r="KTM29" s="157"/>
      <c r="KTN29" s="157"/>
      <c r="KTO29" s="157"/>
      <c r="KTP29" s="157"/>
      <c r="KTQ29" s="161"/>
      <c r="KTR29" s="159"/>
      <c r="KTS29" s="157"/>
      <c r="KTT29" s="157"/>
      <c r="KTU29" s="157"/>
      <c r="KTV29" s="157"/>
      <c r="KTW29" s="161"/>
      <c r="KTX29" s="157"/>
      <c r="KTY29" s="157"/>
      <c r="KTZ29" s="156"/>
      <c r="KUA29" s="157"/>
      <c r="KUB29" s="157"/>
      <c r="KUC29" s="157"/>
      <c r="KUD29" s="157"/>
      <c r="KUE29" s="161"/>
      <c r="KUF29" s="159"/>
      <c r="KUG29" s="157"/>
      <c r="KUH29" s="157"/>
      <c r="KUI29" s="157"/>
      <c r="KUJ29" s="157"/>
      <c r="KUK29" s="161"/>
      <c r="KUL29" s="157"/>
      <c r="KUM29" s="157"/>
      <c r="KUN29" s="156"/>
      <c r="KUO29" s="157"/>
      <c r="KUP29" s="157"/>
      <c r="KUQ29" s="157"/>
      <c r="KUR29" s="157"/>
      <c r="KUS29" s="161"/>
      <c r="KUT29" s="159"/>
      <c r="KUU29" s="157"/>
      <c r="KUV29" s="157"/>
      <c r="KUW29" s="157"/>
      <c r="KUX29" s="157"/>
      <c r="KUY29" s="161"/>
      <c r="KUZ29" s="157"/>
      <c r="KVA29" s="157"/>
      <c r="KVB29" s="156"/>
      <c r="KVC29" s="157"/>
      <c r="KVD29" s="157"/>
      <c r="KVE29" s="157"/>
      <c r="KVF29" s="157"/>
      <c r="KVG29" s="161"/>
      <c r="KVH29" s="159"/>
      <c r="KVI29" s="157"/>
      <c r="KVJ29" s="157"/>
      <c r="KVK29" s="157"/>
      <c r="KVL29" s="157"/>
      <c r="KVM29" s="161"/>
      <c r="KVN29" s="157"/>
      <c r="KVO29" s="157"/>
      <c r="KVP29" s="156"/>
      <c r="KVQ29" s="157"/>
      <c r="KVR29" s="157"/>
      <c r="KVS29" s="157"/>
      <c r="KVT29" s="157"/>
      <c r="KVU29" s="161"/>
      <c r="KVV29" s="159"/>
      <c r="KVW29" s="157"/>
      <c r="KVX29" s="157"/>
      <c r="KVY29" s="157"/>
      <c r="KVZ29" s="157"/>
      <c r="KWA29" s="161"/>
      <c r="KWB29" s="157"/>
      <c r="KWC29" s="157"/>
      <c r="KWD29" s="156"/>
      <c r="KWE29" s="157"/>
      <c r="KWF29" s="157"/>
      <c r="KWG29" s="157"/>
      <c r="KWH29" s="157"/>
      <c r="KWI29" s="161"/>
      <c r="KWJ29" s="159"/>
      <c r="KWK29" s="157"/>
      <c r="KWL29" s="157"/>
      <c r="KWM29" s="157"/>
      <c r="KWN29" s="157"/>
      <c r="KWO29" s="161"/>
      <c r="KWP29" s="157"/>
      <c r="KWQ29" s="157"/>
      <c r="KWR29" s="156"/>
      <c r="KWS29" s="157"/>
      <c r="KWT29" s="157"/>
      <c r="KWU29" s="157"/>
      <c r="KWV29" s="157"/>
      <c r="KWW29" s="161"/>
      <c r="KWX29" s="159"/>
      <c r="KWY29" s="157"/>
      <c r="KWZ29" s="157"/>
      <c r="KXA29" s="157"/>
      <c r="KXB29" s="157"/>
      <c r="KXC29" s="161"/>
      <c r="KXD29" s="157"/>
      <c r="KXE29" s="157"/>
      <c r="KXF29" s="156"/>
      <c r="KXG29" s="157"/>
      <c r="KXH29" s="157"/>
      <c r="KXI29" s="157"/>
      <c r="KXJ29" s="157"/>
      <c r="KXK29" s="161"/>
      <c r="KXL29" s="159"/>
      <c r="KXM29" s="157"/>
      <c r="KXN29" s="157"/>
      <c r="KXO29" s="157"/>
      <c r="KXP29" s="157"/>
      <c r="KXQ29" s="161"/>
      <c r="KXR29" s="157"/>
      <c r="KXS29" s="157"/>
      <c r="KXT29" s="156"/>
      <c r="KXU29" s="157"/>
      <c r="KXV29" s="157"/>
      <c r="KXW29" s="157"/>
      <c r="KXX29" s="157"/>
      <c r="KXY29" s="161"/>
      <c r="KXZ29" s="159"/>
      <c r="KYA29" s="157"/>
      <c r="KYB29" s="157"/>
      <c r="KYC29" s="157"/>
      <c r="KYD29" s="157"/>
      <c r="KYE29" s="161"/>
      <c r="KYF29" s="157"/>
      <c r="KYG29" s="157"/>
      <c r="KYH29" s="156"/>
      <c r="KYI29" s="157"/>
      <c r="KYJ29" s="157"/>
      <c r="KYK29" s="157"/>
      <c r="KYL29" s="157"/>
      <c r="KYM29" s="161"/>
      <c r="KYN29" s="159"/>
      <c r="KYO29" s="157"/>
      <c r="KYP29" s="157"/>
      <c r="KYQ29" s="157"/>
      <c r="KYR29" s="157"/>
      <c r="KYS29" s="161"/>
      <c r="KYT29" s="157"/>
      <c r="KYU29" s="157"/>
      <c r="KYV29" s="156"/>
      <c r="KYW29" s="157"/>
      <c r="KYX29" s="157"/>
      <c r="KYY29" s="157"/>
      <c r="KYZ29" s="157"/>
      <c r="KZA29" s="161"/>
      <c r="KZB29" s="159"/>
      <c r="KZC29" s="157"/>
      <c r="KZD29" s="157"/>
      <c r="KZE29" s="157"/>
      <c r="KZF29" s="157"/>
      <c r="KZG29" s="161"/>
      <c r="KZH29" s="157"/>
      <c r="KZI29" s="157"/>
      <c r="KZJ29" s="156"/>
      <c r="KZK29" s="157"/>
      <c r="KZL29" s="157"/>
      <c r="KZM29" s="157"/>
      <c r="KZN29" s="157"/>
      <c r="KZO29" s="161"/>
      <c r="KZP29" s="159"/>
      <c r="KZQ29" s="157"/>
      <c r="KZR29" s="157"/>
      <c r="KZS29" s="157"/>
      <c r="KZT29" s="157"/>
      <c r="KZU29" s="161"/>
      <c r="KZV29" s="157"/>
      <c r="KZW29" s="157"/>
      <c r="KZX29" s="156"/>
      <c r="KZY29" s="157"/>
      <c r="KZZ29" s="157"/>
      <c r="LAA29" s="157"/>
      <c r="LAB29" s="157"/>
      <c r="LAC29" s="161"/>
      <c r="LAD29" s="159"/>
      <c r="LAE29" s="157"/>
      <c r="LAF29" s="157"/>
      <c r="LAG29" s="157"/>
      <c r="LAH29" s="157"/>
      <c r="LAI29" s="161"/>
      <c r="LAJ29" s="157"/>
      <c r="LAK29" s="157"/>
      <c r="LAL29" s="156"/>
      <c r="LAM29" s="157"/>
      <c r="LAN29" s="157"/>
      <c r="LAO29" s="157"/>
      <c r="LAP29" s="157"/>
      <c r="LAQ29" s="161"/>
      <c r="LAR29" s="159"/>
      <c r="LAS29" s="157"/>
      <c r="LAT29" s="157"/>
      <c r="LAU29" s="157"/>
      <c r="LAV29" s="157"/>
      <c r="LAW29" s="161"/>
      <c r="LAX29" s="157"/>
      <c r="LAY29" s="157"/>
      <c r="LAZ29" s="156"/>
      <c r="LBA29" s="157"/>
      <c r="LBB29" s="157"/>
      <c r="LBC29" s="157"/>
      <c r="LBD29" s="157"/>
      <c r="LBE29" s="161"/>
      <c r="LBF29" s="159"/>
      <c r="LBG29" s="157"/>
      <c r="LBH29" s="157"/>
      <c r="LBI29" s="157"/>
      <c r="LBJ29" s="157"/>
      <c r="LBK29" s="161"/>
      <c r="LBL29" s="157"/>
      <c r="LBM29" s="157"/>
      <c r="LBN29" s="156"/>
      <c r="LBO29" s="157"/>
      <c r="LBP29" s="157"/>
      <c r="LBQ29" s="157"/>
      <c r="LBR29" s="157"/>
      <c r="LBS29" s="161"/>
      <c r="LBT29" s="159"/>
      <c r="LBU29" s="157"/>
      <c r="LBV29" s="157"/>
      <c r="LBW29" s="157"/>
      <c r="LBX29" s="157"/>
      <c r="LBY29" s="161"/>
      <c r="LBZ29" s="157"/>
      <c r="LCA29" s="157"/>
      <c r="LCB29" s="156"/>
      <c r="LCC29" s="157"/>
      <c r="LCD29" s="157"/>
      <c r="LCE29" s="157"/>
      <c r="LCF29" s="157"/>
      <c r="LCG29" s="161"/>
      <c r="LCH29" s="159"/>
      <c r="LCI29" s="157"/>
      <c r="LCJ29" s="157"/>
      <c r="LCK29" s="157"/>
      <c r="LCL29" s="157"/>
      <c r="LCM29" s="161"/>
      <c r="LCN29" s="157"/>
      <c r="LCO29" s="157"/>
      <c r="LCP29" s="156"/>
      <c r="LCQ29" s="157"/>
      <c r="LCR29" s="157"/>
      <c r="LCS29" s="157"/>
      <c r="LCT29" s="157"/>
      <c r="LCU29" s="161"/>
      <c r="LCV29" s="159"/>
      <c r="LCW29" s="157"/>
      <c r="LCX29" s="157"/>
      <c r="LCY29" s="157"/>
      <c r="LCZ29" s="157"/>
      <c r="LDA29" s="161"/>
      <c r="LDB29" s="157"/>
      <c r="LDC29" s="157"/>
      <c r="LDD29" s="156"/>
      <c r="LDE29" s="157"/>
      <c r="LDF29" s="157"/>
      <c r="LDG29" s="157"/>
      <c r="LDH29" s="157"/>
      <c r="LDI29" s="161"/>
      <c r="LDJ29" s="159"/>
      <c r="LDK29" s="157"/>
      <c r="LDL29" s="157"/>
      <c r="LDM29" s="157"/>
      <c r="LDN29" s="157"/>
      <c r="LDO29" s="161"/>
      <c r="LDP29" s="157"/>
      <c r="LDQ29" s="157"/>
      <c r="LDR29" s="156"/>
      <c r="LDS29" s="157"/>
      <c r="LDT29" s="157"/>
      <c r="LDU29" s="157"/>
      <c r="LDV29" s="157"/>
      <c r="LDW29" s="161"/>
      <c r="LDX29" s="159"/>
      <c r="LDY29" s="157"/>
      <c r="LDZ29" s="157"/>
      <c r="LEA29" s="157"/>
      <c r="LEB29" s="157"/>
      <c r="LEC29" s="161"/>
      <c r="LED29" s="157"/>
      <c r="LEE29" s="157"/>
      <c r="LEF29" s="156"/>
      <c r="LEG29" s="157"/>
      <c r="LEH29" s="157"/>
      <c r="LEI29" s="157"/>
      <c r="LEJ29" s="157"/>
      <c r="LEK29" s="161"/>
      <c r="LEL29" s="159"/>
      <c r="LEM29" s="157"/>
      <c r="LEN29" s="157"/>
      <c r="LEO29" s="157"/>
      <c r="LEP29" s="157"/>
      <c r="LEQ29" s="161"/>
      <c r="LER29" s="157"/>
      <c r="LES29" s="157"/>
      <c r="LET29" s="156"/>
      <c r="LEU29" s="157"/>
      <c r="LEV29" s="157"/>
      <c r="LEW29" s="157"/>
      <c r="LEX29" s="157"/>
      <c r="LEY29" s="161"/>
      <c r="LEZ29" s="159"/>
      <c r="LFA29" s="157"/>
      <c r="LFB29" s="157"/>
      <c r="LFC29" s="157"/>
      <c r="LFD29" s="157"/>
      <c r="LFE29" s="161"/>
      <c r="LFF29" s="157"/>
      <c r="LFG29" s="157"/>
      <c r="LFH29" s="156"/>
      <c r="LFI29" s="157"/>
      <c r="LFJ29" s="157"/>
      <c r="LFK29" s="157"/>
      <c r="LFL29" s="157"/>
      <c r="LFM29" s="161"/>
      <c r="LFN29" s="159"/>
      <c r="LFO29" s="157"/>
      <c r="LFP29" s="157"/>
      <c r="LFQ29" s="157"/>
      <c r="LFR29" s="157"/>
      <c r="LFS29" s="161"/>
      <c r="LFT29" s="157"/>
      <c r="LFU29" s="157"/>
      <c r="LFV29" s="156"/>
      <c r="LFW29" s="157"/>
      <c r="LFX29" s="157"/>
      <c r="LFY29" s="157"/>
      <c r="LFZ29" s="157"/>
      <c r="LGA29" s="161"/>
      <c r="LGB29" s="159"/>
      <c r="LGC29" s="157"/>
      <c r="LGD29" s="157"/>
      <c r="LGE29" s="157"/>
      <c r="LGF29" s="157"/>
      <c r="LGG29" s="161"/>
      <c r="LGH29" s="157"/>
      <c r="LGI29" s="157"/>
      <c r="LGJ29" s="156"/>
      <c r="LGK29" s="157"/>
      <c r="LGL29" s="157"/>
      <c r="LGM29" s="157"/>
      <c r="LGN29" s="157"/>
      <c r="LGO29" s="161"/>
      <c r="LGP29" s="159"/>
      <c r="LGQ29" s="157"/>
      <c r="LGR29" s="157"/>
      <c r="LGS29" s="157"/>
      <c r="LGT29" s="157"/>
      <c r="LGU29" s="161"/>
      <c r="LGV29" s="157"/>
      <c r="LGW29" s="157"/>
      <c r="LGX29" s="156"/>
      <c r="LGY29" s="157"/>
      <c r="LGZ29" s="157"/>
      <c r="LHA29" s="157"/>
      <c r="LHB29" s="157"/>
      <c r="LHC29" s="161"/>
      <c r="LHD29" s="159"/>
      <c r="LHE29" s="157"/>
      <c r="LHF29" s="157"/>
      <c r="LHG29" s="157"/>
      <c r="LHH29" s="157"/>
      <c r="LHI29" s="161"/>
      <c r="LHJ29" s="157"/>
      <c r="LHK29" s="157"/>
      <c r="LHL29" s="156"/>
      <c r="LHM29" s="157"/>
      <c r="LHN29" s="157"/>
      <c r="LHO29" s="157"/>
      <c r="LHP29" s="157"/>
      <c r="LHQ29" s="161"/>
      <c r="LHR29" s="159"/>
      <c r="LHS29" s="157"/>
      <c r="LHT29" s="157"/>
      <c r="LHU29" s="157"/>
      <c r="LHV29" s="157"/>
      <c r="LHW29" s="161"/>
      <c r="LHX29" s="157"/>
      <c r="LHY29" s="157"/>
      <c r="LHZ29" s="156"/>
      <c r="LIA29" s="157"/>
      <c r="LIB29" s="157"/>
      <c r="LIC29" s="157"/>
      <c r="LID29" s="157"/>
      <c r="LIE29" s="161"/>
      <c r="LIF29" s="159"/>
      <c r="LIG29" s="157"/>
      <c r="LIH29" s="157"/>
      <c r="LII29" s="157"/>
      <c r="LIJ29" s="157"/>
      <c r="LIK29" s="161"/>
      <c r="LIL29" s="157"/>
      <c r="LIM29" s="157"/>
      <c r="LIN29" s="156"/>
      <c r="LIO29" s="157"/>
      <c r="LIP29" s="157"/>
      <c r="LIQ29" s="157"/>
      <c r="LIR29" s="157"/>
      <c r="LIS29" s="161"/>
      <c r="LIT29" s="159"/>
      <c r="LIU29" s="157"/>
      <c r="LIV29" s="157"/>
      <c r="LIW29" s="157"/>
      <c r="LIX29" s="157"/>
      <c r="LIY29" s="161"/>
      <c r="LIZ29" s="157"/>
      <c r="LJA29" s="157"/>
      <c r="LJB29" s="156"/>
      <c r="LJC29" s="157"/>
      <c r="LJD29" s="157"/>
      <c r="LJE29" s="157"/>
      <c r="LJF29" s="157"/>
      <c r="LJG29" s="161"/>
      <c r="LJH29" s="159"/>
      <c r="LJI29" s="157"/>
      <c r="LJJ29" s="157"/>
      <c r="LJK29" s="157"/>
      <c r="LJL29" s="157"/>
      <c r="LJM29" s="161"/>
      <c r="LJN29" s="157"/>
      <c r="LJO29" s="157"/>
      <c r="LJP29" s="156"/>
      <c r="LJQ29" s="157"/>
      <c r="LJR29" s="157"/>
      <c r="LJS29" s="157"/>
      <c r="LJT29" s="157"/>
      <c r="LJU29" s="161"/>
      <c r="LJV29" s="159"/>
      <c r="LJW29" s="157"/>
      <c r="LJX29" s="157"/>
      <c r="LJY29" s="157"/>
      <c r="LJZ29" s="157"/>
      <c r="LKA29" s="161"/>
      <c r="LKB29" s="157"/>
      <c r="LKC29" s="157"/>
      <c r="LKD29" s="156"/>
      <c r="LKE29" s="157"/>
      <c r="LKF29" s="157"/>
      <c r="LKG29" s="157"/>
      <c r="LKH29" s="157"/>
      <c r="LKI29" s="161"/>
      <c r="LKJ29" s="159"/>
      <c r="LKK29" s="157"/>
      <c r="LKL29" s="157"/>
      <c r="LKM29" s="157"/>
      <c r="LKN29" s="157"/>
      <c r="LKO29" s="161"/>
      <c r="LKP29" s="157"/>
      <c r="LKQ29" s="157"/>
      <c r="LKR29" s="156"/>
      <c r="LKS29" s="157"/>
      <c r="LKT29" s="157"/>
      <c r="LKU29" s="157"/>
      <c r="LKV29" s="157"/>
      <c r="LKW29" s="161"/>
      <c r="LKX29" s="159"/>
      <c r="LKY29" s="157"/>
      <c r="LKZ29" s="157"/>
      <c r="LLA29" s="157"/>
      <c r="LLB29" s="157"/>
      <c r="LLC29" s="161"/>
      <c r="LLD29" s="157"/>
      <c r="LLE29" s="157"/>
      <c r="LLF29" s="156"/>
      <c r="LLG29" s="157"/>
      <c r="LLH29" s="157"/>
      <c r="LLI29" s="157"/>
      <c r="LLJ29" s="157"/>
      <c r="LLK29" s="161"/>
      <c r="LLL29" s="159"/>
      <c r="LLM29" s="157"/>
      <c r="LLN29" s="157"/>
      <c r="LLO29" s="157"/>
      <c r="LLP29" s="157"/>
      <c r="LLQ29" s="161"/>
      <c r="LLR29" s="157"/>
      <c r="LLS29" s="157"/>
      <c r="LLT29" s="156"/>
      <c r="LLU29" s="157"/>
      <c r="LLV29" s="157"/>
      <c r="LLW29" s="157"/>
      <c r="LLX29" s="157"/>
      <c r="LLY29" s="161"/>
      <c r="LLZ29" s="159"/>
      <c r="LMA29" s="157"/>
      <c r="LMB29" s="157"/>
      <c r="LMC29" s="157"/>
      <c r="LMD29" s="157"/>
      <c r="LME29" s="161"/>
      <c r="LMF29" s="157"/>
      <c r="LMG29" s="157"/>
      <c r="LMH29" s="156"/>
      <c r="LMI29" s="157"/>
      <c r="LMJ29" s="157"/>
      <c r="LMK29" s="157"/>
      <c r="LML29" s="157"/>
      <c r="LMM29" s="161"/>
      <c r="LMN29" s="159"/>
      <c r="LMO29" s="157"/>
      <c r="LMP29" s="157"/>
      <c r="LMQ29" s="157"/>
      <c r="LMR29" s="157"/>
      <c r="LMS29" s="161"/>
      <c r="LMT29" s="157"/>
      <c r="LMU29" s="157"/>
      <c r="LMV29" s="156"/>
      <c r="LMW29" s="157"/>
      <c r="LMX29" s="157"/>
      <c r="LMY29" s="157"/>
      <c r="LMZ29" s="157"/>
      <c r="LNA29" s="161"/>
      <c r="LNB29" s="159"/>
      <c r="LNC29" s="157"/>
      <c r="LND29" s="157"/>
      <c r="LNE29" s="157"/>
      <c r="LNF29" s="157"/>
      <c r="LNG29" s="161"/>
      <c r="LNH29" s="157"/>
      <c r="LNI29" s="157"/>
      <c r="LNJ29" s="156"/>
      <c r="LNK29" s="157"/>
      <c r="LNL29" s="157"/>
      <c r="LNM29" s="157"/>
      <c r="LNN29" s="157"/>
      <c r="LNO29" s="161"/>
      <c r="LNP29" s="159"/>
      <c r="LNQ29" s="157"/>
      <c r="LNR29" s="157"/>
      <c r="LNS29" s="157"/>
      <c r="LNT29" s="157"/>
      <c r="LNU29" s="161"/>
      <c r="LNV29" s="157"/>
      <c r="LNW29" s="157"/>
      <c r="LNX29" s="156"/>
      <c r="LNY29" s="157"/>
      <c r="LNZ29" s="157"/>
      <c r="LOA29" s="157"/>
      <c r="LOB29" s="157"/>
      <c r="LOC29" s="161"/>
      <c r="LOD29" s="159"/>
      <c r="LOE29" s="157"/>
      <c r="LOF29" s="157"/>
      <c r="LOG29" s="157"/>
      <c r="LOH29" s="157"/>
      <c r="LOI29" s="161"/>
      <c r="LOJ29" s="157"/>
      <c r="LOK29" s="157"/>
      <c r="LOL29" s="156"/>
      <c r="LOM29" s="157"/>
      <c r="LON29" s="157"/>
      <c r="LOO29" s="157"/>
      <c r="LOP29" s="157"/>
      <c r="LOQ29" s="161"/>
      <c r="LOR29" s="159"/>
      <c r="LOS29" s="157"/>
      <c r="LOT29" s="157"/>
      <c r="LOU29" s="157"/>
      <c r="LOV29" s="157"/>
      <c r="LOW29" s="161"/>
      <c r="LOX29" s="157"/>
      <c r="LOY29" s="157"/>
      <c r="LOZ29" s="156"/>
      <c r="LPA29" s="157"/>
      <c r="LPB29" s="157"/>
      <c r="LPC29" s="157"/>
      <c r="LPD29" s="157"/>
      <c r="LPE29" s="161"/>
      <c r="LPF29" s="159"/>
      <c r="LPG29" s="157"/>
      <c r="LPH29" s="157"/>
      <c r="LPI29" s="157"/>
      <c r="LPJ29" s="157"/>
      <c r="LPK29" s="161"/>
      <c r="LPL29" s="157"/>
      <c r="LPM29" s="157"/>
      <c r="LPN29" s="156"/>
      <c r="LPO29" s="157"/>
      <c r="LPP29" s="157"/>
      <c r="LPQ29" s="157"/>
      <c r="LPR29" s="157"/>
      <c r="LPS29" s="161"/>
      <c r="LPT29" s="159"/>
      <c r="LPU29" s="157"/>
      <c r="LPV29" s="157"/>
      <c r="LPW29" s="157"/>
      <c r="LPX29" s="157"/>
      <c r="LPY29" s="161"/>
      <c r="LPZ29" s="157"/>
      <c r="LQA29" s="157"/>
      <c r="LQB29" s="156"/>
      <c r="LQC29" s="157"/>
      <c r="LQD29" s="157"/>
      <c r="LQE29" s="157"/>
      <c r="LQF29" s="157"/>
      <c r="LQG29" s="161"/>
      <c r="LQH29" s="159"/>
      <c r="LQI29" s="157"/>
      <c r="LQJ29" s="157"/>
      <c r="LQK29" s="157"/>
      <c r="LQL29" s="157"/>
      <c r="LQM29" s="161"/>
      <c r="LQN29" s="157"/>
      <c r="LQO29" s="157"/>
      <c r="LQP29" s="156"/>
      <c r="LQQ29" s="157"/>
      <c r="LQR29" s="157"/>
      <c r="LQS29" s="157"/>
      <c r="LQT29" s="157"/>
      <c r="LQU29" s="161"/>
      <c r="LQV29" s="159"/>
      <c r="LQW29" s="157"/>
      <c r="LQX29" s="157"/>
      <c r="LQY29" s="157"/>
      <c r="LQZ29" s="157"/>
      <c r="LRA29" s="161"/>
      <c r="LRB29" s="157"/>
      <c r="LRC29" s="157"/>
      <c r="LRD29" s="156"/>
      <c r="LRE29" s="157"/>
      <c r="LRF29" s="157"/>
      <c r="LRG29" s="157"/>
      <c r="LRH29" s="157"/>
      <c r="LRI29" s="161"/>
      <c r="LRJ29" s="159"/>
      <c r="LRK29" s="157"/>
      <c r="LRL29" s="157"/>
      <c r="LRM29" s="157"/>
      <c r="LRN29" s="157"/>
      <c r="LRO29" s="161"/>
      <c r="LRP29" s="157"/>
      <c r="LRQ29" s="157"/>
      <c r="LRR29" s="156"/>
      <c r="LRS29" s="157"/>
      <c r="LRT29" s="157"/>
      <c r="LRU29" s="157"/>
      <c r="LRV29" s="157"/>
      <c r="LRW29" s="161"/>
      <c r="LRX29" s="159"/>
      <c r="LRY29" s="157"/>
      <c r="LRZ29" s="157"/>
      <c r="LSA29" s="157"/>
      <c r="LSB29" s="157"/>
      <c r="LSC29" s="161"/>
      <c r="LSD29" s="157"/>
      <c r="LSE29" s="157"/>
      <c r="LSF29" s="156"/>
      <c r="LSG29" s="157"/>
      <c r="LSH29" s="157"/>
      <c r="LSI29" s="157"/>
      <c r="LSJ29" s="157"/>
      <c r="LSK29" s="161"/>
      <c r="LSL29" s="159"/>
      <c r="LSM29" s="157"/>
      <c r="LSN29" s="157"/>
      <c r="LSO29" s="157"/>
      <c r="LSP29" s="157"/>
      <c r="LSQ29" s="161"/>
      <c r="LSR29" s="157"/>
      <c r="LSS29" s="157"/>
      <c r="LST29" s="156"/>
      <c r="LSU29" s="157"/>
      <c r="LSV29" s="157"/>
      <c r="LSW29" s="157"/>
      <c r="LSX29" s="157"/>
      <c r="LSY29" s="161"/>
      <c r="LSZ29" s="159"/>
      <c r="LTA29" s="157"/>
      <c r="LTB29" s="157"/>
      <c r="LTC29" s="157"/>
      <c r="LTD29" s="157"/>
      <c r="LTE29" s="161"/>
      <c r="LTF29" s="157"/>
      <c r="LTG29" s="157"/>
      <c r="LTH29" s="156"/>
      <c r="LTI29" s="157"/>
      <c r="LTJ29" s="157"/>
      <c r="LTK29" s="157"/>
      <c r="LTL29" s="157"/>
      <c r="LTM29" s="161"/>
      <c r="LTN29" s="159"/>
      <c r="LTO29" s="157"/>
      <c r="LTP29" s="157"/>
      <c r="LTQ29" s="157"/>
      <c r="LTR29" s="157"/>
      <c r="LTS29" s="161"/>
      <c r="LTT29" s="157"/>
      <c r="LTU29" s="157"/>
      <c r="LTV29" s="156"/>
      <c r="LTW29" s="157"/>
      <c r="LTX29" s="157"/>
      <c r="LTY29" s="157"/>
      <c r="LTZ29" s="157"/>
      <c r="LUA29" s="161"/>
      <c r="LUB29" s="159"/>
      <c r="LUC29" s="157"/>
      <c r="LUD29" s="157"/>
      <c r="LUE29" s="157"/>
      <c r="LUF29" s="157"/>
      <c r="LUG29" s="161"/>
      <c r="LUH29" s="157"/>
      <c r="LUI29" s="157"/>
      <c r="LUJ29" s="156"/>
      <c r="LUK29" s="157"/>
      <c r="LUL29" s="157"/>
      <c r="LUM29" s="157"/>
      <c r="LUN29" s="157"/>
      <c r="LUO29" s="161"/>
      <c r="LUP29" s="159"/>
      <c r="LUQ29" s="157"/>
      <c r="LUR29" s="157"/>
      <c r="LUS29" s="157"/>
      <c r="LUT29" s="157"/>
      <c r="LUU29" s="161"/>
      <c r="LUV29" s="157"/>
      <c r="LUW29" s="157"/>
      <c r="LUX29" s="156"/>
      <c r="LUY29" s="157"/>
      <c r="LUZ29" s="157"/>
      <c r="LVA29" s="157"/>
      <c r="LVB29" s="157"/>
      <c r="LVC29" s="161"/>
      <c r="LVD29" s="159"/>
      <c r="LVE29" s="157"/>
      <c r="LVF29" s="157"/>
      <c r="LVG29" s="157"/>
      <c r="LVH29" s="157"/>
      <c r="LVI29" s="161"/>
      <c r="LVJ29" s="157"/>
      <c r="LVK29" s="157"/>
      <c r="LVL29" s="156"/>
      <c r="LVM29" s="157"/>
      <c r="LVN29" s="157"/>
      <c r="LVO29" s="157"/>
      <c r="LVP29" s="157"/>
      <c r="LVQ29" s="161"/>
      <c r="LVR29" s="159"/>
      <c r="LVS29" s="157"/>
      <c r="LVT29" s="157"/>
      <c r="LVU29" s="157"/>
      <c r="LVV29" s="157"/>
      <c r="LVW29" s="161"/>
      <c r="LVX29" s="157"/>
      <c r="LVY29" s="157"/>
      <c r="LVZ29" s="156"/>
      <c r="LWA29" s="157"/>
      <c r="LWB29" s="157"/>
      <c r="LWC29" s="157"/>
      <c r="LWD29" s="157"/>
      <c r="LWE29" s="161"/>
      <c r="LWF29" s="159"/>
      <c r="LWG29" s="157"/>
      <c r="LWH29" s="157"/>
      <c r="LWI29" s="157"/>
      <c r="LWJ29" s="157"/>
      <c r="LWK29" s="161"/>
      <c r="LWL29" s="157"/>
      <c r="LWM29" s="157"/>
      <c r="LWN29" s="156"/>
      <c r="LWO29" s="157"/>
      <c r="LWP29" s="157"/>
      <c r="LWQ29" s="157"/>
      <c r="LWR29" s="157"/>
      <c r="LWS29" s="161"/>
      <c r="LWT29" s="159"/>
      <c r="LWU29" s="157"/>
      <c r="LWV29" s="157"/>
      <c r="LWW29" s="157"/>
      <c r="LWX29" s="157"/>
      <c r="LWY29" s="161"/>
      <c r="LWZ29" s="157"/>
      <c r="LXA29" s="157"/>
      <c r="LXB29" s="156"/>
      <c r="LXC29" s="157"/>
      <c r="LXD29" s="157"/>
      <c r="LXE29" s="157"/>
      <c r="LXF29" s="157"/>
      <c r="LXG29" s="161"/>
      <c r="LXH29" s="159"/>
      <c r="LXI29" s="157"/>
      <c r="LXJ29" s="157"/>
      <c r="LXK29" s="157"/>
      <c r="LXL29" s="157"/>
      <c r="LXM29" s="161"/>
      <c r="LXN29" s="157"/>
      <c r="LXO29" s="157"/>
      <c r="LXP29" s="156"/>
      <c r="LXQ29" s="157"/>
      <c r="LXR29" s="157"/>
      <c r="LXS29" s="157"/>
      <c r="LXT29" s="157"/>
      <c r="LXU29" s="161"/>
      <c r="LXV29" s="159"/>
      <c r="LXW29" s="157"/>
      <c r="LXX29" s="157"/>
      <c r="LXY29" s="157"/>
      <c r="LXZ29" s="157"/>
      <c r="LYA29" s="161"/>
      <c r="LYB29" s="157"/>
      <c r="LYC29" s="157"/>
      <c r="LYD29" s="156"/>
      <c r="LYE29" s="157"/>
      <c r="LYF29" s="157"/>
      <c r="LYG29" s="157"/>
      <c r="LYH29" s="157"/>
      <c r="LYI29" s="161"/>
      <c r="LYJ29" s="159"/>
      <c r="LYK29" s="157"/>
      <c r="LYL29" s="157"/>
      <c r="LYM29" s="157"/>
      <c r="LYN29" s="157"/>
      <c r="LYO29" s="161"/>
      <c r="LYP29" s="157"/>
      <c r="LYQ29" s="157"/>
      <c r="LYR29" s="156"/>
      <c r="LYS29" s="157"/>
      <c r="LYT29" s="157"/>
      <c r="LYU29" s="157"/>
      <c r="LYV29" s="157"/>
      <c r="LYW29" s="161"/>
      <c r="LYX29" s="159"/>
      <c r="LYY29" s="157"/>
      <c r="LYZ29" s="157"/>
      <c r="LZA29" s="157"/>
      <c r="LZB29" s="157"/>
      <c r="LZC29" s="161"/>
      <c r="LZD29" s="157"/>
      <c r="LZE29" s="157"/>
      <c r="LZF29" s="156"/>
      <c r="LZG29" s="157"/>
      <c r="LZH29" s="157"/>
      <c r="LZI29" s="157"/>
      <c r="LZJ29" s="157"/>
      <c r="LZK29" s="161"/>
      <c r="LZL29" s="159"/>
      <c r="LZM29" s="157"/>
      <c r="LZN29" s="157"/>
      <c r="LZO29" s="157"/>
      <c r="LZP29" s="157"/>
      <c r="LZQ29" s="161"/>
      <c r="LZR29" s="157"/>
      <c r="LZS29" s="157"/>
      <c r="LZT29" s="156"/>
      <c r="LZU29" s="157"/>
      <c r="LZV29" s="157"/>
      <c r="LZW29" s="157"/>
      <c r="LZX29" s="157"/>
      <c r="LZY29" s="161"/>
      <c r="LZZ29" s="159"/>
      <c r="MAA29" s="157"/>
      <c r="MAB29" s="157"/>
      <c r="MAC29" s="157"/>
      <c r="MAD29" s="157"/>
      <c r="MAE29" s="161"/>
      <c r="MAF29" s="157"/>
      <c r="MAG29" s="157"/>
      <c r="MAH29" s="156"/>
      <c r="MAI29" s="157"/>
      <c r="MAJ29" s="157"/>
      <c r="MAK29" s="157"/>
      <c r="MAL29" s="157"/>
      <c r="MAM29" s="161"/>
      <c r="MAN29" s="159"/>
      <c r="MAO29" s="157"/>
      <c r="MAP29" s="157"/>
      <c r="MAQ29" s="157"/>
      <c r="MAR29" s="157"/>
      <c r="MAS29" s="161"/>
      <c r="MAT29" s="157"/>
      <c r="MAU29" s="157"/>
      <c r="MAV29" s="156"/>
      <c r="MAW29" s="157"/>
      <c r="MAX29" s="157"/>
      <c r="MAY29" s="157"/>
      <c r="MAZ29" s="157"/>
      <c r="MBA29" s="161"/>
      <c r="MBB29" s="159"/>
      <c r="MBC29" s="157"/>
      <c r="MBD29" s="157"/>
      <c r="MBE29" s="157"/>
      <c r="MBF29" s="157"/>
      <c r="MBG29" s="161"/>
      <c r="MBH29" s="157"/>
      <c r="MBI29" s="157"/>
      <c r="MBJ29" s="156"/>
      <c r="MBK29" s="157"/>
      <c r="MBL29" s="157"/>
      <c r="MBM29" s="157"/>
      <c r="MBN29" s="157"/>
      <c r="MBO29" s="161"/>
      <c r="MBP29" s="159"/>
      <c r="MBQ29" s="157"/>
      <c r="MBR29" s="157"/>
      <c r="MBS29" s="157"/>
      <c r="MBT29" s="157"/>
      <c r="MBU29" s="161"/>
      <c r="MBV29" s="157"/>
      <c r="MBW29" s="157"/>
      <c r="MBX29" s="156"/>
      <c r="MBY29" s="157"/>
      <c r="MBZ29" s="157"/>
      <c r="MCA29" s="157"/>
      <c r="MCB29" s="157"/>
      <c r="MCC29" s="161"/>
      <c r="MCD29" s="159"/>
      <c r="MCE29" s="157"/>
      <c r="MCF29" s="157"/>
      <c r="MCG29" s="157"/>
      <c r="MCH29" s="157"/>
      <c r="MCI29" s="161"/>
      <c r="MCJ29" s="157"/>
      <c r="MCK29" s="157"/>
      <c r="MCL29" s="156"/>
      <c r="MCM29" s="157"/>
      <c r="MCN29" s="157"/>
      <c r="MCO29" s="157"/>
      <c r="MCP29" s="157"/>
      <c r="MCQ29" s="161"/>
      <c r="MCR29" s="159"/>
      <c r="MCS29" s="157"/>
      <c r="MCT29" s="157"/>
      <c r="MCU29" s="157"/>
      <c r="MCV29" s="157"/>
      <c r="MCW29" s="161"/>
      <c r="MCX29" s="157"/>
      <c r="MCY29" s="157"/>
      <c r="MCZ29" s="156"/>
      <c r="MDA29" s="157"/>
      <c r="MDB29" s="157"/>
      <c r="MDC29" s="157"/>
      <c r="MDD29" s="157"/>
      <c r="MDE29" s="161"/>
      <c r="MDF29" s="159"/>
      <c r="MDG29" s="157"/>
      <c r="MDH29" s="157"/>
      <c r="MDI29" s="157"/>
      <c r="MDJ29" s="157"/>
      <c r="MDK29" s="161"/>
      <c r="MDL29" s="157"/>
      <c r="MDM29" s="157"/>
      <c r="MDN29" s="156"/>
      <c r="MDO29" s="157"/>
      <c r="MDP29" s="157"/>
      <c r="MDQ29" s="157"/>
      <c r="MDR29" s="157"/>
      <c r="MDS29" s="161"/>
      <c r="MDT29" s="159"/>
      <c r="MDU29" s="157"/>
      <c r="MDV29" s="157"/>
      <c r="MDW29" s="157"/>
      <c r="MDX29" s="157"/>
      <c r="MDY29" s="161"/>
      <c r="MDZ29" s="157"/>
      <c r="MEA29" s="157"/>
      <c r="MEB29" s="156"/>
      <c r="MEC29" s="157"/>
      <c r="MED29" s="157"/>
      <c r="MEE29" s="157"/>
      <c r="MEF29" s="157"/>
      <c r="MEG29" s="161"/>
      <c r="MEH29" s="159"/>
      <c r="MEI29" s="157"/>
      <c r="MEJ29" s="157"/>
      <c r="MEK29" s="157"/>
      <c r="MEL29" s="157"/>
      <c r="MEM29" s="161"/>
      <c r="MEN29" s="157"/>
      <c r="MEO29" s="157"/>
      <c r="MEP29" s="156"/>
      <c r="MEQ29" s="157"/>
      <c r="MER29" s="157"/>
      <c r="MES29" s="157"/>
      <c r="MET29" s="157"/>
      <c r="MEU29" s="161"/>
      <c r="MEV29" s="159"/>
      <c r="MEW29" s="157"/>
      <c r="MEX29" s="157"/>
      <c r="MEY29" s="157"/>
      <c r="MEZ29" s="157"/>
      <c r="MFA29" s="161"/>
      <c r="MFB29" s="157"/>
      <c r="MFC29" s="157"/>
      <c r="MFD29" s="156"/>
      <c r="MFE29" s="157"/>
      <c r="MFF29" s="157"/>
      <c r="MFG29" s="157"/>
      <c r="MFH29" s="157"/>
      <c r="MFI29" s="161"/>
      <c r="MFJ29" s="159"/>
      <c r="MFK29" s="157"/>
      <c r="MFL29" s="157"/>
      <c r="MFM29" s="157"/>
      <c r="MFN29" s="157"/>
      <c r="MFO29" s="161"/>
      <c r="MFP29" s="157"/>
      <c r="MFQ29" s="157"/>
      <c r="MFR29" s="156"/>
      <c r="MFS29" s="157"/>
      <c r="MFT29" s="157"/>
      <c r="MFU29" s="157"/>
      <c r="MFV29" s="157"/>
      <c r="MFW29" s="161"/>
      <c r="MFX29" s="159"/>
      <c r="MFY29" s="157"/>
      <c r="MFZ29" s="157"/>
      <c r="MGA29" s="157"/>
      <c r="MGB29" s="157"/>
      <c r="MGC29" s="161"/>
      <c r="MGD29" s="157"/>
      <c r="MGE29" s="157"/>
      <c r="MGF29" s="156"/>
      <c r="MGG29" s="157"/>
      <c r="MGH29" s="157"/>
      <c r="MGI29" s="157"/>
      <c r="MGJ29" s="157"/>
      <c r="MGK29" s="161"/>
      <c r="MGL29" s="159"/>
      <c r="MGM29" s="157"/>
      <c r="MGN29" s="157"/>
      <c r="MGO29" s="157"/>
      <c r="MGP29" s="157"/>
      <c r="MGQ29" s="161"/>
      <c r="MGR29" s="157"/>
      <c r="MGS29" s="157"/>
      <c r="MGT29" s="156"/>
      <c r="MGU29" s="157"/>
      <c r="MGV29" s="157"/>
      <c r="MGW29" s="157"/>
      <c r="MGX29" s="157"/>
      <c r="MGY29" s="161"/>
      <c r="MGZ29" s="159"/>
      <c r="MHA29" s="157"/>
      <c r="MHB29" s="157"/>
      <c r="MHC29" s="157"/>
      <c r="MHD29" s="157"/>
      <c r="MHE29" s="161"/>
      <c r="MHF29" s="157"/>
      <c r="MHG29" s="157"/>
      <c r="MHH29" s="156"/>
      <c r="MHI29" s="157"/>
      <c r="MHJ29" s="157"/>
      <c r="MHK29" s="157"/>
      <c r="MHL29" s="157"/>
      <c r="MHM29" s="161"/>
      <c r="MHN29" s="159"/>
      <c r="MHO29" s="157"/>
      <c r="MHP29" s="157"/>
      <c r="MHQ29" s="157"/>
      <c r="MHR29" s="157"/>
      <c r="MHS29" s="161"/>
      <c r="MHT29" s="157"/>
      <c r="MHU29" s="157"/>
      <c r="MHV29" s="156"/>
      <c r="MHW29" s="157"/>
      <c r="MHX29" s="157"/>
      <c r="MHY29" s="157"/>
      <c r="MHZ29" s="157"/>
      <c r="MIA29" s="161"/>
      <c r="MIB29" s="159"/>
      <c r="MIC29" s="157"/>
      <c r="MID29" s="157"/>
      <c r="MIE29" s="157"/>
      <c r="MIF29" s="157"/>
      <c r="MIG29" s="161"/>
      <c r="MIH29" s="157"/>
      <c r="MII29" s="157"/>
      <c r="MIJ29" s="156"/>
      <c r="MIK29" s="157"/>
      <c r="MIL29" s="157"/>
      <c r="MIM29" s="157"/>
      <c r="MIN29" s="157"/>
      <c r="MIO29" s="161"/>
      <c r="MIP29" s="159"/>
      <c r="MIQ29" s="157"/>
      <c r="MIR29" s="157"/>
      <c r="MIS29" s="157"/>
      <c r="MIT29" s="157"/>
      <c r="MIU29" s="161"/>
      <c r="MIV29" s="157"/>
      <c r="MIW29" s="157"/>
      <c r="MIX29" s="156"/>
      <c r="MIY29" s="157"/>
      <c r="MIZ29" s="157"/>
      <c r="MJA29" s="157"/>
      <c r="MJB29" s="157"/>
      <c r="MJC29" s="161"/>
      <c r="MJD29" s="159"/>
      <c r="MJE29" s="157"/>
      <c r="MJF29" s="157"/>
      <c r="MJG29" s="157"/>
      <c r="MJH29" s="157"/>
      <c r="MJI29" s="161"/>
      <c r="MJJ29" s="157"/>
      <c r="MJK29" s="157"/>
      <c r="MJL29" s="156"/>
      <c r="MJM29" s="157"/>
      <c r="MJN29" s="157"/>
      <c r="MJO29" s="157"/>
      <c r="MJP29" s="157"/>
      <c r="MJQ29" s="161"/>
      <c r="MJR29" s="159"/>
      <c r="MJS29" s="157"/>
      <c r="MJT29" s="157"/>
      <c r="MJU29" s="157"/>
      <c r="MJV29" s="157"/>
      <c r="MJW29" s="161"/>
      <c r="MJX29" s="157"/>
      <c r="MJY29" s="157"/>
      <c r="MJZ29" s="156"/>
      <c r="MKA29" s="157"/>
      <c r="MKB29" s="157"/>
      <c r="MKC29" s="157"/>
      <c r="MKD29" s="157"/>
      <c r="MKE29" s="161"/>
      <c r="MKF29" s="159"/>
      <c r="MKG29" s="157"/>
      <c r="MKH29" s="157"/>
      <c r="MKI29" s="157"/>
      <c r="MKJ29" s="157"/>
      <c r="MKK29" s="161"/>
      <c r="MKL29" s="157"/>
      <c r="MKM29" s="157"/>
      <c r="MKN29" s="156"/>
      <c r="MKO29" s="157"/>
      <c r="MKP29" s="157"/>
      <c r="MKQ29" s="157"/>
      <c r="MKR29" s="157"/>
      <c r="MKS29" s="161"/>
      <c r="MKT29" s="159"/>
      <c r="MKU29" s="157"/>
      <c r="MKV29" s="157"/>
      <c r="MKW29" s="157"/>
      <c r="MKX29" s="157"/>
      <c r="MKY29" s="161"/>
      <c r="MKZ29" s="157"/>
      <c r="MLA29" s="157"/>
      <c r="MLB29" s="156"/>
      <c r="MLC29" s="157"/>
      <c r="MLD29" s="157"/>
      <c r="MLE29" s="157"/>
      <c r="MLF29" s="157"/>
      <c r="MLG29" s="161"/>
      <c r="MLH29" s="159"/>
      <c r="MLI29" s="157"/>
      <c r="MLJ29" s="157"/>
      <c r="MLK29" s="157"/>
      <c r="MLL29" s="157"/>
      <c r="MLM29" s="161"/>
      <c r="MLN29" s="157"/>
      <c r="MLO29" s="157"/>
      <c r="MLP29" s="156"/>
      <c r="MLQ29" s="157"/>
      <c r="MLR29" s="157"/>
      <c r="MLS29" s="157"/>
      <c r="MLT29" s="157"/>
      <c r="MLU29" s="161"/>
      <c r="MLV29" s="159"/>
      <c r="MLW29" s="157"/>
      <c r="MLX29" s="157"/>
      <c r="MLY29" s="157"/>
      <c r="MLZ29" s="157"/>
      <c r="MMA29" s="161"/>
      <c r="MMB29" s="157"/>
      <c r="MMC29" s="157"/>
      <c r="MMD29" s="156"/>
      <c r="MME29" s="157"/>
      <c r="MMF29" s="157"/>
      <c r="MMG29" s="157"/>
      <c r="MMH29" s="157"/>
      <c r="MMI29" s="161"/>
      <c r="MMJ29" s="159"/>
      <c r="MMK29" s="157"/>
      <c r="MML29" s="157"/>
      <c r="MMM29" s="157"/>
      <c r="MMN29" s="157"/>
      <c r="MMO29" s="161"/>
      <c r="MMP29" s="157"/>
      <c r="MMQ29" s="157"/>
      <c r="MMR29" s="156"/>
      <c r="MMS29" s="157"/>
      <c r="MMT29" s="157"/>
      <c r="MMU29" s="157"/>
      <c r="MMV29" s="157"/>
      <c r="MMW29" s="161"/>
      <c r="MMX29" s="159"/>
      <c r="MMY29" s="157"/>
      <c r="MMZ29" s="157"/>
      <c r="MNA29" s="157"/>
      <c r="MNB29" s="157"/>
      <c r="MNC29" s="161"/>
      <c r="MND29" s="157"/>
      <c r="MNE29" s="157"/>
      <c r="MNF29" s="156"/>
      <c r="MNG29" s="157"/>
      <c r="MNH29" s="157"/>
      <c r="MNI29" s="157"/>
      <c r="MNJ29" s="157"/>
      <c r="MNK29" s="161"/>
      <c r="MNL29" s="159"/>
      <c r="MNM29" s="157"/>
      <c r="MNN29" s="157"/>
      <c r="MNO29" s="157"/>
      <c r="MNP29" s="157"/>
      <c r="MNQ29" s="161"/>
      <c r="MNR29" s="157"/>
      <c r="MNS29" s="157"/>
      <c r="MNT29" s="156"/>
      <c r="MNU29" s="157"/>
      <c r="MNV29" s="157"/>
      <c r="MNW29" s="157"/>
      <c r="MNX29" s="157"/>
      <c r="MNY29" s="161"/>
      <c r="MNZ29" s="159"/>
      <c r="MOA29" s="157"/>
      <c r="MOB29" s="157"/>
      <c r="MOC29" s="157"/>
      <c r="MOD29" s="157"/>
      <c r="MOE29" s="161"/>
      <c r="MOF29" s="157"/>
      <c r="MOG29" s="157"/>
      <c r="MOH29" s="156"/>
      <c r="MOI29" s="157"/>
      <c r="MOJ29" s="157"/>
      <c r="MOK29" s="157"/>
      <c r="MOL29" s="157"/>
      <c r="MOM29" s="161"/>
      <c r="MON29" s="159"/>
      <c r="MOO29" s="157"/>
      <c r="MOP29" s="157"/>
      <c r="MOQ29" s="157"/>
      <c r="MOR29" s="157"/>
      <c r="MOS29" s="161"/>
      <c r="MOT29" s="157"/>
      <c r="MOU29" s="157"/>
      <c r="MOV29" s="156"/>
      <c r="MOW29" s="157"/>
      <c r="MOX29" s="157"/>
      <c r="MOY29" s="157"/>
      <c r="MOZ29" s="157"/>
      <c r="MPA29" s="161"/>
      <c r="MPB29" s="159"/>
      <c r="MPC29" s="157"/>
      <c r="MPD29" s="157"/>
      <c r="MPE29" s="157"/>
      <c r="MPF29" s="157"/>
      <c r="MPG29" s="161"/>
      <c r="MPH29" s="157"/>
      <c r="MPI29" s="157"/>
      <c r="MPJ29" s="156"/>
      <c r="MPK29" s="157"/>
      <c r="MPL29" s="157"/>
      <c r="MPM29" s="157"/>
      <c r="MPN29" s="157"/>
      <c r="MPO29" s="161"/>
      <c r="MPP29" s="159"/>
      <c r="MPQ29" s="157"/>
      <c r="MPR29" s="157"/>
      <c r="MPS29" s="157"/>
      <c r="MPT29" s="157"/>
      <c r="MPU29" s="161"/>
      <c r="MPV29" s="157"/>
      <c r="MPW29" s="157"/>
      <c r="MPX29" s="156"/>
      <c r="MPY29" s="157"/>
      <c r="MPZ29" s="157"/>
      <c r="MQA29" s="157"/>
      <c r="MQB29" s="157"/>
      <c r="MQC29" s="161"/>
      <c r="MQD29" s="159"/>
      <c r="MQE29" s="157"/>
      <c r="MQF29" s="157"/>
      <c r="MQG29" s="157"/>
      <c r="MQH29" s="157"/>
      <c r="MQI29" s="161"/>
      <c r="MQJ29" s="157"/>
      <c r="MQK29" s="157"/>
      <c r="MQL29" s="156"/>
      <c r="MQM29" s="157"/>
      <c r="MQN29" s="157"/>
      <c r="MQO29" s="157"/>
      <c r="MQP29" s="157"/>
      <c r="MQQ29" s="161"/>
      <c r="MQR29" s="159"/>
      <c r="MQS29" s="157"/>
      <c r="MQT29" s="157"/>
      <c r="MQU29" s="157"/>
      <c r="MQV29" s="157"/>
      <c r="MQW29" s="161"/>
      <c r="MQX29" s="157"/>
      <c r="MQY29" s="157"/>
      <c r="MQZ29" s="156"/>
      <c r="MRA29" s="157"/>
      <c r="MRB29" s="157"/>
      <c r="MRC29" s="157"/>
      <c r="MRD29" s="157"/>
      <c r="MRE29" s="161"/>
      <c r="MRF29" s="159"/>
      <c r="MRG29" s="157"/>
      <c r="MRH29" s="157"/>
      <c r="MRI29" s="157"/>
      <c r="MRJ29" s="157"/>
      <c r="MRK29" s="161"/>
      <c r="MRL29" s="157"/>
      <c r="MRM29" s="157"/>
      <c r="MRN29" s="156"/>
      <c r="MRO29" s="157"/>
      <c r="MRP29" s="157"/>
      <c r="MRQ29" s="157"/>
      <c r="MRR29" s="157"/>
      <c r="MRS29" s="161"/>
      <c r="MRT29" s="159"/>
      <c r="MRU29" s="157"/>
      <c r="MRV29" s="157"/>
      <c r="MRW29" s="157"/>
      <c r="MRX29" s="157"/>
      <c r="MRY29" s="161"/>
      <c r="MRZ29" s="157"/>
      <c r="MSA29" s="157"/>
      <c r="MSB29" s="156"/>
      <c r="MSC29" s="157"/>
      <c r="MSD29" s="157"/>
      <c r="MSE29" s="157"/>
      <c r="MSF29" s="157"/>
      <c r="MSG29" s="161"/>
      <c r="MSH29" s="159"/>
      <c r="MSI29" s="157"/>
      <c r="MSJ29" s="157"/>
      <c r="MSK29" s="157"/>
      <c r="MSL29" s="157"/>
      <c r="MSM29" s="161"/>
      <c r="MSN29" s="157"/>
      <c r="MSO29" s="157"/>
      <c r="MSP29" s="156"/>
      <c r="MSQ29" s="157"/>
      <c r="MSR29" s="157"/>
      <c r="MSS29" s="157"/>
      <c r="MST29" s="157"/>
      <c r="MSU29" s="161"/>
      <c r="MSV29" s="159"/>
      <c r="MSW29" s="157"/>
      <c r="MSX29" s="157"/>
      <c r="MSY29" s="157"/>
      <c r="MSZ29" s="157"/>
      <c r="MTA29" s="161"/>
      <c r="MTB29" s="157"/>
      <c r="MTC29" s="157"/>
      <c r="MTD29" s="156"/>
      <c r="MTE29" s="157"/>
      <c r="MTF29" s="157"/>
      <c r="MTG29" s="157"/>
      <c r="MTH29" s="157"/>
      <c r="MTI29" s="161"/>
      <c r="MTJ29" s="159"/>
      <c r="MTK29" s="157"/>
      <c r="MTL29" s="157"/>
      <c r="MTM29" s="157"/>
      <c r="MTN29" s="157"/>
      <c r="MTO29" s="161"/>
      <c r="MTP29" s="157"/>
      <c r="MTQ29" s="157"/>
      <c r="MTR29" s="156"/>
      <c r="MTS29" s="157"/>
      <c r="MTT29" s="157"/>
      <c r="MTU29" s="157"/>
      <c r="MTV29" s="157"/>
      <c r="MTW29" s="161"/>
      <c r="MTX29" s="159"/>
      <c r="MTY29" s="157"/>
      <c r="MTZ29" s="157"/>
      <c r="MUA29" s="157"/>
      <c r="MUB29" s="157"/>
      <c r="MUC29" s="161"/>
      <c r="MUD29" s="157"/>
      <c r="MUE29" s="157"/>
      <c r="MUF29" s="156"/>
      <c r="MUG29" s="157"/>
      <c r="MUH29" s="157"/>
      <c r="MUI29" s="157"/>
      <c r="MUJ29" s="157"/>
      <c r="MUK29" s="161"/>
      <c r="MUL29" s="159"/>
      <c r="MUM29" s="157"/>
      <c r="MUN29" s="157"/>
      <c r="MUO29" s="157"/>
      <c r="MUP29" s="157"/>
      <c r="MUQ29" s="161"/>
      <c r="MUR29" s="157"/>
      <c r="MUS29" s="157"/>
      <c r="MUT29" s="156"/>
      <c r="MUU29" s="157"/>
      <c r="MUV29" s="157"/>
      <c r="MUW29" s="157"/>
      <c r="MUX29" s="157"/>
      <c r="MUY29" s="161"/>
      <c r="MUZ29" s="159"/>
      <c r="MVA29" s="157"/>
      <c r="MVB29" s="157"/>
      <c r="MVC29" s="157"/>
      <c r="MVD29" s="157"/>
      <c r="MVE29" s="161"/>
      <c r="MVF29" s="157"/>
      <c r="MVG29" s="157"/>
      <c r="MVH29" s="156"/>
      <c r="MVI29" s="157"/>
      <c r="MVJ29" s="157"/>
      <c r="MVK29" s="157"/>
      <c r="MVL29" s="157"/>
      <c r="MVM29" s="161"/>
      <c r="MVN29" s="159"/>
      <c r="MVO29" s="157"/>
      <c r="MVP29" s="157"/>
      <c r="MVQ29" s="157"/>
      <c r="MVR29" s="157"/>
      <c r="MVS29" s="161"/>
      <c r="MVT29" s="157"/>
      <c r="MVU29" s="157"/>
      <c r="MVV29" s="156"/>
      <c r="MVW29" s="157"/>
      <c r="MVX29" s="157"/>
      <c r="MVY29" s="157"/>
      <c r="MVZ29" s="157"/>
      <c r="MWA29" s="161"/>
      <c r="MWB29" s="159"/>
      <c r="MWC29" s="157"/>
      <c r="MWD29" s="157"/>
      <c r="MWE29" s="157"/>
      <c r="MWF29" s="157"/>
      <c r="MWG29" s="161"/>
      <c r="MWH29" s="157"/>
      <c r="MWI29" s="157"/>
      <c r="MWJ29" s="156"/>
      <c r="MWK29" s="157"/>
      <c r="MWL29" s="157"/>
      <c r="MWM29" s="157"/>
      <c r="MWN29" s="157"/>
      <c r="MWO29" s="161"/>
      <c r="MWP29" s="159"/>
      <c r="MWQ29" s="157"/>
      <c r="MWR29" s="157"/>
      <c r="MWS29" s="157"/>
      <c r="MWT29" s="157"/>
      <c r="MWU29" s="161"/>
      <c r="MWV29" s="157"/>
      <c r="MWW29" s="157"/>
      <c r="MWX29" s="156"/>
      <c r="MWY29" s="157"/>
      <c r="MWZ29" s="157"/>
      <c r="MXA29" s="157"/>
      <c r="MXB29" s="157"/>
      <c r="MXC29" s="161"/>
      <c r="MXD29" s="159"/>
      <c r="MXE29" s="157"/>
      <c r="MXF29" s="157"/>
      <c r="MXG29" s="157"/>
      <c r="MXH29" s="157"/>
      <c r="MXI29" s="161"/>
      <c r="MXJ29" s="157"/>
      <c r="MXK29" s="157"/>
      <c r="MXL29" s="156"/>
      <c r="MXM29" s="157"/>
      <c r="MXN29" s="157"/>
      <c r="MXO29" s="157"/>
      <c r="MXP29" s="157"/>
      <c r="MXQ29" s="161"/>
      <c r="MXR29" s="159"/>
      <c r="MXS29" s="157"/>
      <c r="MXT29" s="157"/>
      <c r="MXU29" s="157"/>
      <c r="MXV29" s="157"/>
      <c r="MXW29" s="161"/>
      <c r="MXX29" s="157"/>
      <c r="MXY29" s="157"/>
      <c r="MXZ29" s="156"/>
      <c r="MYA29" s="157"/>
      <c r="MYB29" s="157"/>
      <c r="MYC29" s="157"/>
      <c r="MYD29" s="157"/>
      <c r="MYE29" s="161"/>
      <c r="MYF29" s="159"/>
      <c r="MYG29" s="157"/>
      <c r="MYH29" s="157"/>
      <c r="MYI29" s="157"/>
      <c r="MYJ29" s="157"/>
      <c r="MYK29" s="161"/>
      <c r="MYL29" s="157"/>
      <c r="MYM29" s="157"/>
      <c r="MYN29" s="156"/>
      <c r="MYO29" s="157"/>
      <c r="MYP29" s="157"/>
      <c r="MYQ29" s="157"/>
      <c r="MYR29" s="157"/>
      <c r="MYS29" s="161"/>
      <c r="MYT29" s="159"/>
      <c r="MYU29" s="157"/>
      <c r="MYV29" s="157"/>
      <c r="MYW29" s="157"/>
      <c r="MYX29" s="157"/>
      <c r="MYY29" s="161"/>
      <c r="MYZ29" s="157"/>
      <c r="MZA29" s="157"/>
      <c r="MZB29" s="156"/>
      <c r="MZC29" s="157"/>
      <c r="MZD29" s="157"/>
      <c r="MZE29" s="157"/>
      <c r="MZF29" s="157"/>
      <c r="MZG29" s="161"/>
      <c r="MZH29" s="159"/>
      <c r="MZI29" s="157"/>
      <c r="MZJ29" s="157"/>
      <c r="MZK29" s="157"/>
      <c r="MZL29" s="157"/>
      <c r="MZM29" s="161"/>
      <c r="MZN29" s="157"/>
      <c r="MZO29" s="157"/>
      <c r="MZP29" s="156"/>
      <c r="MZQ29" s="157"/>
      <c r="MZR29" s="157"/>
      <c r="MZS29" s="157"/>
      <c r="MZT29" s="157"/>
      <c r="MZU29" s="161"/>
      <c r="MZV29" s="159"/>
      <c r="MZW29" s="157"/>
      <c r="MZX29" s="157"/>
      <c r="MZY29" s="157"/>
      <c r="MZZ29" s="157"/>
      <c r="NAA29" s="161"/>
      <c r="NAB29" s="157"/>
      <c r="NAC29" s="157"/>
      <c r="NAD29" s="156"/>
      <c r="NAE29" s="157"/>
      <c r="NAF29" s="157"/>
      <c r="NAG29" s="157"/>
      <c r="NAH29" s="157"/>
      <c r="NAI29" s="161"/>
      <c r="NAJ29" s="159"/>
      <c r="NAK29" s="157"/>
      <c r="NAL29" s="157"/>
      <c r="NAM29" s="157"/>
      <c r="NAN29" s="157"/>
      <c r="NAO29" s="161"/>
      <c r="NAP29" s="157"/>
      <c r="NAQ29" s="157"/>
      <c r="NAR29" s="156"/>
      <c r="NAS29" s="157"/>
      <c r="NAT29" s="157"/>
      <c r="NAU29" s="157"/>
      <c r="NAV29" s="157"/>
      <c r="NAW29" s="161"/>
      <c r="NAX29" s="159"/>
      <c r="NAY29" s="157"/>
      <c r="NAZ29" s="157"/>
      <c r="NBA29" s="157"/>
      <c r="NBB29" s="157"/>
      <c r="NBC29" s="161"/>
      <c r="NBD29" s="157"/>
      <c r="NBE29" s="157"/>
      <c r="NBF29" s="156"/>
      <c r="NBG29" s="157"/>
      <c r="NBH29" s="157"/>
      <c r="NBI29" s="157"/>
      <c r="NBJ29" s="157"/>
      <c r="NBK29" s="161"/>
      <c r="NBL29" s="159"/>
      <c r="NBM29" s="157"/>
      <c r="NBN29" s="157"/>
      <c r="NBO29" s="157"/>
      <c r="NBP29" s="157"/>
      <c r="NBQ29" s="161"/>
      <c r="NBR29" s="157"/>
      <c r="NBS29" s="157"/>
      <c r="NBT29" s="156"/>
      <c r="NBU29" s="157"/>
      <c r="NBV29" s="157"/>
      <c r="NBW29" s="157"/>
      <c r="NBX29" s="157"/>
      <c r="NBY29" s="161"/>
      <c r="NBZ29" s="159"/>
      <c r="NCA29" s="157"/>
      <c r="NCB29" s="157"/>
      <c r="NCC29" s="157"/>
      <c r="NCD29" s="157"/>
      <c r="NCE29" s="161"/>
      <c r="NCF29" s="157"/>
      <c r="NCG29" s="157"/>
      <c r="NCH29" s="156"/>
      <c r="NCI29" s="157"/>
      <c r="NCJ29" s="157"/>
      <c r="NCK29" s="157"/>
      <c r="NCL29" s="157"/>
      <c r="NCM29" s="161"/>
      <c r="NCN29" s="159"/>
      <c r="NCO29" s="157"/>
      <c r="NCP29" s="157"/>
      <c r="NCQ29" s="157"/>
      <c r="NCR29" s="157"/>
      <c r="NCS29" s="161"/>
      <c r="NCT29" s="157"/>
      <c r="NCU29" s="157"/>
      <c r="NCV29" s="156"/>
      <c r="NCW29" s="157"/>
      <c r="NCX29" s="157"/>
      <c r="NCY29" s="157"/>
      <c r="NCZ29" s="157"/>
      <c r="NDA29" s="161"/>
      <c r="NDB29" s="159"/>
      <c r="NDC29" s="157"/>
      <c r="NDD29" s="157"/>
      <c r="NDE29" s="157"/>
      <c r="NDF29" s="157"/>
      <c r="NDG29" s="161"/>
      <c r="NDH29" s="157"/>
      <c r="NDI29" s="157"/>
      <c r="NDJ29" s="156"/>
      <c r="NDK29" s="157"/>
      <c r="NDL29" s="157"/>
      <c r="NDM29" s="157"/>
      <c r="NDN29" s="157"/>
      <c r="NDO29" s="161"/>
      <c r="NDP29" s="159"/>
      <c r="NDQ29" s="157"/>
      <c r="NDR29" s="157"/>
      <c r="NDS29" s="157"/>
      <c r="NDT29" s="157"/>
      <c r="NDU29" s="161"/>
      <c r="NDV29" s="157"/>
      <c r="NDW29" s="157"/>
      <c r="NDX29" s="156"/>
      <c r="NDY29" s="157"/>
      <c r="NDZ29" s="157"/>
      <c r="NEA29" s="157"/>
      <c r="NEB29" s="157"/>
      <c r="NEC29" s="161"/>
      <c r="NED29" s="159"/>
      <c r="NEE29" s="157"/>
      <c r="NEF29" s="157"/>
      <c r="NEG29" s="157"/>
      <c r="NEH29" s="157"/>
      <c r="NEI29" s="161"/>
      <c r="NEJ29" s="157"/>
      <c r="NEK29" s="157"/>
      <c r="NEL29" s="156"/>
      <c r="NEM29" s="157"/>
      <c r="NEN29" s="157"/>
      <c r="NEO29" s="157"/>
      <c r="NEP29" s="157"/>
      <c r="NEQ29" s="161"/>
      <c r="NER29" s="159"/>
      <c r="NES29" s="157"/>
      <c r="NET29" s="157"/>
      <c r="NEU29" s="157"/>
      <c r="NEV29" s="157"/>
      <c r="NEW29" s="161"/>
      <c r="NEX29" s="157"/>
      <c r="NEY29" s="157"/>
      <c r="NEZ29" s="156"/>
      <c r="NFA29" s="157"/>
      <c r="NFB29" s="157"/>
      <c r="NFC29" s="157"/>
      <c r="NFD29" s="157"/>
      <c r="NFE29" s="161"/>
      <c r="NFF29" s="159"/>
      <c r="NFG29" s="157"/>
      <c r="NFH29" s="157"/>
      <c r="NFI29" s="157"/>
      <c r="NFJ29" s="157"/>
      <c r="NFK29" s="161"/>
      <c r="NFL29" s="157"/>
      <c r="NFM29" s="157"/>
      <c r="NFN29" s="156"/>
      <c r="NFO29" s="157"/>
      <c r="NFP29" s="157"/>
      <c r="NFQ29" s="157"/>
      <c r="NFR29" s="157"/>
      <c r="NFS29" s="161"/>
      <c r="NFT29" s="159"/>
      <c r="NFU29" s="157"/>
      <c r="NFV29" s="157"/>
      <c r="NFW29" s="157"/>
      <c r="NFX29" s="157"/>
      <c r="NFY29" s="161"/>
      <c r="NFZ29" s="157"/>
      <c r="NGA29" s="157"/>
      <c r="NGB29" s="156"/>
      <c r="NGC29" s="157"/>
      <c r="NGD29" s="157"/>
      <c r="NGE29" s="157"/>
      <c r="NGF29" s="157"/>
      <c r="NGG29" s="161"/>
      <c r="NGH29" s="159"/>
      <c r="NGI29" s="157"/>
      <c r="NGJ29" s="157"/>
      <c r="NGK29" s="157"/>
      <c r="NGL29" s="157"/>
      <c r="NGM29" s="161"/>
      <c r="NGN29" s="157"/>
      <c r="NGO29" s="157"/>
      <c r="NGP29" s="156"/>
      <c r="NGQ29" s="157"/>
      <c r="NGR29" s="157"/>
      <c r="NGS29" s="157"/>
      <c r="NGT29" s="157"/>
      <c r="NGU29" s="161"/>
      <c r="NGV29" s="159"/>
      <c r="NGW29" s="157"/>
      <c r="NGX29" s="157"/>
      <c r="NGY29" s="157"/>
      <c r="NGZ29" s="157"/>
      <c r="NHA29" s="161"/>
      <c r="NHB29" s="157"/>
      <c r="NHC29" s="157"/>
      <c r="NHD29" s="156"/>
      <c r="NHE29" s="157"/>
      <c r="NHF29" s="157"/>
      <c r="NHG29" s="157"/>
      <c r="NHH29" s="157"/>
      <c r="NHI29" s="161"/>
      <c r="NHJ29" s="159"/>
      <c r="NHK29" s="157"/>
      <c r="NHL29" s="157"/>
      <c r="NHM29" s="157"/>
      <c r="NHN29" s="157"/>
      <c r="NHO29" s="161"/>
      <c r="NHP29" s="157"/>
      <c r="NHQ29" s="157"/>
      <c r="NHR29" s="156"/>
      <c r="NHS29" s="157"/>
      <c r="NHT29" s="157"/>
      <c r="NHU29" s="157"/>
      <c r="NHV29" s="157"/>
      <c r="NHW29" s="161"/>
      <c r="NHX29" s="159"/>
      <c r="NHY29" s="157"/>
      <c r="NHZ29" s="157"/>
      <c r="NIA29" s="157"/>
      <c r="NIB29" s="157"/>
      <c r="NIC29" s="161"/>
      <c r="NID29" s="157"/>
      <c r="NIE29" s="157"/>
      <c r="NIF29" s="156"/>
      <c r="NIG29" s="157"/>
      <c r="NIH29" s="157"/>
      <c r="NII29" s="157"/>
      <c r="NIJ29" s="157"/>
      <c r="NIK29" s="161"/>
      <c r="NIL29" s="159"/>
      <c r="NIM29" s="157"/>
      <c r="NIN29" s="157"/>
      <c r="NIO29" s="157"/>
      <c r="NIP29" s="157"/>
      <c r="NIQ29" s="161"/>
      <c r="NIR29" s="157"/>
      <c r="NIS29" s="157"/>
      <c r="NIT29" s="156"/>
      <c r="NIU29" s="157"/>
      <c r="NIV29" s="157"/>
      <c r="NIW29" s="157"/>
      <c r="NIX29" s="157"/>
      <c r="NIY29" s="161"/>
      <c r="NIZ29" s="159"/>
      <c r="NJA29" s="157"/>
      <c r="NJB29" s="157"/>
      <c r="NJC29" s="157"/>
      <c r="NJD29" s="157"/>
      <c r="NJE29" s="161"/>
      <c r="NJF29" s="157"/>
      <c r="NJG29" s="157"/>
      <c r="NJH29" s="156"/>
      <c r="NJI29" s="157"/>
      <c r="NJJ29" s="157"/>
      <c r="NJK29" s="157"/>
      <c r="NJL29" s="157"/>
      <c r="NJM29" s="161"/>
      <c r="NJN29" s="159"/>
      <c r="NJO29" s="157"/>
      <c r="NJP29" s="157"/>
      <c r="NJQ29" s="157"/>
      <c r="NJR29" s="157"/>
      <c r="NJS29" s="161"/>
      <c r="NJT29" s="157"/>
      <c r="NJU29" s="157"/>
      <c r="NJV29" s="156"/>
      <c r="NJW29" s="157"/>
      <c r="NJX29" s="157"/>
      <c r="NJY29" s="157"/>
      <c r="NJZ29" s="157"/>
      <c r="NKA29" s="161"/>
      <c r="NKB29" s="159"/>
      <c r="NKC29" s="157"/>
      <c r="NKD29" s="157"/>
      <c r="NKE29" s="157"/>
      <c r="NKF29" s="157"/>
      <c r="NKG29" s="161"/>
      <c r="NKH29" s="157"/>
      <c r="NKI29" s="157"/>
      <c r="NKJ29" s="156"/>
      <c r="NKK29" s="157"/>
      <c r="NKL29" s="157"/>
      <c r="NKM29" s="157"/>
      <c r="NKN29" s="157"/>
      <c r="NKO29" s="161"/>
      <c r="NKP29" s="159"/>
      <c r="NKQ29" s="157"/>
      <c r="NKR29" s="157"/>
      <c r="NKS29" s="157"/>
      <c r="NKT29" s="157"/>
      <c r="NKU29" s="161"/>
      <c r="NKV29" s="157"/>
      <c r="NKW29" s="157"/>
      <c r="NKX29" s="156"/>
      <c r="NKY29" s="157"/>
      <c r="NKZ29" s="157"/>
      <c r="NLA29" s="157"/>
      <c r="NLB29" s="157"/>
      <c r="NLC29" s="161"/>
      <c r="NLD29" s="159"/>
      <c r="NLE29" s="157"/>
      <c r="NLF29" s="157"/>
      <c r="NLG29" s="157"/>
      <c r="NLH29" s="157"/>
      <c r="NLI29" s="161"/>
      <c r="NLJ29" s="157"/>
      <c r="NLK29" s="157"/>
      <c r="NLL29" s="156"/>
      <c r="NLM29" s="157"/>
      <c r="NLN29" s="157"/>
      <c r="NLO29" s="157"/>
      <c r="NLP29" s="157"/>
      <c r="NLQ29" s="161"/>
      <c r="NLR29" s="159"/>
      <c r="NLS29" s="157"/>
      <c r="NLT29" s="157"/>
      <c r="NLU29" s="157"/>
      <c r="NLV29" s="157"/>
      <c r="NLW29" s="161"/>
      <c r="NLX29" s="157"/>
      <c r="NLY29" s="157"/>
      <c r="NLZ29" s="156"/>
      <c r="NMA29" s="157"/>
      <c r="NMB29" s="157"/>
      <c r="NMC29" s="157"/>
      <c r="NMD29" s="157"/>
      <c r="NME29" s="161"/>
      <c r="NMF29" s="159"/>
      <c r="NMG29" s="157"/>
      <c r="NMH29" s="157"/>
      <c r="NMI29" s="157"/>
      <c r="NMJ29" s="157"/>
      <c r="NMK29" s="161"/>
      <c r="NML29" s="157"/>
      <c r="NMM29" s="157"/>
      <c r="NMN29" s="156"/>
      <c r="NMO29" s="157"/>
      <c r="NMP29" s="157"/>
      <c r="NMQ29" s="157"/>
      <c r="NMR29" s="157"/>
      <c r="NMS29" s="161"/>
      <c r="NMT29" s="159"/>
      <c r="NMU29" s="157"/>
      <c r="NMV29" s="157"/>
      <c r="NMW29" s="157"/>
      <c r="NMX29" s="157"/>
      <c r="NMY29" s="161"/>
      <c r="NMZ29" s="157"/>
      <c r="NNA29" s="157"/>
      <c r="NNB29" s="156"/>
      <c r="NNC29" s="157"/>
      <c r="NND29" s="157"/>
      <c r="NNE29" s="157"/>
      <c r="NNF29" s="157"/>
      <c r="NNG29" s="161"/>
      <c r="NNH29" s="159"/>
      <c r="NNI29" s="157"/>
      <c r="NNJ29" s="157"/>
      <c r="NNK29" s="157"/>
      <c r="NNL29" s="157"/>
      <c r="NNM29" s="161"/>
      <c r="NNN29" s="157"/>
      <c r="NNO29" s="157"/>
      <c r="NNP29" s="156"/>
      <c r="NNQ29" s="157"/>
      <c r="NNR29" s="157"/>
      <c r="NNS29" s="157"/>
      <c r="NNT29" s="157"/>
      <c r="NNU29" s="161"/>
      <c r="NNV29" s="159"/>
      <c r="NNW29" s="157"/>
      <c r="NNX29" s="157"/>
      <c r="NNY29" s="157"/>
      <c r="NNZ29" s="157"/>
      <c r="NOA29" s="161"/>
      <c r="NOB29" s="157"/>
      <c r="NOC29" s="157"/>
      <c r="NOD29" s="156"/>
      <c r="NOE29" s="157"/>
      <c r="NOF29" s="157"/>
      <c r="NOG29" s="157"/>
      <c r="NOH29" s="157"/>
      <c r="NOI29" s="161"/>
      <c r="NOJ29" s="159"/>
      <c r="NOK29" s="157"/>
      <c r="NOL29" s="157"/>
      <c r="NOM29" s="157"/>
      <c r="NON29" s="157"/>
      <c r="NOO29" s="161"/>
      <c r="NOP29" s="157"/>
      <c r="NOQ29" s="157"/>
      <c r="NOR29" s="156"/>
      <c r="NOS29" s="157"/>
      <c r="NOT29" s="157"/>
      <c r="NOU29" s="157"/>
      <c r="NOV29" s="157"/>
      <c r="NOW29" s="161"/>
      <c r="NOX29" s="159"/>
      <c r="NOY29" s="157"/>
      <c r="NOZ29" s="157"/>
      <c r="NPA29" s="157"/>
      <c r="NPB29" s="157"/>
      <c r="NPC29" s="161"/>
      <c r="NPD29" s="157"/>
      <c r="NPE29" s="157"/>
      <c r="NPF29" s="156"/>
      <c r="NPG29" s="157"/>
      <c r="NPH29" s="157"/>
      <c r="NPI29" s="157"/>
      <c r="NPJ29" s="157"/>
      <c r="NPK29" s="161"/>
      <c r="NPL29" s="159"/>
      <c r="NPM29" s="157"/>
      <c r="NPN29" s="157"/>
      <c r="NPO29" s="157"/>
      <c r="NPP29" s="157"/>
      <c r="NPQ29" s="161"/>
      <c r="NPR29" s="157"/>
      <c r="NPS29" s="157"/>
      <c r="NPT29" s="156"/>
      <c r="NPU29" s="157"/>
      <c r="NPV29" s="157"/>
      <c r="NPW29" s="157"/>
      <c r="NPX29" s="157"/>
      <c r="NPY29" s="161"/>
      <c r="NPZ29" s="159"/>
      <c r="NQA29" s="157"/>
      <c r="NQB29" s="157"/>
      <c r="NQC29" s="157"/>
      <c r="NQD29" s="157"/>
      <c r="NQE29" s="161"/>
      <c r="NQF29" s="157"/>
      <c r="NQG29" s="157"/>
      <c r="NQH29" s="156"/>
      <c r="NQI29" s="157"/>
      <c r="NQJ29" s="157"/>
      <c r="NQK29" s="157"/>
      <c r="NQL29" s="157"/>
      <c r="NQM29" s="161"/>
      <c r="NQN29" s="159"/>
      <c r="NQO29" s="157"/>
      <c r="NQP29" s="157"/>
      <c r="NQQ29" s="157"/>
      <c r="NQR29" s="157"/>
      <c r="NQS29" s="161"/>
      <c r="NQT29" s="157"/>
      <c r="NQU29" s="157"/>
      <c r="NQV29" s="156"/>
      <c r="NQW29" s="157"/>
      <c r="NQX29" s="157"/>
      <c r="NQY29" s="157"/>
      <c r="NQZ29" s="157"/>
      <c r="NRA29" s="161"/>
      <c r="NRB29" s="159"/>
      <c r="NRC29" s="157"/>
      <c r="NRD29" s="157"/>
      <c r="NRE29" s="157"/>
      <c r="NRF29" s="157"/>
      <c r="NRG29" s="161"/>
      <c r="NRH29" s="157"/>
      <c r="NRI29" s="157"/>
      <c r="NRJ29" s="156"/>
      <c r="NRK29" s="157"/>
      <c r="NRL29" s="157"/>
      <c r="NRM29" s="157"/>
      <c r="NRN29" s="157"/>
      <c r="NRO29" s="161"/>
      <c r="NRP29" s="159"/>
      <c r="NRQ29" s="157"/>
      <c r="NRR29" s="157"/>
      <c r="NRS29" s="157"/>
      <c r="NRT29" s="157"/>
      <c r="NRU29" s="161"/>
      <c r="NRV29" s="157"/>
      <c r="NRW29" s="157"/>
      <c r="NRX29" s="156"/>
      <c r="NRY29" s="157"/>
      <c r="NRZ29" s="157"/>
      <c r="NSA29" s="157"/>
      <c r="NSB29" s="157"/>
      <c r="NSC29" s="161"/>
      <c r="NSD29" s="159"/>
      <c r="NSE29" s="157"/>
      <c r="NSF29" s="157"/>
      <c r="NSG29" s="157"/>
      <c r="NSH29" s="157"/>
      <c r="NSI29" s="161"/>
      <c r="NSJ29" s="157"/>
      <c r="NSK29" s="157"/>
      <c r="NSL29" s="156"/>
      <c r="NSM29" s="157"/>
      <c r="NSN29" s="157"/>
      <c r="NSO29" s="157"/>
      <c r="NSP29" s="157"/>
      <c r="NSQ29" s="161"/>
      <c r="NSR29" s="159"/>
      <c r="NSS29" s="157"/>
      <c r="NST29" s="157"/>
      <c r="NSU29" s="157"/>
      <c r="NSV29" s="157"/>
      <c r="NSW29" s="161"/>
      <c r="NSX29" s="157"/>
      <c r="NSY29" s="157"/>
      <c r="NSZ29" s="156"/>
      <c r="NTA29" s="157"/>
      <c r="NTB29" s="157"/>
      <c r="NTC29" s="157"/>
      <c r="NTD29" s="157"/>
      <c r="NTE29" s="161"/>
      <c r="NTF29" s="159"/>
      <c r="NTG29" s="157"/>
      <c r="NTH29" s="157"/>
      <c r="NTI29" s="157"/>
      <c r="NTJ29" s="157"/>
      <c r="NTK29" s="161"/>
      <c r="NTL29" s="157"/>
      <c r="NTM29" s="157"/>
      <c r="NTN29" s="156"/>
      <c r="NTO29" s="157"/>
      <c r="NTP29" s="157"/>
      <c r="NTQ29" s="157"/>
      <c r="NTR29" s="157"/>
      <c r="NTS29" s="161"/>
      <c r="NTT29" s="159"/>
      <c r="NTU29" s="157"/>
      <c r="NTV29" s="157"/>
      <c r="NTW29" s="157"/>
      <c r="NTX29" s="157"/>
      <c r="NTY29" s="161"/>
      <c r="NTZ29" s="157"/>
      <c r="NUA29" s="157"/>
      <c r="NUB29" s="156"/>
      <c r="NUC29" s="157"/>
      <c r="NUD29" s="157"/>
      <c r="NUE29" s="157"/>
      <c r="NUF29" s="157"/>
      <c r="NUG29" s="161"/>
      <c r="NUH29" s="159"/>
      <c r="NUI29" s="157"/>
      <c r="NUJ29" s="157"/>
      <c r="NUK29" s="157"/>
      <c r="NUL29" s="157"/>
      <c r="NUM29" s="161"/>
      <c r="NUN29" s="157"/>
      <c r="NUO29" s="157"/>
      <c r="NUP29" s="156"/>
      <c r="NUQ29" s="157"/>
      <c r="NUR29" s="157"/>
      <c r="NUS29" s="157"/>
      <c r="NUT29" s="157"/>
      <c r="NUU29" s="161"/>
      <c r="NUV29" s="159"/>
      <c r="NUW29" s="157"/>
      <c r="NUX29" s="157"/>
      <c r="NUY29" s="157"/>
      <c r="NUZ29" s="157"/>
      <c r="NVA29" s="161"/>
      <c r="NVB29" s="157"/>
      <c r="NVC29" s="157"/>
      <c r="NVD29" s="156"/>
      <c r="NVE29" s="157"/>
      <c r="NVF29" s="157"/>
      <c r="NVG29" s="157"/>
      <c r="NVH29" s="157"/>
      <c r="NVI29" s="161"/>
      <c r="NVJ29" s="159"/>
      <c r="NVK29" s="157"/>
      <c r="NVL29" s="157"/>
      <c r="NVM29" s="157"/>
      <c r="NVN29" s="157"/>
      <c r="NVO29" s="161"/>
      <c r="NVP29" s="157"/>
      <c r="NVQ29" s="157"/>
      <c r="NVR29" s="156"/>
      <c r="NVS29" s="157"/>
      <c r="NVT29" s="157"/>
      <c r="NVU29" s="157"/>
      <c r="NVV29" s="157"/>
      <c r="NVW29" s="161"/>
      <c r="NVX29" s="159"/>
      <c r="NVY29" s="157"/>
      <c r="NVZ29" s="157"/>
      <c r="NWA29" s="157"/>
      <c r="NWB29" s="157"/>
      <c r="NWC29" s="161"/>
      <c r="NWD29" s="157"/>
      <c r="NWE29" s="157"/>
      <c r="NWF29" s="156"/>
      <c r="NWG29" s="157"/>
      <c r="NWH29" s="157"/>
      <c r="NWI29" s="157"/>
      <c r="NWJ29" s="157"/>
      <c r="NWK29" s="161"/>
      <c r="NWL29" s="159"/>
      <c r="NWM29" s="157"/>
      <c r="NWN29" s="157"/>
      <c r="NWO29" s="157"/>
      <c r="NWP29" s="157"/>
      <c r="NWQ29" s="161"/>
      <c r="NWR29" s="157"/>
      <c r="NWS29" s="157"/>
      <c r="NWT29" s="156"/>
      <c r="NWU29" s="157"/>
      <c r="NWV29" s="157"/>
      <c r="NWW29" s="157"/>
      <c r="NWX29" s="157"/>
      <c r="NWY29" s="161"/>
      <c r="NWZ29" s="159"/>
      <c r="NXA29" s="157"/>
      <c r="NXB29" s="157"/>
      <c r="NXC29" s="157"/>
      <c r="NXD29" s="157"/>
      <c r="NXE29" s="161"/>
      <c r="NXF29" s="157"/>
      <c r="NXG29" s="157"/>
      <c r="NXH29" s="156"/>
      <c r="NXI29" s="157"/>
      <c r="NXJ29" s="157"/>
      <c r="NXK29" s="157"/>
      <c r="NXL29" s="157"/>
      <c r="NXM29" s="161"/>
      <c r="NXN29" s="159"/>
      <c r="NXO29" s="157"/>
      <c r="NXP29" s="157"/>
      <c r="NXQ29" s="157"/>
      <c r="NXR29" s="157"/>
      <c r="NXS29" s="161"/>
      <c r="NXT29" s="157"/>
      <c r="NXU29" s="157"/>
      <c r="NXV29" s="156"/>
      <c r="NXW29" s="157"/>
      <c r="NXX29" s="157"/>
      <c r="NXY29" s="157"/>
      <c r="NXZ29" s="157"/>
      <c r="NYA29" s="161"/>
      <c r="NYB29" s="159"/>
      <c r="NYC29" s="157"/>
      <c r="NYD29" s="157"/>
      <c r="NYE29" s="157"/>
      <c r="NYF29" s="157"/>
      <c r="NYG29" s="161"/>
      <c r="NYH29" s="157"/>
      <c r="NYI29" s="157"/>
      <c r="NYJ29" s="156"/>
      <c r="NYK29" s="157"/>
      <c r="NYL29" s="157"/>
      <c r="NYM29" s="157"/>
      <c r="NYN29" s="157"/>
      <c r="NYO29" s="161"/>
      <c r="NYP29" s="159"/>
      <c r="NYQ29" s="157"/>
      <c r="NYR29" s="157"/>
      <c r="NYS29" s="157"/>
      <c r="NYT29" s="157"/>
      <c r="NYU29" s="161"/>
      <c r="NYV29" s="157"/>
      <c r="NYW29" s="157"/>
      <c r="NYX29" s="156"/>
      <c r="NYY29" s="157"/>
      <c r="NYZ29" s="157"/>
      <c r="NZA29" s="157"/>
      <c r="NZB29" s="157"/>
      <c r="NZC29" s="161"/>
      <c r="NZD29" s="159"/>
      <c r="NZE29" s="157"/>
      <c r="NZF29" s="157"/>
      <c r="NZG29" s="157"/>
      <c r="NZH29" s="157"/>
      <c r="NZI29" s="161"/>
      <c r="NZJ29" s="157"/>
      <c r="NZK29" s="157"/>
      <c r="NZL29" s="156"/>
      <c r="NZM29" s="157"/>
      <c r="NZN29" s="157"/>
      <c r="NZO29" s="157"/>
      <c r="NZP29" s="157"/>
      <c r="NZQ29" s="161"/>
      <c r="NZR29" s="159"/>
      <c r="NZS29" s="157"/>
      <c r="NZT29" s="157"/>
      <c r="NZU29" s="157"/>
      <c r="NZV29" s="157"/>
      <c r="NZW29" s="161"/>
      <c r="NZX29" s="157"/>
      <c r="NZY29" s="157"/>
      <c r="NZZ29" s="156"/>
      <c r="OAA29" s="157"/>
      <c r="OAB29" s="157"/>
      <c r="OAC29" s="157"/>
      <c r="OAD29" s="157"/>
      <c r="OAE29" s="161"/>
      <c r="OAF29" s="159"/>
      <c r="OAG29" s="157"/>
      <c r="OAH29" s="157"/>
      <c r="OAI29" s="157"/>
      <c r="OAJ29" s="157"/>
      <c r="OAK29" s="161"/>
      <c r="OAL29" s="157"/>
      <c r="OAM29" s="157"/>
      <c r="OAN29" s="156"/>
      <c r="OAO29" s="157"/>
      <c r="OAP29" s="157"/>
      <c r="OAQ29" s="157"/>
      <c r="OAR29" s="157"/>
      <c r="OAS29" s="161"/>
      <c r="OAT29" s="159"/>
      <c r="OAU29" s="157"/>
      <c r="OAV29" s="157"/>
      <c r="OAW29" s="157"/>
      <c r="OAX29" s="157"/>
      <c r="OAY29" s="161"/>
      <c r="OAZ29" s="157"/>
      <c r="OBA29" s="157"/>
      <c r="OBB29" s="156"/>
      <c r="OBC29" s="157"/>
      <c r="OBD29" s="157"/>
      <c r="OBE29" s="157"/>
      <c r="OBF29" s="157"/>
      <c r="OBG29" s="161"/>
      <c r="OBH29" s="159"/>
      <c r="OBI29" s="157"/>
      <c r="OBJ29" s="157"/>
      <c r="OBK29" s="157"/>
      <c r="OBL29" s="157"/>
      <c r="OBM29" s="161"/>
      <c r="OBN29" s="157"/>
      <c r="OBO29" s="157"/>
      <c r="OBP29" s="156"/>
      <c r="OBQ29" s="157"/>
      <c r="OBR29" s="157"/>
      <c r="OBS29" s="157"/>
      <c r="OBT29" s="157"/>
      <c r="OBU29" s="161"/>
      <c r="OBV29" s="159"/>
      <c r="OBW29" s="157"/>
      <c r="OBX29" s="157"/>
      <c r="OBY29" s="157"/>
      <c r="OBZ29" s="157"/>
      <c r="OCA29" s="161"/>
      <c r="OCB29" s="157"/>
      <c r="OCC29" s="157"/>
      <c r="OCD29" s="156"/>
      <c r="OCE29" s="157"/>
      <c r="OCF29" s="157"/>
      <c r="OCG29" s="157"/>
      <c r="OCH29" s="157"/>
      <c r="OCI29" s="161"/>
      <c r="OCJ29" s="159"/>
      <c r="OCK29" s="157"/>
      <c r="OCL29" s="157"/>
      <c r="OCM29" s="157"/>
      <c r="OCN29" s="157"/>
      <c r="OCO29" s="161"/>
      <c r="OCP29" s="157"/>
      <c r="OCQ29" s="157"/>
      <c r="OCR29" s="156"/>
      <c r="OCS29" s="157"/>
      <c r="OCT29" s="157"/>
      <c r="OCU29" s="157"/>
      <c r="OCV29" s="157"/>
      <c r="OCW29" s="161"/>
      <c r="OCX29" s="159"/>
      <c r="OCY29" s="157"/>
      <c r="OCZ29" s="157"/>
      <c r="ODA29" s="157"/>
      <c r="ODB29" s="157"/>
      <c r="ODC29" s="161"/>
      <c r="ODD29" s="157"/>
      <c r="ODE29" s="157"/>
      <c r="ODF29" s="156"/>
      <c r="ODG29" s="157"/>
      <c r="ODH29" s="157"/>
      <c r="ODI29" s="157"/>
      <c r="ODJ29" s="157"/>
      <c r="ODK29" s="161"/>
      <c r="ODL29" s="159"/>
      <c r="ODM29" s="157"/>
      <c r="ODN29" s="157"/>
      <c r="ODO29" s="157"/>
      <c r="ODP29" s="157"/>
      <c r="ODQ29" s="161"/>
      <c r="ODR29" s="157"/>
      <c r="ODS29" s="157"/>
      <c r="ODT29" s="156"/>
      <c r="ODU29" s="157"/>
      <c r="ODV29" s="157"/>
      <c r="ODW29" s="157"/>
      <c r="ODX29" s="157"/>
      <c r="ODY29" s="161"/>
      <c r="ODZ29" s="159"/>
      <c r="OEA29" s="157"/>
      <c r="OEB29" s="157"/>
      <c r="OEC29" s="157"/>
      <c r="OED29" s="157"/>
      <c r="OEE29" s="161"/>
      <c r="OEF29" s="157"/>
      <c r="OEG29" s="157"/>
      <c r="OEH29" s="156"/>
      <c r="OEI29" s="157"/>
      <c r="OEJ29" s="157"/>
      <c r="OEK29" s="157"/>
      <c r="OEL29" s="157"/>
      <c r="OEM29" s="161"/>
      <c r="OEN29" s="159"/>
      <c r="OEO29" s="157"/>
      <c r="OEP29" s="157"/>
      <c r="OEQ29" s="157"/>
      <c r="OER29" s="157"/>
      <c r="OES29" s="161"/>
      <c r="OET29" s="157"/>
      <c r="OEU29" s="157"/>
      <c r="OEV29" s="156"/>
      <c r="OEW29" s="157"/>
      <c r="OEX29" s="157"/>
      <c r="OEY29" s="157"/>
      <c r="OEZ29" s="157"/>
      <c r="OFA29" s="161"/>
      <c r="OFB29" s="159"/>
      <c r="OFC29" s="157"/>
      <c r="OFD29" s="157"/>
      <c r="OFE29" s="157"/>
      <c r="OFF29" s="157"/>
      <c r="OFG29" s="161"/>
      <c r="OFH29" s="157"/>
      <c r="OFI29" s="157"/>
      <c r="OFJ29" s="156"/>
      <c r="OFK29" s="157"/>
      <c r="OFL29" s="157"/>
      <c r="OFM29" s="157"/>
      <c r="OFN29" s="157"/>
      <c r="OFO29" s="161"/>
      <c r="OFP29" s="159"/>
      <c r="OFQ29" s="157"/>
      <c r="OFR29" s="157"/>
      <c r="OFS29" s="157"/>
      <c r="OFT29" s="157"/>
      <c r="OFU29" s="161"/>
      <c r="OFV29" s="157"/>
      <c r="OFW29" s="157"/>
      <c r="OFX29" s="156"/>
      <c r="OFY29" s="157"/>
      <c r="OFZ29" s="157"/>
      <c r="OGA29" s="157"/>
      <c r="OGB29" s="157"/>
      <c r="OGC29" s="161"/>
      <c r="OGD29" s="159"/>
      <c r="OGE29" s="157"/>
      <c r="OGF29" s="157"/>
      <c r="OGG29" s="157"/>
      <c r="OGH29" s="157"/>
      <c r="OGI29" s="161"/>
      <c r="OGJ29" s="157"/>
      <c r="OGK29" s="157"/>
      <c r="OGL29" s="156"/>
      <c r="OGM29" s="157"/>
      <c r="OGN29" s="157"/>
      <c r="OGO29" s="157"/>
      <c r="OGP29" s="157"/>
      <c r="OGQ29" s="161"/>
      <c r="OGR29" s="159"/>
      <c r="OGS29" s="157"/>
      <c r="OGT29" s="157"/>
      <c r="OGU29" s="157"/>
      <c r="OGV29" s="157"/>
      <c r="OGW29" s="161"/>
      <c r="OGX29" s="157"/>
      <c r="OGY29" s="157"/>
      <c r="OGZ29" s="156"/>
      <c r="OHA29" s="157"/>
      <c r="OHB29" s="157"/>
      <c r="OHC29" s="157"/>
      <c r="OHD29" s="157"/>
      <c r="OHE29" s="161"/>
      <c r="OHF29" s="159"/>
      <c r="OHG29" s="157"/>
      <c r="OHH29" s="157"/>
      <c r="OHI29" s="157"/>
      <c r="OHJ29" s="157"/>
      <c r="OHK29" s="161"/>
      <c r="OHL29" s="157"/>
      <c r="OHM29" s="157"/>
      <c r="OHN29" s="156"/>
      <c r="OHO29" s="157"/>
      <c r="OHP29" s="157"/>
      <c r="OHQ29" s="157"/>
      <c r="OHR29" s="157"/>
      <c r="OHS29" s="161"/>
      <c r="OHT29" s="159"/>
      <c r="OHU29" s="157"/>
      <c r="OHV29" s="157"/>
      <c r="OHW29" s="157"/>
      <c r="OHX29" s="157"/>
      <c r="OHY29" s="161"/>
      <c r="OHZ29" s="157"/>
      <c r="OIA29" s="157"/>
      <c r="OIB29" s="156"/>
      <c r="OIC29" s="157"/>
      <c r="OID29" s="157"/>
      <c r="OIE29" s="157"/>
      <c r="OIF29" s="157"/>
      <c r="OIG29" s="161"/>
      <c r="OIH29" s="159"/>
      <c r="OII29" s="157"/>
      <c r="OIJ29" s="157"/>
      <c r="OIK29" s="157"/>
      <c r="OIL29" s="157"/>
      <c r="OIM29" s="161"/>
      <c r="OIN29" s="157"/>
      <c r="OIO29" s="157"/>
      <c r="OIP29" s="156"/>
      <c r="OIQ29" s="157"/>
      <c r="OIR29" s="157"/>
      <c r="OIS29" s="157"/>
      <c r="OIT29" s="157"/>
      <c r="OIU29" s="161"/>
      <c r="OIV29" s="159"/>
      <c r="OIW29" s="157"/>
      <c r="OIX29" s="157"/>
      <c r="OIY29" s="157"/>
      <c r="OIZ29" s="157"/>
      <c r="OJA29" s="161"/>
      <c r="OJB29" s="157"/>
      <c r="OJC29" s="157"/>
      <c r="OJD29" s="156"/>
      <c r="OJE29" s="157"/>
      <c r="OJF29" s="157"/>
      <c r="OJG29" s="157"/>
      <c r="OJH29" s="157"/>
      <c r="OJI29" s="161"/>
      <c r="OJJ29" s="159"/>
      <c r="OJK29" s="157"/>
      <c r="OJL29" s="157"/>
      <c r="OJM29" s="157"/>
      <c r="OJN29" s="157"/>
      <c r="OJO29" s="161"/>
      <c r="OJP29" s="157"/>
      <c r="OJQ29" s="157"/>
      <c r="OJR29" s="156"/>
      <c r="OJS29" s="157"/>
      <c r="OJT29" s="157"/>
      <c r="OJU29" s="157"/>
      <c r="OJV29" s="157"/>
      <c r="OJW29" s="161"/>
      <c r="OJX29" s="159"/>
      <c r="OJY29" s="157"/>
      <c r="OJZ29" s="157"/>
      <c r="OKA29" s="157"/>
      <c r="OKB29" s="157"/>
      <c r="OKC29" s="161"/>
      <c r="OKD29" s="157"/>
      <c r="OKE29" s="157"/>
      <c r="OKF29" s="156"/>
      <c r="OKG29" s="157"/>
      <c r="OKH29" s="157"/>
      <c r="OKI29" s="157"/>
      <c r="OKJ29" s="157"/>
      <c r="OKK29" s="161"/>
      <c r="OKL29" s="159"/>
      <c r="OKM29" s="157"/>
      <c r="OKN29" s="157"/>
      <c r="OKO29" s="157"/>
      <c r="OKP29" s="157"/>
      <c r="OKQ29" s="161"/>
      <c r="OKR29" s="157"/>
      <c r="OKS29" s="157"/>
      <c r="OKT29" s="156"/>
      <c r="OKU29" s="157"/>
      <c r="OKV29" s="157"/>
      <c r="OKW29" s="157"/>
      <c r="OKX29" s="157"/>
      <c r="OKY29" s="161"/>
      <c r="OKZ29" s="159"/>
      <c r="OLA29" s="157"/>
      <c r="OLB29" s="157"/>
      <c r="OLC29" s="157"/>
      <c r="OLD29" s="157"/>
      <c r="OLE29" s="161"/>
      <c r="OLF29" s="157"/>
      <c r="OLG29" s="157"/>
      <c r="OLH29" s="156"/>
      <c r="OLI29" s="157"/>
      <c r="OLJ29" s="157"/>
      <c r="OLK29" s="157"/>
      <c r="OLL29" s="157"/>
      <c r="OLM29" s="161"/>
      <c r="OLN29" s="159"/>
      <c r="OLO29" s="157"/>
      <c r="OLP29" s="157"/>
      <c r="OLQ29" s="157"/>
      <c r="OLR29" s="157"/>
      <c r="OLS29" s="161"/>
      <c r="OLT29" s="157"/>
      <c r="OLU29" s="157"/>
      <c r="OLV29" s="156"/>
      <c r="OLW29" s="157"/>
      <c r="OLX29" s="157"/>
      <c r="OLY29" s="157"/>
      <c r="OLZ29" s="157"/>
      <c r="OMA29" s="161"/>
      <c r="OMB29" s="159"/>
      <c r="OMC29" s="157"/>
      <c r="OMD29" s="157"/>
      <c r="OME29" s="157"/>
      <c r="OMF29" s="157"/>
      <c r="OMG29" s="161"/>
      <c r="OMH29" s="157"/>
      <c r="OMI29" s="157"/>
      <c r="OMJ29" s="156"/>
      <c r="OMK29" s="157"/>
      <c r="OML29" s="157"/>
      <c r="OMM29" s="157"/>
      <c r="OMN29" s="157"/>
      <c r="OMO29" s="161"/>
      <c r="OMP29" s="159"/>
      <c r="OMQ29" s="157"/>
      <c r="OMR29" s="157"/>
      <c r="OMS29" s="157"/>
      <c r="OMT29" s="157"/>
      <c r="OMU29" s="161"/>
      <c r="OMV29" s="157"/>
      <c r="OMW29" s="157"/>
      <c r="OMX29" s="156"/>
      <c r="OMY29" s="157"/>
      <c r="OMZ29" s="157"/>
      <c r="ONA29" s="157"/>
      <c r="ONB29" s="157"/>
      <c r="ONC29" s="161"/>
      <c r="OND29" s="159"/>
      <c r="ONE29" s="157"/>
      <c r="ONF29" s="157"/>
      <c r="ONG29" s="157"/>
      <c r="ONH29" s="157"/>
      <c r="ONI29" s="161"/>
      <c r="ONJ29" s="157"/>
      <c r="ONK29" s="157"/>
      <c r="ONL29" s="156"/>
      <c r="ONM29" s="157"/>
      <c r="ONN29" s="157"/>
      <c r="ONO29" s="157"/>
      <c r="ONP29" s="157"/>
      <c r="ONQ29" s="161"/>
      <c r="ONR29" s="159"/>
      <c r="ONS29" s="157"/>
      <c r="ONT29" s="157"/>
      <c r="ONU29" s="157"/>
      <c r="ONV29" s="157"/>
      <c r="ONW29" s="161"/>
      <c r="ONX29" s="157"/>
      <c r="ONY29" s="157"/>
      <c r="ONZ29" s="156"/>
      <c r="OOA29" s="157"/>
      <c r="OOB29" s="157"/>
      <c r="OOC29" s="157"/>
      <c r="OOD29" s="157"/>
      <c r="OOE29" s="161"/>
      <c r="OOF29" s="159"/>
      <c r="OOG29" s="157"/>
      <c r="OOH29" s="157"/>
      <c r="OOI29" s="157"/>
      <c r="OOJ29" s="157"/>
      <c r="OOK29" s="161"/>
      <c r="OOL29" s="157"/>
      <c r="OOM29" s="157"/>
      <c r="OON29" s="156"/>
      <c r="OOO29" s="157"/>
      <c r="OOP29" s="157"/>
      <c r="OOQ29" s="157"/>
      <c r="OOR29" s="157"/>
      <c r="OOS29" s="161"/>
      <c r="OOT29" s="159"/>
      <c r="OOU29" s="157"/>
      <c r="OOV29" s="157"/>
      <c r="OOW29" s="157"/>
      <c r="OOX29" s="157"/>
      <c r="OOY29" s="161"/>
      <c r="OOZ29" s="157"/>
      <c r="OPA29" s="157"/>
      <c r="OPB29" s="156"/>
      <c r="OPC29" s="157"/>
      <c r="OPD29" s="157"/>
      <c r="OPE29" s="157"/>
      <c r="OPF29" s="157"/>
      <c r="OPG29" s="161"/>
      <c r="OPH29" s="159"/>
      <c r="OPI29" s="157"/>
      <c r="OPJ29" s="157"/>
      <c r="OPK29" s="157"/>
      <c r="OPL29" s="157"/>
      <c r="OPM29" s="161"/>
      <c r="OPN29" s="157"/>
      <c r="OPO29" s="157"/>
      <c r="OPP29" s="156"/>
      <c r="OPQ29" s="157"/>
      <c r="OPR29" s="157"/>
      <c r="OPS29" s="157"/>
      <c r="OPT29" s="157"/>
      <c r="OPU29" s="161"/>
      <c r="OPV29" s="159"/>
      <c r="OPW29" s="157"/>
      <c r="OPX29" s="157"/>
      <c r="OPY29" s="157"/>
      <c r="OPZ29" s="157"/>
      <c r="OQA29" s="161"/>
      <c r="OQB29" s="157"/>
      <c r="OQC29" s="157"/>
      <c r="OQD29" s="156"/>
      <c r="OQE29" s="157"/>
      <c r="OQF29" s="157"/>
      <c r="OQG29" s="157"/>
      <c r="OQH29" s="157"/>
      <c r="OQI29" s="161"/>
      <c r="OQJ29" s="159"/>
      <c r="OQK29" s="157"/>
      <c r="OQL29" s="157"/>
      <c r="OQM29" s="157"/>
      <c r="OQN29" s="157"/>
      <c r="OQO29" s="161"/>
      <c r="OQP29" s="157"/>
      <c r="OQQ29" s="157"/>
      <c r="OQR29" s="156"/>
      <c r="OQS29" s="157"/>
      <c r="OQT29" s="157"/>
      <c r="OQU29" s="157"/>
      <c r="OQV29" s="157"/>
      <c r="OQW29" s="161"/>
      <c r="OQX29" s="159"/>
      <c r="OQY29" s="157"/>
      <c r="OQZ29" s="157"/>
      <c r="ORA29" s="157"/>
      <c r="ORB29" s="157"/>
      <c r="ORC29" s="161"/>
      <c r="ORD29" s="157"/>
      <c r="ORE29" s="157"/>
      <c r="ORF29" s="156"/>
      <c r="ORG29" s="157"/>
      <c r="ORH29" s="157"/>
      <c r="ORI29" s="157"/>
      <c r="ORJ29" s="157"/>
      <c r="ORK29" s="161"/>
      <c r="ORL29" s="159"/>
      <c r="ORM29" s="157"/>
      <c r="ORN29" s="157"/>
      <c r="ORO29" s="157"/>
      <c r="ORP29" s="157"/>
      <c r="ORQ29" s="161"/>
      <c r="ORR29" s="157"/>
      <c r="ORS29" s="157"/>
      <c r="ORT29" s="156"/>
      <c r="ORU29" s="157"/>
      <c r="ORV29" s="157"/>
      <c r="ORW29" s="157"/>
      <c r="ORX29" s="157"/>
      <c r="ORY29" s="161"/>
      <c r="ORZ29" s="159"/>
      <c r="OSA29" s="157"/>
      <c r="OSB29" s="157"/>
      <c r="OSC29" s="157"/>
      <c r="OSD29" s="157"/>
      <c r="OSE29" s="161"/>
      <c r="OSF29" s="157"/>
      <c r="OSG29" s="157"/>
      <c r="OSH29" s="156"/>
      <c r="OSI29" s="157"/>
      <c r="OSJ29" s="157"/>
      <c r="OSK29" s="157"/>
      <c r="OSL29" s="157"/>
      <c r="OSM29" s="161"/>
      <c r="OSN29" s="159"/>
      <c r="OSO29" s="157"/>
      <c r="OSP29" s="157"/>
      <c r="OSQ29" s="157"/>
      <c r="OSR29" s="157"/>
      <c r="OSS29" s="161"/>
      <c r="OST29" s="157"/>
      <c r="OSU29" s="157"/>
      <c r="OSV29" s="156"/>
      <c r="OSW29" s="157"/>
      <c r="OSX29" s="157"/>
      <c r="OSY29" s="157"/>
      <c r="OSZ29" s="157"/>
      <c r="OTA29" s="161"/>
      <c r="OTB29" s="159"/>
      <c r="OTC29" s="157"/>
      <c r="OTD29" s="157"/>
      <c r="OTE29" s="157"/>
      <c r="OTF29" s="157"/>
      <c r="OTG29" s="161"/>
      <c r="OTH29" s="157"/>
      <c r="OTI29" s="157"/>
      <c r="OTJ29" s="156"/>
      <c r="OTK29" s="157"/>
      <c r="OTL29" s="157"/>
      <c r="OTM29" s="157"/>
      <c r="OTN29" s="157"/>
      <c r="OTO29" s="161"/>
      <c r="OTP29" s="159"/>
      <c r="OTQ29" s="157"/>
      <c r="OTR29" s="157"/>
      <c r="OTS29" s="157"/>
      <c r="OTT29" s="157"/>
      <c r="OTU29" s="161"/>
      <c r="OTV29" s="157"/>
      <c r="OTW29" s="157"/>
      <c r="OTX29" s="156"/>
      <c r="OTY29" s="157"/>
      <c r="OTZ29" s="157"/>
      <c r="OUA29" s="157"/>
      <c r="OUB29" s="157"/>
      <c r="OUC29" s="161"/>
      <c r="OUD29" s="159"/>
      <c r="OUE29" s="157"/>
      <c r="OUF29" s="157"/>
      <c r="OUG29" s="157"/>
      <c r="OUH29" s="157"/>
      <c r="OUI29" s="161"/>
      <c r="OUJ29" s="157"/>
      <c r="OUK29" s="157"/>
      <c r="OUL29" s="156"/>
      <c r="OUM29" s="157"/>
      <c r="OUN29" s="157"/>
      <c r="OUO29" s="157"/>
      <c r="OUP29" s="157"/>
      <c r="OUQ29" s="161"/>
      <c r="OUR29" s="159"/>
      <c r="OUS29" s="157"/>
      <c r="OUT29" s="157"/>
      <c r="OUU29" s="157"/>
      <c r="OUV29" s="157"/>
      <c r="OUW29" s="161"/>
      <c r="OUX29" s="157"/>
      <c r="OUY29" s="157"/>
      <c r="OUZ29" s="156"/>
      <c r="OVA29" s="157"/>
      <c r="OVB29" s="157"/>
      <c r="OVC29" s="157"/>
      <c r="OVD29" s="157"/>
      <c r="OVE29" s="161"/>
      <c r="OVF29" s="159"/>
      <c r="OVG29" s="157"/>
      <c r="OVH29" s="157"/>
      <c r="OVI29" s="157"/>
      <c r="OVJ29" s="157"/>
      <c r="OVK29" s="161"/>
      <c r="OVL29" s="157"/>
      <c r="OVM29" s="157"/>
      <c r="OVN29" s="156"/>
      <c r="OVO29" s="157"/>
      <c r="OVP29" s="157"/>
      <c r="OVQ29" s="157"/>
      <c r="OVR29" s="157"/>
      <c r="OVS29" s="161"/>
      <c r="OVT29" s="159"/>
      <c r="OVU29" s="157"/>
      <c r="OVV29" s="157"/>
      <c r="OVW29" s="157"/>
      <c r="OVX29" s="157"/>
      <c r="OVY29" s="161"/>
      <c r="OVZ29" s="157"/>
      <c r="OWA29" s="157"/>
      <c r="OWB29" s="156"/>
      <c r="OWC29" s="157"/>
      <c r="OWD29" s="157"/>
      <c r="OWE29" s="157"/>
      <c r="OWF29" s="157"/>
      <c r="OWG29" s="161"/>
      <c r="OWH29" s="159"/>
      <c r="OWI29" s="157"/>
      <c r="OWJ29" s="157"/>
      <c r="OWK29" s="157"/>
      <c r="OWL29" s="157"/>
      <c r="OWM29" s="161"/>
      <c r="OWN29" s="157"/>
      <c r="OWO29" s="157"/>
      <c r="OWP29" s="156"/>
      <c r="OWQ29" s="157"/>
      <c r="OWR29" s="157"/>
      <c r="OWS29" s="157"/>
      <c r="OWT29" s="157"/>
      <c r="OWU29" s="161"/>
      <c r="OWV29" s="159"/>
      <c r="OWW29" s="157"/>
      <c r="OWX29" s="157"/>
      <c r="OWY29" s="157"/>
      <c r="OWZ29" s="157"/>
      <c r="OXA29" s="161"/>
      <c r="OXB29" s="157"/>
      <c r="OXC29" s="157"/>
      <c r="OXD29" s="156"/>
      <c r="OXE29" s="157"/>
      <c r="OXF29" s="157"/>
      <c r="OXG29" s="157"/>
      <c r="OXH29" s="157"/>
      <c r="OXI29" s="161"/>
      <c r="OXJ29" s="159"/>
      <c r="OXK29" s="157"/>
      <c r="OXL29" s="157"/>
      <c r="OXM29" s="157"/>
      <c r="OXN29" s="157"/>
      <c r="OXO29" s="161"/>
      <c r="OXP29" s="157"/>
      <c r="OXQ29" s="157"/>
      <c r="OXR29" s="156"/>
      <c r="OXS29" s="157"/>
      <c r="OXT29" s="157"/>
      <c r="OXU29" s="157"/>
      <c r="OXV29" s="157"/>
      <c r="OXW29" s="161"/>
      <c r="OXX29" s="159"/>
      <c r="OXY29" s="157"/>
      <c r="OXZ29" s="157"/>
      <c r="OYA29" s="157"/>
      <c r="OYB29" s="157"/>
      <c r="OYC29" s="161"/>
      <c r="OYD29" s="157"/>
      <c r="OYE29" s="157"/>
      <c r="OYF29" s="156"/>
      <c r="OYG29" s="157"/>
      <c r="OYH29" s="157"/>
      <c r="OYI29" s="157"/>
      <c r="OYJ29" s="157"/>
      <c r="OYK29" s="161"/>
      <c r="OYL29" s="159"/>
      <c r="OYM29" s="157"/>
      <c r="OYN29" s="157"/>
      <c r="OYO29" s="157"/>
      <c r="OYP29" s="157"/>
      <c r="OYQ29" s="161"/>
      <c r="OYR29" s="157"/>
      <c r="OYS29" s="157"/>
      <c r="OYT29" s="156"/>
      <c r="OYU29" s="157"/>
      <c r="OYV29" s="157"/>
      <c r="OYW29" s="157"/>
      <c r="OYX29" s="157"/>
      <c r="OYY29" s="161"/>
      <c r="OYZ29" s="159"/>
      <c r="OZA29" s="157"/>
      <c r="OZB29" s="157"/>
      <c r="OZC29" s="157"/>
      <c r="OZD29" s="157"/>
      <c r="OZE29" s="161"/>
      <c r="OZF29" s="157"/>
      <c r="OZG29" s="157"/>
      <c r="OZH29" s="156"/>
      <c r="OZI29" s="157"/>
      <c r="OZJ29" s="157"/>
      <c r="OZK29" s="157"/>
      <c r="OZL29" s="157"/>
      <c r="OZM29" s="161"/>
      <c r="OZN29" s="159"/>
      <c r="OZO29" s="157"/>
      <c r="OZP29" s="157"/>
      <c r="OZQ29" s="157"/>
      <c r="OZR29" s="157"/>
      <c r="OZS29" s="161"/>
      <c r="OZT29" s="157"/>
      <c r="OZU29" s="157"/>
      <c r="OZV29" s="156"/>
      <c r="OZW29" s="157"/>
      <c r="OZX29" s="157"/>
      <c r="OZY29" s="157"/>
      <c r="OZZ29" s="157"/>
      <c r="PAA29" s="161"/>
      <c r="PAB29" s="159"/>
      <c r="PAC29" s="157"/>
      <c r="PAD29" s="157"/>
      <c r="PAE29" s="157"/>
      <c r="PAF29" s="157"/>
      <c r="PAG29" s="161"/>
      <c r="PAH29" s="157"/>
      <c r="PAI29" s="157"/>
      <c r="PAJ29" s="156"/>
      <c r="PAK29" s="157"/>
      <c r="PAL29" s="157"/>
      <c r="PAM29" s="157"/>
      <c r="PAN29" s="157"/>
      <c r="PAO29" s="161"/>
      <c r="PAP29" s="159"/>
      <c r="PAQ29" s="157"/>
      <c r="PAR29" s="157"/>
      <c r="PAS29" s="157"/>
      <c r="PAT29" s="157"/>
      <c r="PAU29" s="161"/>
      <c r="PAV29" s="157"/>
      <c r="PAW29" s="157"/>
      <c r="PAX29" s="156"/>
      <c r="PAY29" s="157"/>
      <c r="PAZ29" s="157"/>
      <c r="PBA29" s="157"/>
      <c r="PBB29" s="157"/>
      <c r="PBC29" s="161"/>
      <c r="PBD29" s="159"/>
      <c r="PBE29" s="157"/>
      <c r="PBF29" s="157"/>
      <c r="PBG29" s="157"/>
      <c r="PBH29" s="157"/>
      <c r="PBI29" s="161"/>
      <c r="PBJ29" s="157"/>
      <c r="PBK29" s="157"/>
      <c r="PBL29" s="156"/>
      <c r="PBM29" s="157"/>
      <c r="PBN29" s="157"/>
      <c r="PBO29" s="157"/>
      <c r="PBP29" s="157"/>
      <c r="PBQ29" s="161"/>
      <c r="PBR29" s="159"/>
      <c r="PBS29" s="157"/>
      <c r="PBT29" s="157"/>
      <c r="PBU29" s="157"/>
      <c r="PBV29" s="157"/>
      <c r="PBW29" s="161"/>
      <c r="PBX29" s="157"/>
      <c r="PBY29" s="157"/>
      <c r="PBZ29" s="156"/>
      <c r="PCA29" s="157"/>
      <c r="PCB29" s="157"/>
      <c r="PCC29" s="157"/>
      <c r="PCD29" s="157"/>
      <c r="PCE29" s="161"/>
      <c r="PCF29" s="159"/>
      <c r="PCG29" s="157"/>
      <c r="PCH29" s="157"/>
      <c r="PCI29" s="157"/>
      <c r="PCJ29" s="157"/>
      <c r="PCK29" s="161"/>
      <c r="PCL29" s="157"/>
      <c r="PCM29" s="157"/>
      <c r="PCN29" s="156"/>
      <c r="PCO29" s="157"/>
      <c r="PCP29" s="157"/>
      <c r="PCQ29" s="157"/>
      <c r="PCR29" s="157"/>
      <c r="PCS29" s="161"/>
      <c r="PCT29" s="159"/>
      <c r="PCU29" s="157"/>
      <c r="PCV29" s="157"/>
      <c r="PCW29" s="157"/>
      <c r="PCX29" s="157"/>
      <c r="PCY29" s="161"/>
      <c r="PCZ29" s="157"/>
      <c r="PDA29" s="157"/>
      <c r="PDB29" s="156"/>
      <c r="PDC29" s="157"/>
      <c r="PDD29" s="157"/>
      <c r="PDE29" s="157"/>
      <c r="PDF29" s="157"/>
      <c r="PDG29" s="161"/>
      <c r="PDH29" s="159"/>
      <c r="PDI29" s="157"/>
      <c r="PDJ29" s="157"/>
      <c r="PDK29" s="157"/>
      <c r="PDL29" s="157"/>
      <c r="PDM29" s="161"/>
      <c r="PDN29" s="157"/>
      <c r="PDO29" s="157"/>
      <c r="PDP29" s="156"/>
      <c r="PDQ29" s="157"/>
      <c r="PDR29" s="157"/>
      <c r="PDS29" s="157"/>
      <c r="PDT29" s="157"/>
      <c r="PDU29" s="161"/>
      <c r="PDV29" s="159"/>
      <c r="PDW29" s="157"/>
      <c r="PDX29" s="157"/>
      <c r="PDY29" s="157"/>
      <c r="PDZ29" s="157"/>
      <c r="PEA29" s="161"/>
      <c r="PEB29" s="157"/>
      <c r="PEC29" s="157"/>
      <c r="PED29" s="156"/>
      <c r="PEE29" s="157"/>
      <c r="PEF29" s="157"/>
      <c r="PEG29" s="157"/>
      <c r="PEH29" s="157"/>
      <c r="PEI29" s="161"/>
      <c r="PEJ29" s="159"/>
      <c r="PEK29" s="157"/>
      <c r="PEL29" s="157"/>
      <c r="PEM29" s="157"/>
      <c r="PEN29" s="157"/>
      <c r="PEO29" s="161"/>
      <c r="PEP29" s="157"/>
      <c r="PEQ29" s="157"/>
      <c r="PER29" s="156"/>
      <c r="PES29" s="157"/>
      <c r="PET29" s="157"/>
      <c r="PEU29" s="157"/>
      <c r="PEV29" s="157"/>
      <c r="PEW29" s="161"/>
      <c r="PEX29" s="159"/>
      <c r="PEY29" s="157"/>
      <c r="PEZ29" s="157"/>
      <c r="PFA29" s="157"/>
      <c r="PFB29" s="157"/>
      <c r="PFC29" s="161"/>
      <c r="PFD29" s="157"/>
      <c r="PFE29" s="157"/>
      <c r="PFF29" s="156"/>
      <c r="PFG29" s="157"/>
      <c r="PFH29" s="157"/>
      <c r="PFI29" s="157"/>
      <c r="PFJ29" s="157"/>
      <c r="PFK29" s="161"/>
      <c r="PFL29" s="159"/>
      <c r="PFM29" s="157"/>
      <c r="PFN29" s="157"/>
      <c r="PFO29" s="157"/>
      <c r="PFP29" s="157"/>
      <c r="PFQ29" s="161"/>
      <c r="PFR29" s="157"/>
      <c r="PFS29" s="157"/>
      <c r="PFT29" s="156"/>
      <c r="PFU29" s="157"/>
      <c r="PFV29" s="157"/>
      <c r="PFW29" s="157"/>
      <c r="PFX29" s="157"/>
      <c r="PFY29" s="161"/>
      <c r="PFZ29" s="159"/>
      <c r="PGA29" s="157"/>
      <c r="PGB29" s="157"/>
      <c r="PGC29" s="157"/>
      <c r="PGD29" s="157"/>
      <c r="PGE29" s="161"/>
      <c r="PGF29" s="157"/>
      <c r="PGG29" s="157"/>
      <c r="PGH29" s="156"/>
      <c r="PGI29" s="157"/>
      <c r="PGJ29" s="157"/>
      <c r="PGK29" s="157"/>
      <c r="PGL29" s="157"/>
      <c r="PGM29" s="161"/>
      <c r="PGN29" s="159"/>
      <c r="PGO29" s="157"/>
      <c r="PGP29" s="157"/>
      <c r="PGQ29" s="157"/>
      <c r="PGR29" s="157"/>
      <c r="PGS29" s="161"/>
      <c r="PGT29" s="157"/>
      <c r="PGU29" s="157"/>
      <c r="PGV29" s="156"/>
      <c r="PGW29" s="157"/>
      <c r="PGX29" s="157"/>
      <c r="PGY29" s="157"/>
      <c r="PGZ29" s="157"/>
      <c r="PHA29" s="161"/>
      <c r="PHB29" s="159"/>
      <c r="PHC29" s="157"/>
      <c r="PHD29" s="157"/>
      <c r="PHE29" s="157"/>
      <c r="PHF29" s="157"/>
      <c r="PHG29" s="161"/>
      <c r="PHH29" s="157"/>
      <c r="PHI29" s="157"/>
      <c r="PHJ29" s="156"/>
      <c r="PHK29" s="157"/>
      <c r="PHL29" s="157"/>
      <c r="PHM29" s="157"/>
      <c r="PHN29" s="157"/>
      <c r="PHO29" s="161"/>
      <c r="PHP29" s="159"/>
      <c r="PHQ29" s="157"/>
      <c r="PHR29" s="157"/>
      <c r="PHS29" s="157"/>
      <c r="PHT29" s="157"/>
      <c r="PHU29" s="161"/>
      <c r="PHV29" s="157"/>
      <c r="PHW29" s="157"/>
      <c r="PHX29" s="156"/>
      <c r="PHY29" s="157"/>
      <c r="PHZ29" s="157"/>
      <c r="PIA29" s="157"/>
      <c r="PIB29" s="157"/>
      <c r="PIC29" s="161"/>
      <c r="PID29" s="159"/>
      <c r="PIE29" s="157"/>
      <c r="PIF29" s="157"/>
      <c r="PIG29" s="157"/>
      <c r="PIH29" s="157"/>
      <c r="PII29" s="161"/>
      <c r="PIJ29" s="157"/>
      <c r="PIK29" s="157"/>
      <c r="PIL29" s="156"/>
      <c r="PIM29" s="157"/>
      <c r="PIN29" s="157"/>
      <c r="PIO29" s="157"/>
      <c r="PIP29" s="157"/>
      <c r="PIQ29" s="161"/>
      <c r="PIR29" s="159"/>
      <c r="PIS29" s="157"/>
      <c r="PIT29" s="157"/>
      <c r="PIU29" s="157"/>
      <c r="PIV29" s="157"/>
      <c r="PIW29" s="161"/>
      <c r="PIX29" s="157"/>
      <c r="PIY29" s="157"/>
      <c r="PIZ29" s="156"/>
      <c r="PJA29" s="157"/>
      <c r="PJB29" s="157"/>
      <c r="PJC29" s="157"/>
      <c r="PJD29" s="157"/>
      <c r="PJE29" s="161"/>
      <c r="PJF29" s="159"/>
      <c r="PJG29" s="157"/>
      <c r="PJH29" s="157"/>
      <c r="PJI29" s="157"/>
      <c r="PJJ29" s="157"/>
      <c r="PJK29" s="161"/>
      <c r="PJL29" s="157"/>
      <c r="PJM29" s="157"/>
      <c r="PJN29" s="156"/>
      <c r="PJO29" s="157"/>
      <c r="PJP29" s="157"/>
      <c r="PJQ29" s="157"/>
      <c r="PJR29" s="157"/>
      <c r="PJS29" s="161"/>
      <c r="PJT29" s="159"/>
      <c r="PJU29" s="157"/>
      <c r="PJV29" s="157"/>
      <c r="PJW29" s="157"/>
      <c r="PJX29" s="157"/>
      <c r="PJY29" s="161"/>
      <c r="PJZ29" s="157"/>
      <c r="PKA29" s="157"/>
      <c r="PKB29" s="156"/>
      <c r="PKC29" s="157"/>
      <c r="PKD29" s="157"/>
      <c r="PKE29" s="157"/>
      <c r="PKF29" s="157"/>
      <c r="PKG29" s="161"/>
      <c r="PKH29" s="159"/>
      <c r="PKI29" s="157"/>
      <c r="PKJ29" s="157"/>
      <c r="PKK29" s="157"/>
      <c r="PKL29" s="157"/>
      <c r="PKM29" s="161"/>
      <c r="PKN29" s="157"/>
      <c r="PKO29" s="157"/>
      <c r="PKP29" s="156"/>
      <c r="PKQ29" s="157"/>
      <c r="PKR29" s="157"/>
      <c r="PKS29" s="157"/>
      <c r="PKT29" s="157"/>
      <c r="PKU29" s="161"/>
      <c r="PKV29" s="159"/>
      <c r="PKW29" s="157"/>
      <c r="PKX29" s="157"/>
      <c r="PKY29" s="157"/>
      <c r="PKZ29" s="157"/>
      <c r="PLA29" s="161"/>
      <c r="PLB29" s="157"/>
      <c r="PLC29" s="157"/>
      <c r="PLD29" s="156"/>
      <c r="PLE29" s="157"/>
      <c r="PLF29" s="157"/>
      <c r="PLG29" s="157"/>
      <c r="PLH29" s="157"/>
      <c r="PLI29" s="161"/>
      <c r="PLJ29" s="159"/>
      <c r="PLK29" s="157"/>
      <c r="PLL29" s="157"/>
      <c r="PLM29" s="157"/>
      <c r="PLN29" s="157"/>
      <c r="PLO29" s="161"/>
      <c r="PLP29" s="157"/>
      <c r="PLQ29" s="157"/>
      <c r="PLR29" s="156"/>
      <c r="PLS29" s="157"/>
      <c r="PLT29" s="157"/>
      <c r="PLU29" s="157"/>
      <c r="PLV29" s="157"/>
      <c r="PLW29" s="161"/>
      <c r="PLX29" s="159"/>
      <c r="PLY29" s="157"/>
      <c r="PLZ29" s="157"/>
      <c r="PMA29" s="157"/>
      <c r="PMB29" s="157"/>
      <c r="PMC29" s="161"/>
      <c r="PMD29" s="157"/>
      <c r="PME29" s="157"/>
      <c r="PMF29" s="156"/>
      <c r="PMG29" s="157"/>
      <c r="PMH29" s="157"/>
      <c r="PMI29" s="157"/>
      <c r="PMJ29" s="157"/>
      <c r="PMK29" s="161"/>
      <c r="PML29" s="159"/>
      <c r="PMM29" s="157"/>
      <c r="PMN29" s="157"/>
      <c r="PMO29" s="157"/>
      <c r="PMP29" s="157"/>
      <c r="PMQ29" s="161"/>
      <c r="PMR29" s="157"/>
      <c r="PMS29" s="157"/>
      <c r="PMT29" s="156"/>
      <c r="PMU29" s="157"/>
      <c r="PMV29" s="157"/>
      <c r="PMW29" s="157"/>
      <c r="PMX29" s="157"/>
      <c r="PMY29" s="161"/>
      <c r="PMZ29" s="159"/>
      <c r="PNA29" s="157"/>
      <c r="PNB29" s="157"/>
      <c r="PNC29" s="157"/>
      <c r="PND29" s="157"/>
      <c r="PNE29" s="161"/>
      <c r="PNF29" s="157"/>
      <c r="PNG29" s="157"/>
      <c r="PNH29" s="156"/>
      <c r="PNI29" s="157"/>
      <c r="PNJ29" s="157"/>
      <c r="PNK29" s="157"/>
      <c r="PNL29" s="157"/>
      <c r="PNM29" s="161"/>
      <c r="PNN29" s="159"/>
      <c r="PNO29" s="157"/>
      <c r="PNP29" s="157"/>
      <c r="PNQ29" s="157"/>
      <c r="PNR29" s="157"/>
      <c r="PNS29" s="161"/>
      <c r="PNT29" s="157"/>
      <c r="PNU29" s="157"/>
      <c r="PNV29" s="156"/>
      <c r="PNW29" s="157"/>
      <c r="PNX29" s="157"/>
      <c r="PNY29" s="157"/>
      <c r="PNZ29" s="157"/>
      <c r="POA29" s="161"/>
      <c r="POB29" s="159"/>
      <c r="POC29" s="157"/>
      <c r="POD29" s="157"/>
      <c r="POE29" s="157"/>
      <c r="POF29" s="157"/>
      <c r="POG29" s="161"/>
      <c r="POH29" s="157"/>
      <c r="POI29" s="157"/>
      <c r="POJ29" s="156"/>
      <c r="POK29" s="157"/>
      <c r="POL29" s="157"/>
      <c r="POM29" s="157"/>
      <c r="PON29" s="157"/>
      <c r="POO29" s="161"/>
      <c r="POP29" s="159"/>
      <c r="POQ29" s="157"/>
      <c r="POR29" s="157"/>
      <c r="POS29" s="157"/>
      <c r="POT29" s="157"/>
      <c r="POU29" s="161"/>
      <c r="POV29" s="157"/>
      <c r="POW29" s="157"/>
      <c r="POX29" s="156"/>
      <c r="POY29" s="157"/>
      <c r="POZ29" s="157"/>
      <c r="PPA29" s="157"/>
      <c r="PPB29" s="157"/>
      <c r="PPC29" s="161"/>
      <c r="PPD29" s="159"/>
      <c r="PPE29" s="157"/>
      <c r="PPF29" s="157"/>
      <c r="PPG29" s="157"/>
      <c r="PPH29" s="157"/>
      <c r="PPI29" s="161"/>
      <c r="PPJ29" s="157"/>
      <c r="PPK29" s="157"/>
      <c r="PPL29" s="156"/>
      <c r="PPM29" s="157"/>
      <c r="PPN29" s="157"/>
      <c r="PPO29" s="157"/>
      <c r="PPP29" s="157"/>
      <c r="PPQ29" s="161"/>
      <c r="PPR29" s="159"/>
      <c r="PPS29" s="157"/>
      <c r="PPT29" s="157"/>
      <c r="PPU29" s="157"/>
      <c r="PPV29" s="157"/>
      <c r="PPW29" s="161"/>
      <c r="PPX29" s="157"/>
      <c r="PPY29" s="157"/>
      <c r="PPZ29" s="156"/>
      <c r="PQA29" s="157"/>
      <c r="PQB29" s="157"/>
      <c r="PQC29" s="157"/>
      <c r="PQD29" s="157"/>
      <c r="PQE29" s="161"/>
      <c r="PQF29" s="159"/>
      <c r="PQG29" s="157"/>
      <c r="PQH29" s="157"/>
      <c r="PQI29" s="157"/>
      <c r="PQJ29" s="157"/>
      <c r="PQK29" s="161"/>
      <c r="PQL29" s="157"/>
      <c r="PQM29" s="157"/>
      <c r="PQN29" s="156"/>
      <c r="PQO29" s="157"/>
      <c r="PQP29" s="157"/>
      <c r="PQQ29" s="157"/>
      <c r="PQR29" s="157"/>
      <c r="PQS29" s="161"/>
      <c r="PQT29" s="159"/>
      <c r="PQU29" s="157"/>
      <c r="PQV29" s="157"/>
      <c r="PQW29" s="157"/>
      <c r="PQX29" s="157"/>
      <c r="PQY29" s="161"/>
      <c r="PQZ29" s="157"/>
      <c r="PRA29" s="157"/>
      <c r="PRB29" s="156"/>
      <c r="PRC29" s="157"/>
      <c r="PRD29" s="157"/>
      <c r="PRE29" s="157"/>
      <c r="PRF29" s="157"/>
      <c r="PRG29" s="161"/>
      <c r="PRH29" s="159"/>
      <c r="PRI29" s="157"/>
      <c r="PRJ29" s="157"/>
      <c r="PRK29" s="157"/>
      <c r="PRL29" s="157"/>
      <c r="PRM29" s="161"/>
      <c r="PRN29" s="157"/>
      <c r="PRO29" s="157"/>
      <c r="PRP29" s="156"/>
      <c r="PRQ29" s="157"/>
      <c r="PRR29" s="157"/>
      <c r="PRS29" s="157"/>
      <c r="PRT29" s="157"/>
      <c r="PRU29" s="161"/>
      <c r="PRV29" s="159"/>
      <c r="PRW29" s="157"/>
      <c r="PRX29" s="157"/>
      <c r="PRY29" s="157"/>
      <c r="PRZ29" s="157"/>
      <c r="PSA29" s="161"/>
      <c r="PSB29" s="157"/>
      <c r="PSC29" s="157"/>
      <c r="PSD29" s="156"/>
      <c r="PSE29" s="157"/>
      <c r="PSF29" s="157"/>
      <c r="PSG29" s="157"/>
      <c r="PSH29" s="157"/>
      <c r="PSI29" s="161"/>
      <c r="PSJ29" s="159"/>
      <c r="PSK29" s="157"/>
      <c r="PSL29" s="157"/>
      <c r="PSM29" s="157"/>
      <c r="PSN29" s="157"/>
      <c r="PSO29" s="161"/>
      <c r="PSP29" s="157"/>
      <c r="PSQ29" s="157"/>
      <c r="PSR29" s="156"/>
      <c r="PSS29" s="157"/>
      <c r="PST29" s="157"/>
      <c r="PSU29" s="157"/>
      <c r="PSV29" s="157"/>
      <c r="PSW29" s="161"/>
      <c r="PSX29" s="159"/>
      <c r="PSY29" s="157"/>
      <c r="PSZ29" s="157"/>
      <c r="PTA29" s="157"/>
      <c r="PTB29" s="157"/>
      <c r="PTC29" s="161"/>
      <c r="PTD29" s="157"/>
      <c r="PTE29" s="157"/>
      <c r="PTF29" s="156"/>
      <c r="PTG29" s="157"/>
      <c r="PTH29" s="157"/>
      <c r="PTI29" s="157"/>
      <c r="PTJ29" s="157"/>
      <c r="PTK29" s="161"/>
      <c r="PTL29" s="159"/>
      <c r="PTM29" s="157"/>
      <c r="PTN29" s="157"/>
      <c r="PTO29" s="157"/>
      <c r="PTP29" s="157"/>
      <c r="PTQ29" s="161"/>
      <c r="PTR29" s="157"/>
      <c r="PTS29" s="157"/>
      <c r="PTT29" s="156"/>
      <c r="PTU29" s="157"/>
      <c r="PTV29" s="157"/>
      <c r="PTW29" s="157"/>
      <c r="PTX29" s="157"/>
      <c r="PTY29" s="161"/>
      <c r="PTZ29" s="159"/>
      <c r="PUA29" s="157"/>
      <c r="PUB29" s="157"/>
      <c r="PUC29" s="157"/>
      <c r="PUD29" s="157"/>
      <c r="PUE29" s="161"/>
      <c r="PUF29" s="157"/>
      <c r="PUG29" s="157"/>
      <c r="PUH29" s="156"/>
      <c r="PUI29" s="157"/>
      <c r="PUJ29" s="157"/>
      <c r="PUK29" s="157"/>
      <c r="PUL29" s="157"/>
      <c r="PUM29" s="161"/>
      <c r="PUN29" s="159"/>
      <c r="PUO29" s="157"/>
      <c r="PUP29" s="157"/>
      <c r="PUQ29" s="157"/>
      <c r="PUR29" s="157"/>
      <c r="PUS29" s="161"/>
      <c r="PUT29" s="157"/>
      <c r="PUU29" s="157"/>
      <c r="PUV29" s="156"/>
      <c r="PUW29" s="157"/>
      <c r="PUX29" s="157"/>
      <c r="PUY29" s="157"/>
      <c r="PUZ29" s="157"/>
      <c r="PVA29" s="161"/>
      <c r="PVB29" s="159"/>
      <c r="PVC29" s="157"/>
      <c r="PVD29" s="157"/>
      <c r="PVE29" s="157"/>
      <c r="PVF29" s="157"/>
      <c r="PVG29" s="161"/>
      <c r="PVH29" s="157"/>
      <c r="PVI29" s="157"/>
      <c r="PVJ29" s="156"/>
      <c r="PVK29" s="157"/>
      <c r="PVL29" s="157"/>
      <c r="PVM29" s="157"/>
      <c r="PVN29" s="157"/>
      <c r="PVO29" s="161"/>
      <c r="PVP29" s="159"/>
      <c r="PVQ29" s="157"/>
      <c r="PVR29" s="157"/>
      <c r="PVS29" s="157"/>
      <c r="PVT29" s="157"/>
      <c r="PVU29" s="161"/>
      <c r="PVV29" s="157"/>
      <c r="PVW29" s="157"/>
      <c r="PVX29" s="156"/>
      <c r="PVY29" s="157"/>
      <c r="PVZ29" s="157"/>
      <c r="PWA29" s="157"/>
      <c r="PWB29" s="157"/>
      <c r="PWC29" s="161"/>
      <c r="PWD29" s="159"/>
      <c r="PWE29" s="157"/>
      <c r="PWF29" s="157"/>
      <c r="PWG29" s="157"/>
      <c r="PWH29" s="157"/>
      <c r="PWI29" s="161"/>
      <c r="PWJ29" s="157"/>
      <c r="PWK29" s="157"/>
      <c r="PWL29" s="156"/>
      <c r="PWM29" s="157"/>
      <c r="PWN29" s="157"/>
      <c r="PWO29" s="157"/>
      <c r="PWP29" s="157"/>
      <c r="PWQ29" s="161"/>
      <c r="PWR29" s="159"/>
      <c r="PWS29" s="157"/>
      <c r="PWT29" s="157"/>
      <c r="PWU29" s="157"/>
      <c r="PWV29" s="157"/>
      <c r="PWW29" s="161"/>
      <c r="PWX29" s="157"/>
      <c r="PWY29" s="157"/>
      <c r="PWZ29" s="156"/>
      <c r="PXA29" s="157"/>
      <c r="PXB29" s="157"/>
      <c r="PXC29" s="157"/>
      <c r="PXD29" s="157"/>
      <c r="PXE29" s="161"/>
      <c r="PXF29" s="159"/>
      <c r="PXG29" s="157"/>
      <c r="PXH29" s="157"/>
      <c r="PXI29" s="157"/>
      <c r="PXJ29" s="157"/>
      <c r="PXK29" s="161"/>
      <c r="PXL29" s="157"/>
      <c r="PXM29" s="157"/>
      <c r="PXN29" s="156"/>
      <c r="PXO29" s="157"/>
      <c r="PXP29" s="157"/>
      <c r="PXQ29" s="157"/>
      <c r="PXR29" s="157"/>
      <c r="PXS29" s="161"/>
      <c r="PXT29" s="159"/>
      <c r="PXU29" s="157"/>
      <c r="PXV29" s="157"/>
      <c r="PXW29" s="157"/>
      <c r="PXX29" s="157"/>
      <c r="PXY29" s="161"/>
      <c r="PXZ29" s="157"/>
      <c r="PYA29" s="157"/>
      <c r="PYB29" s="156"/>
      <c r="PYC29" s="157"/>
      <c r="PYD29" s="157"/>
      <c r="PYE29" s="157"/>
      <c r="PYF29" s="157"/>
      <c r="PYG29" s="161"/>
      <c r="PYH29" s="159"/>
      <c r="PYI29" s="157"/>
      <c r="PYJ29" s="157"/>
      <c r="PYK29" s="157"/>
      <c r="PYL29" s="157"/>
      <c r="PYM29" s="161"/>
      <c r="PYN29" s="157"/>
      <c r="PYO29" s="157"/>
      <c r="PYP29" s="156"/>
      <c r="PYQ29" s="157"/>
      <c r="PYR29" s="157"/>
      <c r="PYS29" s="157"/>
      <c r="PYT29" s="157"/>
      <c r="PYU29" s="161"/>
      <c r="PYV29" s="159"/>
      <c r="PYW29" s="157"/>
      <c r="PYX29" s="157"/>
      <c r="PYY29" s="157"/>
      <c r="PYZ29" s="157"/>
      <c r="PZA29" s="161"/>
      <c r="PZB29" s="157"/>
      <c r="PZC29" s="157"/>
      <c r="PZD29" s="156"/>
      <c r="PZE29" s="157"/>
      <c r="PZF29" s="157"/>
      <c r="PZG29" s="157"/>
      <c r="PZH29" s="157"/>
      <c r="PZI29" s="161"/>
      <c r="PZJ29" s="159"/>
      <c r="PZK29" s="157"/>
      <c r="PZL29" s="157"/>
      <c r="PZM29" s="157"/>
      <c r="PZN29" s="157"/>
      <c r="PZO29" s="161"/>
      <c r="PZP29" s="157"/>
      <c r="PZQ29" s="157"/>
      <c r="PZR29" s="156"/>
      <c r="PZS29" s="157"/>
      <c r="PZT29" s="157"/>
      <c r="PZU29" s="157"/>
      <c r="PZV29" s="157"/>
      <c r="PZW29" s="161"/>
      <c r="PZX29" s="159"/>
      <c r="PZY29" s="157"/>
      <c r="PZZ29" s="157"/>
      <c r="QAA29" s="157"/>
      <c r="QAB29" s="157"/>
      <c r="QAC29" s="161"/>
      <c r="QAD29" s="157"/>
      <c r="QAE29" s="157"/>
      <c r="QAF29" s="156"/>
      <c r="QAG29" s="157"/>
      <c r="QAH29" s="157"/>
      <c r="QAI29" s="157"/>
      <c r="QAJ29" s="157"/>
      <c r="QAK29" s="161"/>
      <c r="QAL29" s="159"/>
      <c r="QAM29" s="157"/>
      <c r="QAN29" s="157"/>
      <c r="QAO29" s="157"/>
      <c r="QAP29" s="157"/>
      <c r="QAQ29" s="161"/>
      <c r="QAR29" s="157"/>
      <c r="QAS29" s="157"/>
      <c r="QAT29" s="156"/>
      <c r="QAU29" s="157"/>
      <c r="QAV29" s="157"/>
      <c r="QAW29" s="157"/>
      <c r="QAX29" s="157"/>
      <c r="QAY29" s="161"/>
      <c r="QAZ29" s="159"/>
      <c r="QBA29" s="157"/>
      <c r="QBB29" s="157"/>
      <c r="QBC29" s="157"/>
      <c r="QBD29" s="157"/>
      <c r="QBE29" s="161"/>
      <c r="QBF29" s="157"/>
      <c r="QBG29" s="157"/>
      <c r="QBH29" s="156"/>
      <c r="QBI29" s="157"/>
      <c r="QBJ29" s="157"/>
      <c r="QBK29" s="157"/>
      <c r="QBL29" s="157"/>
      <c r="QBM29" s="161"/>
      <c r="QBN29" s="159"/>
      <c r="QBO29" s="157"/>
      <c r="QBP29" s="157"/>
      <c r="QBQ29" s="157"/>
      <c r="QBR29" s="157"/>
      <c r="QBS29" s="161"/>
      <c r="QBT29" s="157"/>
      <c r="QBU29" s="157"/>
      <c r="QBV29" s="156"/>
      <c r="QBW29" s="157"/>
      <c r="QBX29" s="157"/>
      <c r="QBY29" s="157"/>
      <c r="QBZ29" s="157"/>
      <c r="QCA29" s="161"/>
      <c r="QCB29" s="159"/>
      <c r="QCC29" s="157"/>
      <c r="QCD29" s="157"/>
      <c r="QCE29" s="157"/>
      <c r="QCF29" s="157"/>
      <c r="QCG29" s="161"/>
      <c r="QCH29" s="157"/>
      <c r="QCI29" s="157"/>
      <c r="QCJ29" s="156"/>
      <c r="QCK29" s="157"/>
      <c r="QCL29" s="157"/>
      <c r="QCM29" s="157"/>
      <c r="QCN29" s="157"/>
      <c r="QCO29" s="161"/>
      <c r="QCP29" s="159"/>
      <c r="QCQ29" s="157"/>
      <c r="QCR29" s="157"/>
      <c r="QCS29" s="157"/>
      <c r="QCT29" s="157"/>
      <c r="QCU29" s="161"/>
      <c r="QCV29" s="157"/>
      <c r="QCW29" s="157"/>
      <c r="QCX29" s="156"/>
      <c r="QCY29" s="157"/>
      <c r="QCZ29" s="157"/>
      <c r="QDA29" s="157"/>
      <c r="QDB29" s="157"/>
      <c r="QDC29" s="161"/>
      <c r="QDD29" s="159"/>
      <c r="QDE29" s="157"/>
      <c r="QDF29" s="157"/>
      <c r="QDG29" s="157"/>
      <c r="QDH29" s="157"/>
      <c r="QDI29" s="161"/>
      <c r="QDJ29" s="157"/>
      <c r="QDK29" s="157"/>
      <c r="QDL29" s="156"/>
      <c r="QDM29" s="157"/>
      <c r="QDN29" s="157"/>
      <c r="QDO29" s="157"/>
      <c r="QDP29" s="157"/>
      <c r="QDQ29" s="161"/>
      <c r="QDR29" s="159"/>
      <c r="QDS29" s="157"/>
      <c r="QDT29" s="157"/>
      <c r="QDU29" s="157"/>
      <c r="QDV29" s="157"/>
      <c r="QDW29" s="161"/>
      <c r="QDX29" s="157"/>
      <c r="QDY29" s="157"/>
      <c r="QDZ29" s="156"/>
      <c r="QEA29" s="157"/>
      <c r="QEB29" s="157"/>
      <c r="QEC29" s="157"/>
      <c r="QED29" s="157"/>
      <c r="QEE29" s="161"/>
      <c r="QEF29" s="159"/>
      <c r="QEG29" s="157"/>
      <c r="QEH29" s="157"/>
      <c r="QEI29" s="157"/>
      <c r="QEJ29" s="157"/>
      <c r="QEK29" s="161"/>
      <c r="QEL29" s="157"/>
      <c r="QEM29" s="157"/>
      <c r="QEN29" s="156"/>
      <c r="QEO29" s="157"/>
      <c r="QEP29" s="157"/>
      <c r="QEQ29" s="157"/>
      <c r="QER29" s="157"/>
      <c r="QES29" s="161"/>
      <c r="QET29" s="159"/>
      <c r="QEU29" s="157"/>
      <c r="QEV29" s="157"/>
      <c r="QEW29" s="157"/>
      <c r="QEX29" s="157"/>
      <c r="QEY29" s="161"/>
      <c r="QEZ29" s="157"/>
      <c r="QFA29" s="157"/>
      <c r="QFB29" s="156"/>
      <c r="QFC29" s="157"/>
      <c r="QFD29" s="157"/>
      <c r="QFE29" s="157"/>
      <c r="QFF29" s="157"/>
      <c r="QFG29" s="161"/>
      <c r="QFH29" s="159"/>
      <c r="QFI29" s="157"/>
      <c r="QFJ29" s="157"/>
      <c r="QFK29" s="157"/>
      <c r="QFL29" s="157"/>
      <c r="QFM29" s="161"/>
      <c r="QFN29" s="157"/>
      <c r="QFO29" s="157"/>
      <c r="QFP29" s="156"/>
      <c r="QFQ29" s="157"/>
      <c r="QFR29" s="157"/>
      <c r="QFS29" s="157"/>
      <c r="QFT29" s="157"/>
      <c r="QFU29" s="161"/>
      <c r="QFV29" s="159"/>
      <c r="QFW29" s="157"/>
      <c r="QFX29" s="157"/>
      <c r="QFY29" s="157"/>
      <c r="QFZ29" s="157"/>
      <c r="QGA29" s="161"/>
      <c r="QGB29" s="157"/>
      <c r="QGC29" s="157"/>
      <c r="QGD29" s="156"/>
      <c r="QGE29" s="157"/>
      <c r="QGF29" s="157"/>
      <c r="QGG29" s="157"/>
      <c r="QGH29" s="157"/>
      <c r="QGI29" s="161"/>
      <c r="QGJ29" s="159"/>
      <c r="QGK29" s="157"/>
      <c r="QGL29" s="157"/>
      <c r="QGM29" s="157"/>
      <c r="QGN29" s="157"/>
      <c r="QGO29" s="161"/>
      <c r="QGP29" s="157"/>
      <c r="QGQ29" s="157"/>
      <c r="QGR29" s="156"/>
      <c r="QGS29" s="157"/>
      <c r="QGT29" s="157"/>
      <c r="QGU29" s="157"/>
      <c r="QGV29" s="157"/>
      <c r="QGW29" s="161"/>
      <c r="QGX29" s="159"/>
      <c r="QGY29" s="157"/>
      <c r="QGZ29" s="157"/>
      <c r="QHA29" s="157"/>
      <c r="QHB29" s="157"/>
      <c r="QHC29" s="161"/>
      <c r="QHD29" s="157"/>
      <c r="QHE29" s="157"/>
      <c r="QHF29" s="156"/>
      <c r="QHG29" s="157"/>
      <c r="QHH29" s="157"/>
      <c r="QHI29" s="157"/>
      <c r="QHJ29" s="157"/>
      <c r="QHK29" s="161"/>
      <c r="QHL29" s="159"/>
      <c r="QHM29" s="157"/>
      <c r="QHN29" s="157"/>
      <c r="QHO29" s="157"/>
      <c r="QHP29" s="157"/>
      <c r="QHQ29" s="161"/>
      <c r="QHR29" s="157"/>
      <c r="QHS29" s="157"/>
      <c r="QHT29" s="156"/>
      <c r="QHU29" s="157"/>
      <c r="QHV29" s="157"/>
      <c r="QHW29" s="157"/>
      <c r="QHX29" s="157"/>
      <c r="QHY29" s="161"/>
      <c r="QHZ29" s="159"/>
      <c r="QIA29" s="157"/>
      <c r="QIB29" s="157"/>
      <c r="QIC29" s="157"/>
      <c r="QID29" s="157"/>
      <c r="QIE29" s="161"/>
      <c r="QIF29" s="157"/>
      <c r="QIG29" s="157"/>
      <c r="QIH29" s="156"/>
      <c r="QII29" s="157"/>
      <c r="QIJ29" s="157"/>
      <c r="QIK29" s="157"/>
      <c r="QIL29" s="157"/>
      <c r="QIM29" s="161"/>
      <c r="QIN29" s="159"/>
      <c r="QIO29" s="157"/>
      <c r="QIP29" s="157"/>
      <c r="QIQ29" s="157"/>
      <c r="QIR29" s="157"/>
      <c r="QIS29" s="161"/>
      <c r="QIT29" s="157"/>
      <c r="QIU29" s="157"/>
      <c r="QIV29" s="156"/>
      <c r="QIW29" s="157"/>
      <c r="QIX29" s="157"/>
      <c r="QIY29" s="157"/>
      <c r="QIZ29" s="157"/>
      <c r="QJA29" s="161"/>
      <c r="QJB29" s="159"/>
      <c r="QJC29" s="157"/>
      <c r="QJD29" s="157"/>
      <c r="QJE29" s="157"/>
      <c r="QJF29" s="157"/>
      <c r="QJG29" s="161"/>
      <c r="QJH29" s="157"/>
      <c r="QJI29" s="157"/>
      <c r="QJJ29" s="156"/>
      <c r="QJK29" s="157"/>
      <c r="QJL29" s="157"/>
      <c r="QJM29" s="157"/>
      <c r="QJN29" s="157"/>
      <c r="QJO29" s="161"/>
      <c r="QJP29" s="159"/>
      <c r="QJQ29" s="157"/>
      <c r="QJR29" s="157"/>
      <c r="QJS29" s="157"/>
      <c r="QJT29" s="157"/>
      <c r="QJU29" s="161"/>
      <c r="QJV29" s="157"/>
      <c r="QJW29" s="157"/>
      <c r="QJX29" s="156"/>
      <c r="QJY29" s="157"/>
      <c r="QJZ29" s="157"/>
      <c r="QKA29" s="157"/>
      <c r="QKB29" s="157"/>
      <c r="QKC29" s="161"/>
      <c r="QKD29" s="159"/>
      <c r="QKE29" s="157"/>
      <c r="QKF29" s="157"/>
      <c r="QKG29" s="157"/>
      <c r="QKH29" s="157"/>
      <c r="QKI29" s="161"/>
      <c r="QKJ29" s="157"/>
      <c r="QKK29" s="157"/>
      <c r="QKL29" s="156"/>
      <c r="QKM29" s="157"/>
      <c r="QKN29" s="157"/>
      <c r="QKO29" s="157"/>
      <c r="QKP29" s="157"/>
      <c r="QKQ29" s="161"/>
      <c r="QKR29" s="159"/>
      <c r="QKS29" s="157"/>
      <c r="QKT29" s="157"/>
      <c r="QKU29" s="157"/>
      <c r="QKV29" s="157"/>
      <c r="QKW29" s="161"/>
      <c r="QKX29" s="157"/>
      <c r="QKY29" s="157"/>
      <c r="QKZ29" s="156"/>
      <c r="QLA29" s="157"/>
      <c r="QLB29" s="157"/>
      <c r="QLC29" s="157"/>
      <c r="QLD29" s="157"/>
      <c r="QLE29" s="161"/>
      <c r="QLF29" s="159"/>
      <c r="QLG29" s="157"/>
      <c r="QLH29" s="157"/>
      <c r="QLI29" s="157"/>
      <c r="QLJ29" s="157"/>
      <c r="QLK29" s="161"/>
      <c r="QLL29" s="157"/>
      <c r="QLM29" s="157"/>
      <c r="QLN29" s="156"/>
      <c r="QLO29" s="157"/>
      <c r="QLP29" s="157"/>
      <c r="QLQ29" s="157"/>
      <c r="QLR29" s="157"/>
      <c r="QLS29" s="161"/>
      <c r="QLT29" s="159"/>
      <c r="QLU29" s="157"/>
      <c r="QLV29" s="157"/>
      <c r="QLW29" s="157"/>
      <c r="QLX29" s="157"/>
      <c r="QLY29" s="161"/>
      <c r="QLZ29" s="157"/>
      <c r="QMA29" s="157"/>
      <c r="QMB29" s="156"/>
      <c r="QMC29" s="157"/>
      <c r="QMD29" s="157"/>
      <c r="QME29" s="157"/>
      <c r="QMF29" s="157"/>
      <c r="QMG29" s="161"/>
      <c r="QMH29" s="159"/>
      <c r="QMI29" s="157"/>
      <c r="QMJ29" s="157"/>
      <c r="QMK29" s="157"/>
      <c r="QML29" s="157"/>
      <c r="QMM29" s="161"/>
      <c r="QMN29" s="157"/>
      <c r="QMO29" s="157"/>
      <c r="QMP29" s="156"/>
      <c r="QMQ29" s="157"/>
      <c r="QMR29" s="157"/>
      <c r="QMS29" s="157"/>
      <c r="QMT29" s="157"/>
      <c r="QMU29" s="161"/>
      <c r="QMV29" s="159"/>
      <c r="QMW29" s="157"/>
      <c r="QMX29" s="157"/>
      <c r="QMY29" s="157"/>
      <c r="QMZ29" s="157"/>
      <c r="QNA29" s="161"/>
      <c r="QNB29" s="157"/>
      <c r="QNC29" s="157"/>
      <c r="QND29" s="156"/>
      <c r="QNE29" s="157"/>
      <c r="QNF29" s="157"/>
      <c r="QNG29" s="157"/>
      <c r="QNH29" s="157"/>
      <c r="QNI29" s="161"/>
      <c r="QNJ29" s="159"/>
      <c r="QNK29" s="157"/>
      <c r="QNL29" s="157"/>
      <c r="QNM29" s="157"/>
      <c r="QNN29" s="157"/>
      <c r="QNO29" s="161"/>
      <c r="QNP29" s="157"/>
      <c r="QNQ29" s="157"/>
      <c r="QNR29" s="156"/>
      <c r="QNS29" s="157"/>
      <c r="QNT29" s="157"/>
      <c r="QNU29" s="157"/>
      <c r="QNV29" s="157"/>
      <c r="QNW29" s="161"/>
      <c r="QNX29" s="159"/>
      <c r="QNY29" s="157"/>
      <c r="QNZ29" s="157"/>
      <c r="QOA29" s="157"/>
      <c r="QOB29" s="157"/>
      <c r="QOC29" s="161"/>
      <c r="QOD29" s="157"/>
      <c r="QOE29" s="157"/>
      <c r="QOF29" s="156"/>
      <c r="QOG29" s="157"/>
      <c r="QOH29" s="157"/>
      <c r="QOI29" s="157"/>
      <c r="QOJ29" s="157"/>
      <c r="QOK29" s="161"/>
      <c r="QOL29" s="159"/>
      <c r="QOM29" s="157"/>
      <c r="QON29" s="157"/>
      <c r="QOO29" s="157"/>
      <c r="QOP29" s="157"/>
      <c r="QOQ29" s="161"/>
      <c r="QOR29" s="157"/>
      <c r="QOS29" s="157"/>
      <c r="QOT29" s="156"/>
      <c r="QOU29" s="157"/>
      <c r="QOV29" s="157"/>
      <c r="QOW29" s="157"/>
      <c r="QOX29" s="157"/>
      <c r="QOY29" s="161"/>
      <c r="QOZ29" s="159"/>
      <c r="QPA29" s="157"/>
      <c r="QPB29" s="157"/>
      <c r="QPC29" s="157"/>
      <c r="QPD29" s="157"/>
      <c r="QPE29" s="161"/>
      <c r="QPF29" s="157"/>
      <c r="QPG29" s="157"/>
      <c r="QPH29" s="156"/>
      <c r="QPI29" s="157"/>
      <c r="QPJ29" s="157"/>
      <c r="QPK29" s="157"/>
      <c r="QPL29" s="157"/>
      <c r="QPM29" s="161"/>
      <c r="QPN29" s="159"/>
      <c r="QPO29" s="157"/>
      <c r="QPP29" s="157"/>
      <c r="QPQ29" s="157"/>
      <c r="QPR29" s="157"/>
      <c r="QPS29" s="161"/>
      <c r="QPT29" s="157"/>
      <c r="QPU29" s="157"/>
      <c r="QPV29" s="156"/>
      <c r="QPW29" s="157"/>
      <c r="QPX29" s="157"/>
      <c r="QPY29" s="157"/>
      <c r="QPZ29" s="157"/>
      <c r="QQA29" s="161"/>
      <c r="QQB29" s="159"/>
      <c r="QQC29" s="157"/>
      <c r="QQD29" s="157"/>
      <c r="QQE29" s="157"/>
      <c r="QQF29" s="157"/>
      <c r="QQG29" s="161"/>
      <c r="QQH29" s="157"/>
      <c r="QQI29" s="157"/>
      <c r="QQJ29" s="156"/>
      <c r="QQK29" s="157"/>
      <c r="QQL29" s="157"/>
      <c r="QQM29" s="157"/>
      <c r="QQN29" s="157"/>
      <c r="QQO29" s="161"/>
      <c r="QQP29" s="159"/>
      <c r="QQQ29" s="157"/>
      <c r="QQR29" s="157"/>
      <c r="QQS29" s="157"/>
      <c r="QQT29" s="157"/>
      <c r="QQU29" s="161"/>
      <c r="QQV29" s="157"/>
      <c r="QQW29" s="157"/>
      <c r="QQX29" s="156"/>
      <c r="QQY29" s="157"/>
      <c r="QQZ29" s="157"/>
      <c r="QRA29" s="157"/>
      <c r="QRB29" s="157"/>
      <c r="QRC29" s="161"/>
      <c r="QRD29" s="159"/>
      <c r="QRE29" s="157"/>
      <c r="QRF29" s="157"/>
      <c r="QRG29" s="157"/>
      <c r="QRH29" s="157"/>
      <c r="QRI29" s="161"/>
      <c r="QRJ29" s="157"/>
      <c r="QRK29" s="157"/>
      <c r="QRL29" s="156"/>
      <c r="QRM29" s="157"/>
      <c r="QRN29" s="157"/>
      <c r="QRO29" s="157"/>
      <c r="QRP29" s="157"/>
      <c r="QRQ29" s="161"/>
      <c r="QRR29" s="159"/>
      <c r="QRS29" s="157"/>
      <c r="QRT29" s="157"/>
      <c r="QRU29" s="157"/>
      <c r="QRV29" s="157"/>
      <c r="QRW29" s="161"/>
      <c r="QRX29" s="157"/>
      <c r="QRY29" s="157"/>
      <c r="QRZ29" s="156"/>
      <c r="QSA29" s="157"/>
      <c r="QSB29" s="157"/>
      <c r="QSC29" s="157"/>
      <c r="QSD29" s="157"/>
      <c r="QSE29" s="161"/>
      <c r="QSF29" s="159"/>
      <c r="QSG29" s="157"/>
      <c r="QSH29" s="157"/>
      <c r="QSI29" s="157"/>
      <c r="QSJ29" s="157"/>
      <c r="QSK29" s="161"/>
      <c r="QSL29" s="157"/>
      <c r="QSM29" s="157"/>
      <c r="QSN29" s="156"/>
      <c r="QSO29" s="157"/>
      <c r="QSP29" s="157"/>
      <c r="QSQ29" s="157"/>
      <c r="QSR29" s="157"/>
      <c r="QSS29" s="161"/>
      <c r="QST29" s="159"/>
      <c r="QSU29" s="157"/>
      <c r="QSV29" s="157"/>
      <c r="QSW29" s="157"/>
      <c r="QSX29" s="157"/>
      <c r="QSY29" s="161"/>
      <c r="QSZ29" s="157"/>
      <c r="QTA29" s="157"/>
      <c r="QTB29" s="156"/>
      <c r="QTC29" s="157"/>
      <c r="QTD29" s="157"/>
      <c r="QTE29" s="157"/>
      <c r="QTF29" s="157"/>
      <c r="QTG29" s="161"/>
      <c r="QTH29" s="159"/>
      <c r="QTI29" s="157"/>
      <c r="QTJ29" s="157"/>
      <c r="QTK29" s="157"/>
      <c r="QTL29" s="157"/>
      <c r="QTM29" s="161"/>
      <c r="QTN29" s="157"/>
      <c r="QTO29" s="157"/>
      <c r="QTP29" s="156"/>
      <c r="QTQ29" s="157"/>
      <c r="QTR29" s="157"/>
      <c r="QTS29" s="157"/>
      <c r="QTT29" s="157"/>
      <c r="QTU29" s="161"/>
      <c r="QTV29" s="159"/>
      <c r="QTW29" s="157"/>
      <c r="QTX29" s="157"/>
      <c r="QTY29" s="157"/>
      <c r="QTZ29" s="157"/>
      <c r="QUA29" s="161"/>
      <c r="QUB29" s="157"/>
      <c r="QUC29" s="157"/>
      <c r="QUD29" s="156"/>
      <c r="QUE29" s="157"/>
      <c r="QUF29" s="157"/>
      <c r="QUG29" s="157"/>
      <c r="QUH29" s="157"/>
      <c r="QUI29" s="161"/>
      <c r="QUJ29" s="159"/>
      <c r="QUK29" s="157"/>
      <c r="QUL29" s="157"/>
      <c r="QUM29" s="157"/>
      <c r="QUN29" s="157"/>
      <c r="QUO29" s="161"/>
      <c r="QUP29" s="157"/>
      <c r="QUQ29" s="157"/>
      <c r="QUR29" s="156"/>
      <c r="QUS29" s="157"/>
      <c r="QUT29" s="157"/>
      <c r="QUU29" s="157"/>
      <c r="QUV29" s="157"/>
      <c r="QUW29" s="161"/>
      <c r="QUX29" s="159"/>
      <c r="QUY29" s="157"/>
      <c r="QUZ29" s="157"/>
      <c r="QVA29" s="157"/>
      <c r="QVB29" s="157"/>
      <c r="QVC29" s="161"/>
      <c r="QVD29" s="157"/>
      <c r="QVE29" s="157"/>
      <c r="QVF29" s="156"/>
      <c r="QVG29" s="157"/>
      <c r="QVH29" s="157"/>
      <c r="QVI29" s="157"/>
      <c r="QVJ29" s="157"/>
      <c r="QVK29" s="161"/>
      <c r="QVL29" s="159"/>
      <c r="QVM29" s="157"/>
      <c r="QVN29" s="157"/>
      <c r="QVO29" s="157"/>
      <c r="QVP29" s="157"/>
      <c r="QVQ29" s="161"/>
      <c r="QVR29" s="157"/>
      <c r="QVS29" s="157"/>
      <c r="QVT29" s="156"/>
      <c r="QVU29" s="157"/>
      <c r="QVV29" s="157"/>
      <c r="QVW29" s="157"/>
      <c r="QVX29" s="157"/>
      <c r="QVY29" s="161"/>
      <c r="QVZ29" s="159"/>
      <c r="QWA29" s="157"/>
      <c r="QWB29" s="157"/>
      <c r="QWC29" s="157"/>
      <c r="QWD29" s="157"/>
      <c r="QWE29" s="161"/>
      <c r="QWF29" s="157"/>
      <c r="QWG29" s="157"/>
      <c r="QWH29" s="156"/>
      <c r="QWI29" s="157"/>
      <c r="QWJ29" s="157"/>
      <c r="QWK29" s="157"/>
      <c r="QWL29" s="157"/>
      <c r="QWM29" s="161"/>
      <c r="QWN29" s="159"/>
      <c r="QWO29" s="157"/>
      <c r="QWP29" s="157"/>
      <c r="QWQ29" s="157"/>
      <c r="QWR29" s="157"/>
      <c r="QWS29" s="161"/>
      <c r="QWT29" s="157"/>
      <c r="QWU29" s="157"/>
      <c r="QWV29" s="156"/>
      <c r="QWW29" s="157"/>
      <c r="QWX29" s="157"/>
      <c r="QWY29" s="157"/>
      <c r="QWZ29" s="157"/>
      <c r="QXA29" s="161"/>
      <c r="QXB29" s="159"/>
      <c r="QXC29" s="157"/>
      <c r="QXD29" s="157"/>
      <c r="QXE29" s="157"/>
      <c r="QXF29" s="157"/>
      <c r="QXG29" s="161"/>
      <c r="QXH29" s="157"/>
      <c r="QXI29" s="157"/>
      <c r="QXJ29" s="156"/>
      <c r="QXK29" s="157"/>
      <c r="QXL29" s="157"/>
      <c r="QXM29" s="157"/>
      <c r="QXN29" s="157"/>
      <c r="QXO29" s="161"/>
      <c r="QXP29" s="159"/>
      <c r="QXQ29" s="157"/>
      <c r="QXR29" s="157"/>
      <c r="QXS29" s="157"/>
      <c r="QXT29" s="157"/>
      <c r="QXU29" s="161"/>
      <c r="QXV29" s="157"/>
      <c r="QXW29" s="157"/>
      <c r="QXX29" s="156"/>
      <c r="QXY29" s="157"/>
      <c r="QXZ29" s="157"/>
      <c r="QYA29" s="157"/>
      <c r="QYB29" s="157"/>
      <c r="QYC29" s="161"/>
      <c r="QYD29" s="159"/>
      <c r="QYE29" s="157"/>
      <c r="QYF29" s="157"/>
      <c r="QYG29" s="157"/>
      <c r="QYH29" s="157"/>
      <c r="QYI29" s="161"/>
      <c r="QYJ29" s="157"/>
      <c r="QYK29" s="157"/>
      <c r="QYL29" s="156"/>
      <c r="QYM29" s="157"/>
      <c r="QYN29" s="157"/>
      <c r="QYO29" s="157"/>
      <c r="QYP29" s="157"/>
      <c r="QYQ29" s="161"/>
      <c r="QYR29" s="159"/>
      <c r="QYS29" s="157"/>
      <c r="QYT29" s="157"/>
      <c r="QYU29" s="157"/>
      <c r="QYV29" s="157"/>
      <c r="QYW29" s="161"/>
      <c r="QYX29" s="157"/>
      <c r="QYY29" s="157"/>
      <c r="QYZ29" s="156"/>
      <c r="QZA29" s="157"/>
      <c r="QZB29" s="157"/>
      <c r="QZC29" s="157"/>
      <c r="QZD29" s="157"/>
      <c r="QZE29" s="161"/>
      <c r="QZF29" s="159"/>
      <c r="QZG29" s="157"/>
      <c r="QZH29" s="157"/>
      <c r="QZI29" s="157"/>
      <c r="QZJ29" s="157"/>
      <c r="QZK29" s="161"/>
      <c r="QZL29" s="157"/>
      <c r="QZM29" s="157"/>
      <c r="QZN29" s="156"/>
      <c r="QZO29" s="157"/>
      <c r="QZP29" s="157"/>
      <c r="QZQ29" s="157"/>
      <c r="QZR29" s="157"/>
      <c r="QZS29" s="161"/>
      <c r="QZT29" s="159"/>
      <c r="QZU29" s="157"/>
      <c r="QZV29" s="157"/>
      <c r="QZW29" s="157"/>
      <c r="QZX29" s="157"/>
      <c r="QZY29" s="161"/>
      <c r="QZZ29" s="157"/>
      <c r="RAA29" s="157"/>
      <c r="RAB29" s="156"/>
      <c r="RAC29" s="157"/>
      <c r="RAD29" s="157"/>
      <c r="RAE29" s="157"/>
      <c r="RAF29" s="157"/>
      <c r="RAG29" s="161"/>
      <c r="RAH29" s="159"/>
      <c r="RAI29" s="157"/>
      <c r="RAJ29" s="157"/>
      <c r="RAK29" s="157"/>
      <c r="RAL29" s="157"/>
      <c r="RAM29" s="161"/>
      <c r="RAN29" s="157"/>
      <c r="RAO29" s="157"/>
      <c r="RAP29" s="156"/>
      <c r="RAQ29" s="157"/>
      <c r="RAR29" s="157"/>
      <c r="RAS29" s="157"/>
      <c r="RAT29" s="157"/>
      <c r="RAU29" s="161"/>
      <c r="RAV29" s="159"/>
      <c r="RAW29" s="157"/>
      <c r="RAX29" s="157"/>
      <c r="RAY29" s="157"/>
      <c r="RAZ29" s="157"/>
      <c r="RBA29" s="161"/>
      <c r="RBB29" s="157"/>
      <c r="RBC29" s="157"/>
      <c r="RBD29" s="156"/>
      <c r="RBE29" s="157"/>
      <c r="RBF29" s="157"/>
      <c r="RBG29" s="157"/>
      <c r="RBH29" s="157"/>
      <c r="RBI29" s="161"/>
      <c r="RBJ29" s="159"/>
      <c r="RBK29" s="157"/>
      <c r="RBL29" s="157"/>
      <c r="RBM29" s="157"/>
      <c r="RBN29" s="157"/>
      <c r="RBO29" s="161"/>
      <c r="RBP29" s="157"/>
      <c r="RBQ29" s="157"/>
      <c r="RBR29" s="156"/>
      <c r="RBS29" s="157"/>
      <c r="RBT29" s="157"/>
      <c r="RBU29" s="157"/>
      <c r="RBV29" s="157"/>
      <c r="RBW29" s="161"/>
      <c r="RBX29" s="159"/>
      <c r="RBY29" s="157"/>
      <c r="RBZ29" s="157"/>
      <c r="RCA29" s="157"/>
      <c r="RCB29" s="157"/>
      <c r="RCC29" s="161"/>
      <c r="RCD29" s="157"/>
      <c r="RCE29" s="157"/>
      <c r="RCF29" s="156"/>
      <c r="RCG29" s="157"/>
      <c r="RCH29" s="157"/>
      <c r="RCI29" s="157"/>
      <c r="RCJ29" s="157"/>
      <c r="RCK29" s="161"/>
      <c r="RCL29" s="159"/>
      <c r="RCM29" s="157"/>
      <c r="RCN29" s="157"/>
      <c r="RCO29" s="157"/>
      <c r="RCP29" s="157"/>
      <c r="RCQ29" s="161"/>
      <c r="RCR29" s="157"/>
      <c r="RCS29" s="157"/>
      <c r="RCT29" s="156"/>
      <c r="RCU29" s="157"/>
      <c r="RCV29" s="157"/>
      <c r="RCW29" s="157"/>
      <c r="RCX29" s="157"/>
      <c r="RCY29" s="161"/>
      <c r="RCZ29" s="159"/>
      <c r="RDA29" s="157"/>
      <c r="RDB29" s="157"/>
      <c r="RDC29" s="157"/>
      <c r="RDD29" s="157"/>
      <c r="RDE29" s="161"/>
      <c r="RDF29" s="157"/>
      <c r="RDG29" s="157"/>
      <c r="RDH29" s="156"/>
      <c r="RDI29" s="157"/>
      <c r="RDJ29" s="157"/>
      <c r="RDK29" s="157"/>
      <c r="RDL29" s="157"/>
      <c r="RDM29" s="161"/>
      <c r="RDN29" s="159"/>
      <c r="RDO29" s="157"/>
      <c r="RDP29" s="157"/>
      <c r="RDQ29" s="157"/>
      <c r="RDR29" s="157"/>
      <c r="RDS29" s="161"/>
      <c r="RDT29" s="157"/>
      <c r="RDU29" s="157"/>
      <c r="RDV29" s="156"/>
      <c r="RDW29" s="157"/>
      <c r="RDX29" s="157"/>
      <c r="RDY29" s="157"/>
      <c r="RDZ29" s="157"/>
      <c r="REA29" s="161"/>
      <c r="REB29" s="159"/>
      <c r="REC29" s="157"/>
      <c r="RED29" s="157"/>
      <c r="REE29" s="157"/>
      <c r="REF29" s="157"/>
      <c r="REG29" s="161"/>
      <c r="REH29" s="157"/>
      <c r="REI29" s="157"/>
      <c r="REJ29" s="156"/>
      <c r="REK29" s="157"/>
      <c r="REL29" s="157"/>
      <c r="REM29" s="157"/>
      <c r="REN29" s="157"/>
      <c r="REO29" s="161"/>
      <c r="REP29" s="159"/>
      <c r="REQ29" s="157"/>
      <c r="RER29" s="157"/>
      <c r="RES29" s="157"/>
      <c r="RET29" s="157"/>
      <c r="REU29" s="161"/>
      <c r="REV29" s="157"/>
      <c r="REW29" s="157"/>
      <c r="REX29" s="156"/>
      <c r="REY29" s="157"/>
      <c r="REZ29" s="157"/>
      <c r="RFA29" s="157"/>
      <c r="RFB29" s="157"/>
      <c r="RFC29" s="161"/>
      <c r="RFD29" s="159"/>
      <c r="RFE29" s="157"/>
      <c r="RFF29" s="157"/>
      <c r="RFG29" s="157"/>
      <c r="RFH29" s="157"/>
      <c r="RFI29" s="161"/>
      <c r="RFJ29" s="157"/>
      <c r="RFK29" s="157"/>
      <c r="RFL29" s="156"/>
      <c r="RFM29" s="157"/>
      <c r="RFN29" s="157"/>
      <c r="RFO29" s="157"/>
      <c r="RFP29" s="157"/>
      <c r="RFQ29" s="161"/>
      <c r="RFR29" s="159"/>
      <c r="RFS29" s="157"/>
      <c r="RFT29" s="157"/>
      <c r="RFU29" s="157"/>
      <c r="RFV29" s="157"/>
      <c r="RFW29" s="161"/>
      <c r="RFX29" s="157"/>
      <c r="RFY29" s="157"/>
      <c r="RFZ29" s="156"/>
      <c r="RGA29" s="157"/>
      <c r="RGB29" s="157"/>
      <c r="RGC29" s="157"/>
      <c r="RGD29" s="157"/>
      <c r="RGE29" s="161"/>
      <c r="RGF29" s="159"/>
      <c r="RGG29" s="157"/>
      <c r="RGH29" s="157"/>
      <c r="RGI29" s="157"/>
      <c r="RGJ29" s="157"/>
      <c r="RGK29" s="161"/>
      <c r="RGL29" s="157"/>
      <c r="RGM29" s="157"/>
      <c r="RGN29" s="156"/>
      <c r="RGO29" s="157"/>
      <c r="RGP29" s="157"/>
      <c r="RGQ29" s="157"/>
      <c r="RGR29" s="157"/>
      <c r="RGS29" s="161"/>
      <c r="RGT29" s="159"/>
      <c r="RGU29" s="157"/>
      <c r="RGV29" s="157"/>
      <c r="RGW29" s="157"/>
      <c r="RGX29" s="157"/>
      <c r="RGY29" s="161"/>
      <c r="RGZ29" s="157"/>
      <c r="RHA29" s="157"/>
      <c r="RHB29" s="156"/>
      <c r="RHC29" s="157"/>
      <c r="RHD29" s="157"/>
      <c r="RHE29" s="157"/>
      <c r="RHF29" s="157"/>
      <c r="RHG29" s="161"/>
      <c r="RHH29" s="159"/>
      <c r="RHI29" s="157"/>
      <c r="RHJ29" s="157"/>
      <c r="RHK29" s="157"/>
      <c r="RHL29" s="157"/>
      <c r="RHM29" s="161"/>
      <c r="RHN29" s="157"/>
      <c r="RHO29" s="157"/>
      <c r="RHP29" s="156"/>
      <c r="RHQ29" s="157"/>
      <c r="RHR29" s="157"/>
      <c r="RHS29" s="157"/>
      <c r="RHT29" s="157"/>
      <c r="RHU29" s="161"/>
      <c r="RHV29" s="159"/>
      <c r="RHW29" s="157"/>
      <c r="RHX29" s="157"/>
      <c r="RHY29" s="157"/>
      <c r="RHZ29" s="157"/>
      <c r="RIA29" s="161"/>
      <c r="RIB29" s="157"/>
      <c r="RIC29" s="157"/>
      <c r="RID29" s="156"/>
      <c r="RIE29" s="157"/>
      <c r="RIF29" s="157"/>
      <c r="RIG29" s="157"/>
      <c r="RIH29" s="157"/>
      <c r="RII29" s="161"/>
      <c r="RIJ29" s="159"/>
      <c r="RIK29" s="157"/>
      <c r="RIL29" s="157"/>
      <c r="RIM29" s="157"/>
      <c r="RIN29" s="157"/>
      <c r="RIO29" s="161"/>
      <c r="RIP29" s="157"/>
      <c r="RIQ29" s="157"/>
      <c r="RIR29" s="156"/>
      <c r="RIS29" s="157"/>
      <c r="RIT29" s="157"/>
      <c r="RIU29" s="157"/>
      <c r="RIV29" s="157"/>
      <c r="RIW29" s="161"/>
      <c r="RIX29" s="159"/>
      <c r="RIY29" s="157"/>
      <c r="RIZ29" s="157"/>
      <c r="RJA29" s="157"/>
      <c r="RJB29" s="157"/>
      <c r="RJC29" s="161"/>
      <c r="RJD29" s="157"/>
      <c r="RJE29" s="157"/>
      <c r="RJF29" s="156"/>
      <c r="RJG29" s="157"/>
      <c r="RJH29" s="157"/>
      <c r="RJI29" s="157"/>
      <c r="RJJ29" s="157"/>
      <c r="RJK29" s="161"/>
      <c r="RJL29" s="159"/>
      <c r="RJM29" s="157"/>
      <c r="RJN29" s="157"/>
      <c r="RJO29" s="157"/>
      <c r="RJP29" s="157"/>
      <c r="RJQ29" s="161"/>
      <c r="RJR29" s="157"/>
      <c r="RJS29" s="157"/>
      <c r="RJT29" s="156"/>
      <c r="RJU29" s="157"/>
      <c r="RJV29" s="157"/>
      <c r="RJW29" s="157"/>
      <c r="RJX29" s="157"/>
      <c r="RJY29" s="161"/>
      <c r="RJZ29" s="159"/>
      <c r="RKA29" s="157"/>
      <c r="RKB29" s="157"/>
      <c r="RKC29" s="157"/>
      <c r="RKD29" s="157"/>
      <c r="RKE29" s="161"/>
      <c r="RKF29" s="157"/>
      <c r="RKG29" s="157"/>
      <c r="RKH29" s="156"/>
      <c r="RKI29" s="157"/>
      <c r="RKJ29" s="157"/>
      <c r="RKK29" s="157"/>
      <c r="RKL29" s="157"/>
      <c r="RKM29" s="161"/>
      <c r="RKN29" s="159"/>
      <c r="RKO29" s="157"/>
      <c r="RKP29" s="157"/>
      <c r="RKQ29" s="157"/>
      <c r="RKR29" s="157"/>
      <c r="RKS29" s="161"/>
      <c r="RKT29" s="157"/>
      <c r="RKU29" s="157"/>
      <c r="RKV29" s="156"/>
      <c r="RKW29" s="157"/>
      <c r="RKX29" s="157"/>
      <c r="RKY29" s="157"/>
      <c r="RKZ29" s="157"/>
      <c r="RLA29" s="161"/>
      <c r="RLB29" s="159"/>
      <c r="RLC29" s="157"/>
      <c r="RLD29" s="157"/>
      <c r="RLE29" s="157"/>
      <c r="RLF29" s="157"/>
      <c r="RLG29" s="161"/>
      <c r="RLH29" s="157"/>
      <c r="RLI29" s="157"/>
      <c r="RLJ29" s="156"/>
      <c r="RLK29" s="157"/>
      <c r="RLL29" s="157"/>
      <c r="RLM29" s="157"/>
      <c r="RLN29" s="157"/>
      <c r="RLO29" s="161"/>
      <c r="RLP29" s="159"/>
      <c r="RLQ29" s="157"/>
      <c r="RLR29" s="157"/>
      <c r="RLS29" s="157"/>
      <c r="RLT29" s="157"/>
      <c r="RLU29" s="161"/>
      <c r="RLV29" s="157"/>
      <c r="RLW29" s="157"/>
      <c r="RLX29" s="156"/>
      <c r="RLY29" s="157"/>
      <c r="RLZ29" s="157"/>
      <c r="RMA29" s="157"/>
      <c r="RMB29" s="157"/>
      <c r="RMC29" s="161"/>
      <c r="RMD29" s="159"/>
      <c r="RME29" s="157"/>
      <c r="RMF29" s="157"/>
      <c r="RMG29" s="157"/>
      <c r="RMH29" s="157"/>
      <c r="RMI29" s="161"/>
      <c r="RMJ29" s="157"/>
      <c r="RMK29" s="157"/>
      <c r="RML29" s="156"/>
      <c r="RMM29" s="157"/>
      <c r="RMN29" s="157"/>
      <c r="RMO29" s="157"/>
      <c r="RMP29" s="157"/>
      <c r="RMQ29" s="161"/>
      <c r="RMR29" s="159"/>
      <c r="RMS29" s="157"/>
      <c r="RMT29" s="157"/>
      <c r="RMU29" s="157"/>
      <c r="RMV29" s="157"/>
      <c r="RMW29" s="161"/>
      <c r="RMX29" s="157"/>
      <c r="RMY29" s="157"/>
      <c r="RMZ29" s="156"/>
      <c r="RNA29" s="157"/>
      <c r="RNB29" s="157"/>
      <c r="RNC29" s="157"/>
      <c r="RND29" s="157"/>
      <c r="RNE29" s="161"/>
      <c r="RNF29" s="159"/>
      <c r="RNG29" s="157"/>
      <c r="RNH29" s="157"/>
      <c r="RNI29" s="157"/>
      <c r="RNJ29" s="157"/>
      <c r="RNK29" s="161"/>
      <c r="RNL29" s="157"/>
      <c r="RNM29" s="157"/>
      <c r="RNN29" s="156"/>
      <c r="RNO29" s="157"/>
      <c r="RNP29" s="157"/>
      <c r="RNQ29" s="157"/>
      <c r="RNR29" s="157"/>
      <c r="RNS29" s="161"/>
      <c r="RNT29" s="159"/>
      <c r="RNU29" s="157"/>
      <c r="RNV29" s="157"/>
      <c r="RNW29" s="157"/>
      <c r="RNX29" s="157"/>
      <c r="RNY29" s="161"/>
      <c r="RNZ29" s="157"/>
      <c r="ROA29" s="157"/>
      <c r="ROB29" s="156"/>
      <c r="ROC29" s="157"/>
      <c r="ROD29" s="157"/>
      <c r="ROE29" s="157"/>
      <c r="ROF29" s="157"/>
      <c r="ROG29" s="161"/>
      <c r="ROH29" s="159"/>
      <c r="ROI29" s="157"/>
      <c r="ROJ29" s="157"/>
      <c r="ROK29" s="157"/>
      <c r="ROL29" s="157"/>
      <c r="ROM29" s="161"/>
      <c r="RON29" s="157"/>
      <c r="ROO29" s="157"/>
      <c r="ROP29" s="156"/>
      <c r="ROQ29" s="157"/>
      <c r="ROR29" s="157"/>
      <c r="ROS29" s="157"/>
      <c r="ROT29" s="157"/>
      <c r="ROU29" s="161"/>
      <c r="ROV29" s="159"/>
      <c r="ROW29" s="157"/>
      <c r="ROX29" s="157"/>
      <c r="ROY29" s="157"/>
      <c r="ROZ29" s="157"/>
      <c r="RPA29" s="161"/>
      <c r="RPB29" s="157"/>
      <c r="RPC29" s="157"/>
      <c r="RPD29" s="156"/>
      <c r="RPE29" s="157"/>
      <c r="RPF29" s="157"/>
      <c r="RPG29" s="157"/>
      <c r="RPH29" s="157"/>
      <c r="RPI29" s="161"/>
      <c r="RPJ29" s="159"/>
      <c r="RPK29" s="157"/>
      <c r="RPL29" s="157"/>
      <c r="RPM29" s="157"/>
      <c r="RPN29" s="157"/>
      <c r="RPO29" s="161"/>
      <c r="RPP29" s="157"/>
      <c r="RPQ29" s="157"/>
      <c r="RPR29" s="156"/>
      <c r="RPS29" s="157"/>
      <c r="RPT29" s="157"/>
      <c r="RPU29" s="157"/>
      <c r="RPV29" s="157"/>
      <c r="RPW29" s="161"/>
      <c r="RPX29" s="159"/>
      <c r="RPY29" s="157"/>
      <c r="RPZ29" s="157"/>
      <c r="RQA29" s="157"/>
      <c r="RQB29" s="157"/>
      <c r="RQC29" s="161"/>
      <c r="RQD29" s="157"/>
      <c r="RQE29" s="157"/>
      <c r="RQF29" s="156"/>
      <c r="RQG29" s="157"/>
      <c r="RQH29" s="157"/>
      <c r="RQI29" s="157"/>
      <c r="RQJ29" s="157"/>
      <c r="RQK29" s="161"/>
      <c r="RQL29" s="159"/>
      <c r="RQM29" s="157"/>
      <c r="RQN29" s="157"/>
      <c r="RQO29" s="157"/>
      <c r="RQP29" s="157"/>
      <c r="RQQ29" s="161"/>
      <c r="RQR29" s="157"/>
      <c r="RQS29" s="157"/>
      <c r="RQT29" s="156"/>
      <c r="RQU29" s="157"/>
      <c r="RQV29" s="157"/>
      <c r="RQW29" s="157"/>
      <c r="RQX29" s="157"/>
      <c r="RQY29" s="161"/>
      <c r="RQZ29" s="159"/>
      <c r="RRA29" s="157"/>
      <c r="RRB29" s="157"/>
      <c r="RRC29" s="157"/>
      <c r="RRD29" s="157"/>
      <c r="RRE29" s="161"/>
      <c r="RRF29" s="157"/>
      <c r="RRG29" s="157"/>
      <c r="RRH29" s="156"/>
      <c r="RRI29" s="157"/>
      <c r="RRJ29" s="157"/>
      <c r="RRK29" s="157"/>
      <c r="RRL29" s="157"/>
      <c r="RRM29" s="161"/>
      <c r="RRN29" s="159"/>
      <c r="RRO29" s="157"/>
      <c r="RRP29" s="157"/>
      <c r="RRQ29" s="157"/>
      <c r="RRR29" s="157"/>
      <c r="RRS29" s="161"/>
      <c r="RRT29" s="157"/>
      <c r="RRU29" s="157"/>
      <c r="RRV29" s="156"/>
      <c r="RRW29" s="157"/>
      <c r="RRX29" s="157"/>
      <c r="RRY29" s="157"/>
      <c r="RRZ29" s="157"/>
      <c r="RSA29" s="161"/>
      <c r="RSB29" s="159"/>
      <c r="RSC29" s="157"/>
      <c r="RSD29" s="157"/>
      <c r="RSE29" s="157"/>
      <c r="RSF29" s="157"/>
      <c r="RSG29" s="161"/>
      <c r="RSH29" s="157"/>
      <c r="RSI29" s="157"/>
      <c r="RSJ29" s="156"/>
      <c r="RSK29" s="157"/>
      <c r="RSL29" s="157"/>
      <c r="RSM29" s="157"/>
      <c r="RSN29" s="157"/>
      <c r="RSO29" s="161"/>
      <c r="RSP29" s="159"/>
      <c r="RSQ29" s="157"/>
      <c r="RSR29" s="157"/>
      <c r="RSS29" s="157"/>
      <c r="RST29" s="157"/>
      <c r="RSU29" s="161"/>
      <c r="RSV29" s="157"/>
      <c r="RSW29" s="157"/>
      <c r="RSX29" s="156"/>
      <c r="RSY29" s="157"/>
      <c r="RSZ29" s="157"/>
      <c r="RTA29" s="157"/>
      <c r="RTB29" s="157"/>
      <c r="RTC29" s="161"/>
      <c r="RTD29" s="159"/>
      <c r="RTE29" s="157"/>
      <c r="RTF29" s="157"/>
      <c r="RTG29" s="157"/>
      <c r="RTH29" s="157"/>
      <c r="RTI29" s="161"/>
      <c r="RTJ29" s="157"/>
      <c r="RTK29" s="157"/>
      <c r="RTL29" s="156"/>
      <c r="RTM29" s="157"/>
      <c r="RTN29" s="157"/>
      <c r="RTO29" s="157"/>
      <c r="RTP29" s="157"/>
      <c r="RTQ29" s="161"/>
      <c r="RTR29" s="159"/>
      <c r="RTS29" s="157"/>
      <c r="RTT29" s="157"/>
      <c r="RTU29" s="157"/>
      <c r="RTV29" s="157"/>
      <c r="RTW29" s="161"/>
      <c r="RTX29" s="157"/>
      <c r="RTY29" s="157"/>
      <c r="RTZ29" s="156"/>
      <c r="RUA29" s="157"/>
      <c r="RUB29" s="157"/>
      <c r="RUC29" s="157"/>
      <c r="RUD29" s="157"/>
      <c r="RUE29" s="161"/>
      <c r="RUF29" s="159"/>
      <c r="RUG29" s="157"/>
      <c r="RUH29" s="157"/>
      <c r="RUI29" s="157"/>
      <c r="RUJ29" s="157"/>
      <c r="RUK29" s="161"/>
      <c r="RUL29" s="157"/>
      <c r="RUM29" s="157"/>
      <c r="RUN29" s="156"/>
      <c r="RUO29" s="157"/>
      <c r="RUP29" s="157"/>
      <c r="RUQ29" s="157"/>
      <c r="RUR29" s="157"/>
      <c r="RUS29" s="161"/>
      <c r="RUT29" s="159"/>
      <c r="RUU29" s="157"/>
      <c r="RUV29" s="157"/>
      <c r="RUW29" s="157"/>
      <c r="RUX29" s="157"/>
      <c r="RUY29" s="161"/>
      <c r="RUZ29" s="157"/>
      <c r="RVA29" s="157"/>
      <c r="RVB29" s="156"/>
      <c r="RVC29" s="157"/>
      <c r="RVD29" s="157"/>
      <c r="RVE29" s="157"/>
      <c r="RVF29" s="157"/>
      <c r="RVG29" s="161"/>
      <c r="RVH29" s="159"/>
      <c r="RVI29" s="157"/>
      <c r="RVJ29" s="157"/>
      <c r="RVK29" s="157"/>
      <c r="RVL29" s="157"/>
      <c r="RVM29" s="161"/>
      <c r="RVN29" s="157"/>
      <c r="RVO29" s="157"/>
      <c r="RVP29" s="156"/>
      <c r="RVQ29" s="157"/>
      <c r="RVR29" s="157"/>
      <c r="RVS29" s="157"/>
      <c r="RVT29" s="157"/>
      <c r="RVU29" s="161"/>
      <c r="RVV29" s="159"/>
      <c r="RVW29" s="157"/>
      <c r="RVX29" s="157"/>
      <c r="RVY29" s="157"/>
      <c r="RVZ29" s="157"/>
      <c r="RWA29" s="161"/>
      <c r="RWB29" s="157"/>
      <c r="RWC29" s="157"/>
      <c r="RWD29" s="156"/>
      <c r="RWE29" s="157"/>
      <c r="RWF29" s="157"/>
      <c r="RWG29" s="157"/>
      <c r="RWH29" s="157"/>
      <c r="RWI29" s="161"/>
      <c r="RWJ29" s="159"/>
      <c r="RWK29" s="157"/>
      <c r="RWL29" s="157"/>
      <c r="RWM29" s="157"/>
      <c r="RWN29" s="157"/>
      <c r="RWO29" s="161"/>
      <c r="RWP29" s="157"/>
      <c r="RWQ29" s="157"/>
      <c r="RWR29" s="156"/>
      <c r="RWS29" s="157"/>
      <c r="RWT29" s="157"/>
      <c r="RWU29" s="157"/>
      <c r="RWV29" s="157"/>
      <c r="RWW29" s="161"/>
      <c r="RWX29" s="159"/>
      <c r="RWY29" s="157"/>
      <c r="RWZ29" s="157"/>
      <c r="RXA29" s="157"/>
      <c r="RXB29" s="157"/>
      <c r="RXC29" s="161"/>
      <c r="RXD29" s="157"/>
      <c r="RXE29" s="157"/>
      <c r="RXF29" s="156"/>
      <c r="RXG29" s="157"/>
      <c r="RXH29" s="157"/>
      <c r="RXI29" s="157"/>
      <c r="RXJ29" s="157"/>
      <c r="RXK29" s="161"/>
      <c r="RXL29" s="159"/>
      <c r="RXM29" s="157"/>
      <c r="RXN29" s="157"/>
      <c r="RXO29" s="157"/>
      <c r="RXP29" s="157"/>
      <c r="RXQ29" s="161"/>
      <c r="RXR29" s="157"/>
      <c r="RXS29" s="157"/>
      <c r="RXT29" s="156"/>
      <c r="RXU29" s="157"/>
      <c r="RXV29" s="157"/>
      <c r="RXW29" s="157"/>
      <c r="RXX29" s="157"/>
      <c r="RXY29" s="161"/>
      <c r="RXZ29" s="159"/>
      <c r="RYA29" s="157"/>
      <c r="RYB29" s="157"/>
      <c r="RYC29" s="157"/>
      <c r="RYD29" s="157"/>
      <c r="RYE29" s="161"/>
      <c r="RYF29" s="157"/>
      <c r="RYG29" s="157"/>
      <c r="RYH29" s="156"/>
      <c r="RYI29" s="157"/>
      <c r="RYJ29" s="157"/>
      <c r="RYK29" s="157"/>
      <c r="RYL29" s="157"/>
      <c r="RYM29" s="161"/>
      <c r="RYN29" s="159"/>
      <c r="RYO29" s="157"/>
      <c r="RYP29" s="157"/>
      <c r="RYQ29" s="157"/>
      <c r="RYR29" s="157"/>
      <c r="RYS29" s="161"/>
      <c r="RYT29" s="157"/>
      <c r="RYU29" s="157"/>
      <c r="RYV29" s="156"/>
      <c r="RYW29" s="157"/>
      <c r="RYX29" s="157"/>
      <c r="RYY29" s="157"/>
      <c r="RYZ29" s="157"/>
      <c r="RZA29" s="161"/>
      <c r="RZB29" s="159"/>
      <c r="RZC29" s="157"/>
      <c r="RZD29" s="157"/>
      <c r="RZE29" s="157"/>
      <c r="RZF29" s="157"/>
      <c r="RZG29" s="161"/>
      <c r="RZH29" s="157"/>
      <c r="RZI29" s="157"/>
      <c r="RZJ29" s="156"/>
      <c r="RZK29" s="157"/>
      <c r="RZL29" s="157"/>
      <c r="RZM29" s="157"/>
      <c r="RZN29" s="157"/>
      <c r="RZO29" s="161"/>
      <c r="RZP29" s="159"/>
      <c r="RZQ29" s="157"/>
      <c r="RZR29" s="157"/>
      <c r="RZS29" s="157"/>
      <c r="RZT29" s="157"/>
      <c r="RZU29" s="161"/>
      <c r="RZV29" s="157"/>
      <c r="RZW29" s="157"/>
      <c r="RZX29" s="156"/>
      <c r="RZY29" s="157"/>
      <c r="RZZ29" s="157"/>
      <c r="SAA29" s="157"/>
      <c r="SAB29" s="157"/>
      <c r="SAC29" s="161"/>
      <c r="SAD29" s="159"/>
      <c r="SAE29" s="157"/>
      <c r="SAF29" s="157"/>
      <c r="SAG29" s="157"/>
      <c r="SAH29" s="157"/>
      <c r="SAI29" s="161"/>
      <c r="SAJ29" s="157"/>
      <c r="SAK29" s="157"/>
      <c r="SAL29" s="156"/>
      <c r="SAM29" s="157"/>
      <c r="SAN29" s="157"/>
      <c r="SAO29" s="157"/>
      <c r="SAP29" s="157"/>
      <c r="SAQ29" s="161"/>
      <c r="SAR29" s="159"/>
      <c r="SAS29" s="157"/>
      <c r="SAT29" s="157"/>
      <c r="SAU29" s="157"/>
      <c r="SAV29" s="157"/>
      <c r="SAW29" s="161"/>
      <c r="SAX29" s="157"/>
      <c r="SAY29" s="157"/>
      <c r="SAZ29" s="156"/>
      <c r="SBA29" s="157"/>
      <c r="SBB29" s="157"/>
      <c r="SBC29" s="157"/>
      <c r="SBD29" s="157"/>
      <c r="SBE29" s="161"/>
      <c r="SBF29" s="159"/>
      <c r="SBG29" s="157"/>
      <c r="SBH29" s="157"/>
      <c r="SBI29" s="157"/>
      <c r="SBJ29" s="157"/>
      <c r="SBK29" s="161"/>
      <c r="SBL29" s="157"/>
      <c r="SBM29" s="157"/>
      <c r="SBN29" s="156"/>
      <c r="SBO29" s="157"/>
      <c r="SBP29" s="157"/>
      <c r="SBQ29" s="157"/>
      <c r="SBR29" s="157"/>
      <c r="SBS29" s="161"/>
      <c r="SBT29" s="159"/>
      <c r="SBU29" s="157"/>
      <c r="SBV29" s="157"/>
      <c r="SBW29" s="157"/>
      <c r="SBX29" s="157"/>
      <c r="SBY29" s="161"/>
      <c r="SBZ29" s="157"/>
      <c r="SCA29" s="157"/>
      <c r="SCB29" s="156"/>
      <c r="SCC29" s="157"/>
      <c r="SCD29" s="157"/>
      <c r="SCE29" s="157"/>
      <c r="SCF29" s="157"/>
      <c r="SCG29" s="161"/>
      <c r="SCH29" s="159"/>
      <c r="SCI29" s="157"/>
      <c r="SCJ29" s="157"/>
      <c r="SCK29" s="157"/>
      <c r="SCL29" s="157"/>
      <c r="SCM29" s="161"/>
      <c r="SCN29" s="157"/>
      <c r="SCO29" s="157"/>
      <c r="SCP29" s="156"/>
      <c r="SCQ29" s="157"/>
      <c r="SCR29" s="157"/>
      <c r="SCS29" s="157"/>
      <c r="SCT29" s="157"/>
      <c r="SCU29" s="161"/>
      <c r="SCV29" s="159"/>
      <c r="SCW29" s="157"/>
      <c r="SCX29" s="157"/>
      <c r="SCY29" s="157"/>
      <c r="SCZ29" s="157"/>
      <c r="SDA29" s="161"/>
      <c r="SDB29" s="157"/>
      <c r="SDC29" s="157"/>
      <c r="SDD29" s="156"/>
      <c r="SDE29" s="157"/>
      <c r="SDF29" s="157"/>
      <c r="SDG29" s="157"/>
      <c r="SDH29" s="157"/>
      <c r="SDI29" s="161"/>
      <c r="SDJ29" s="159"/>
      <c r="SDK29" s="157"/>
      <c r="SDL29" s="157"/>
      <c r="SDM29" s="157"/>
      <c r="SDN29" s="157"/>
      <c r="SDO29" s="161"/>
      <c r="SDP29" s="157"/>
      <c r="SDQ29" s="157"/>
      <c r="SDR29" s="156"/>
      <c r="SDS29" s="157"/>
      <c r="SDT29" s="157"/>
      <c r="SDU29" s="157"/>
      <c r="SDV29" s="157"/>
      <c r="SDW29" s="161"/>
      <c r="SDX29" s="159"/>
      <c r="SDY29" s="157"/>
      <c r="SDZ29" s="157"/>
      <c r="SEA29" s="157"/>
      <c r="SEB29" s="157"/>
      <c r="SEC29" s="161"/>
      <c r="SED29" s="157"/>
      <c r="SEE29" s="157"/>
      <c r="SEF29" s="156"/>
      <c r="SEG29" s="157"/>
      <c r="SEH29" s="157"/>
      <c r="SEI29" s="157"/>
      <c r="SEJ29" s="157"/>
      <c r="SEK29" s="161"/>
      <c r="SEL29" s="159"/>
      <c r="SEM29" s="157"/>
      <c r="SEN29" s="157"/>
      <c r="SEO29" s="157"/>
      <c r="SEP29" s="157"/>
      <c r="SEQ29" s="161"/>
      <c r="SER29" s="157"/>
      <c r="SES29" s="157"/>
      <c r="SET29" s="156"/>
      <c r="SEU29" s="157"/>
      <c r="SEV29" s="157"/>
      <c r="SEW29" s="157"/>
      <c r="SEX29" s="157"/>
      <c r="SEY29" s="161"/>
      <c r="SEZ29" s="159"/>
      <c r="SFA29" s="157"/>
      <c r="SFB29" s="157"/>
      <c r="SFC29" s="157"/>
      <c r="SFD29" s="157"/>
      <c r="SFE29" s="161"/>
      <c r="SFF29" s="157"/>
      <c r="SFG29" s="157"/>
      <c r="SFH29" s="156"/>
      <c r="SFI29" s="157"/>
      <c r="SFJ29" s="157"/>
      <c r="SFK29" s="157"/>
      <c r="SFL29" s="157"/>
      <c r="SFM29" s="161"/>
      <c r="SFN29" s="159"/>
      <c r="SFO29" s="157"/>
      <c r="SFP29" s="157"/>
      <c r="SFQ29" s="157"/>
      <c r="SFR29" s="157"/>
      <c r="SFS29" s="161"/>
      <c r="SFT29" s="157"/>
      <c r="SFU29" s="157"/>
      <c r="SFV29" s="156"/>
      <c r="SFW29" s="157"/>
      <c r="SFX29" s="157"/>
      <c r="SFY29" s="157"/>
      <c r="SFZ29" s="157"/>
      <c r="SGA29" s="161"/>
      <c r="SGB29" s="159"/>
      <c r="SGC29" s="157"/>
      <c r="SGD29" s="157"/>
      <c r="SGE29" s="157"/>
      <c r="SGF29" s="157"/>
      <c r="SGG29" s="161"/>
      <c r="SGH29" s="157"/>
      <c r="SGI29" s="157"/>
      <c r="SGJ29" s="156"/>
      <c r="SGK29" s="157"/>
      <c r="SGL29" s="157"/>
      <c r="SGM29" s="157"/>
      <c r="SGN29" s="157"/>
      <c r="SGO29" s="161"/>
      <c r="SGP29" s="159"/>
      <c r="SGQ29" s="157"/>
      <c r="SGR29" s="157"/>
      <c r="SGS29" s="157"/>
      <c r="SGT29" s="157"/>
      <c r="SGU29" s="161"/>
      <c r="SGV29" s="157"/>
      <c r="SGW29" s="157"/>
      <c r="SGX29" s="156"/>
      <c r="SGY29" s="157"/>
      <c r="SGZ29" s="157"/>
      <c r="SHA29" s="157"/>
      <c r="SHB29" s="157"/>
      <c r="SHC29" s="161"/>
      <c r="SHD29" s="159"/>
      <c r="SHE29" s="157"/>
      <c r="SHF29" s="157"/>
      <c r="SHG29" s="157"/>
      <c r="SHH29" s="157"/>
      <c r="SHI29" s="161"/>
      <c r="SHJ29" s="157"/>
      <c r="SHK29" s="157"/>
      <c r="SHL29" s="156"/>
      <c r="SHM29" s="157"/>
      <c r="SHN29" s="157"/>
      <c r="SHO29" s="157"/>
      <c r="SHP29" s="157"/>
      <c r="SHQ29" s="161"/>
      <c r="SHR29" s="159"/>
      <c r="SHS29" s="157"/>
      <c r="SHT29" s="157"/>
      <c r="SHU29" s="157"/>
      <c r="SHV29" s="157"/>
      <c r="SHW29" s="161"/>
      <c r="SHX29" s="157"/>
      <c r="SHY29" s="157"/>
      <c r="SHZ29" s="156"/>
      <c r="SIA29" s="157"/>
      <c r="SIB29" s="157"/>
      <c r="SIC29" s="157"/>
      <c r="SID29" s="157"/>
      <c r="SIE29" s="161"/>
      <c r="SIF29" s="159"/>
      <c r="SIG29" s="157"/>
      <c r="SIH29" s="157"/>
      <c r="SII29" s="157"/>
      <c r="SIJ29" s="157"/>
      <c r="SIK29" s="161"/>
      <c r="SIL29" s="157"/>
      <c r="SIM29" s="157"/>
      <c r="SIN29" s="156"/>
      <c r="SIO29" s="157"/>
      <c r="SIP29" s="157"/>
      <c r="SIQ29" s="157"/>
      <c r="SIR29" s="157"/>
      <c r="SIS29" s="161"/>
      <c r="SIT29" s="159"/>
      <c r="SIU29" s="157"/>
      <c r="SIV29" s="157"/>
      <c r="SIW29" s="157"/>
      <c r="SIX29" s="157"/>
      <c r="SIY29" s="161"/>
      <c r="SIZ29" s="157"/>
      <c r="SJA29" s="157"/>
      <c r="SJB29" s="156"/>
      <c r="SJC29" s="157"/>
      <c r="SJD29" s="157"/>
      <c r="SJE29" s="157"/>
      <c r="SJF29" s="157"/>
      <c r="SJG29" s="161"/>
      <c r="SJH29" s="159"/>
      <c r="SJI29" s="157"/>
      <c r="SJJ29" s="157"/>
      <c r="SJK29" s="157"/>
      <c r="SJL29" s="157"/>
      <c r="SJM29" s="161"/>
      <c r="SJN29" s="157"/>
      <c r="SJO29" s="157"/>
      <c r="SJP29" s="156"/>
      <c r="SJQ29" s="157"/>
      <c r="SJR29" s="157"/>
      <c r="SJS29" s="157"/>
      <c r="SJT29" s="157"/>
      <c r="SJU29" s="161"/>
      <c r="SJV29" s="159"/>
      <c r="SJW29" s="157"/>
      <c r="SJX29" s="157"/>
      <c r="SJY29" s="157"/>
      <c r="SJZ29" s="157"/>
      <c r="SKA29" s="161"/>
      <c r="SKB29" s="157"/>
      <c r="SKC29" s="157"/>
      <c r="SKD29" s="156"/>
      <c r="SKE29" s="157"/>
      <c r="SKF29" s="157"/>
      <c r="SKG29" s="157"/>
      <c r="SKH29" s="157"/>
      <c r="SKI29" s="161"/>
      <c r="SKJ29" s="159"/>
      <c r="SKK29" s="157"/>
      <c r="SKL29" s="157"/>
      <c r="SKM29" s="157"/>
      <c r="SKN29" s="157"/>
      <c r="SKO29" s="161"/>
      <c r="SKP29" s="157"/>
      <c r="SKQ29" s="157"/>
      <c r="SKR29" s="156"/>
      <c r="SKS29" s="157"/>
      <c r="SKT29" s="157"/>
      <c r="SKU29" s="157"/>
      <c r="SKV29" s="157"/>
      <c r="SKW29" s="161"/>
      <c r="SKX29" s="159"/>
      <c r="SKY29" s="157"/>
      <c r="SKZ29" s="157"/>
      <c r="SLA29" s="157"/>
      <c r="SLB29" s="157"/>
      <c r="SLC29" s="161"/>
      <c r="SLD29" s="157"/>
      <c r="SLE29" s="157"/>
      <c r="SLF29" s="156"/>
      <c r="SLG29" s="157"/>
      <c r="SLH29" s="157"/>
      <c r="SLI29" s="157"/>
      <c r="SLJ29" s="157"/>
      <c r="SLK29" s="161"/>
      <c r="SLL29" s="159"/>
      <c r="SLM29" s="157"/>
      <c r="SLN29" s="157"/>
      <c r="SLO29" s="157"/>
      <c r="SLP29" s="157"/>
      <c r="SLQ29" s="161"/>
      <c r="SLR29" s="157"/>
      <c r="SLS29" s="157"/>
      <c r="SLT29" s="156"/>
      <c r="SLU29" s="157"/>
      <c r="SLV29" s="157"/>
      <c r="SLW29" s="157"/>
      <c r="SLX29" s="157"/>
      <c r="SLY29" s="161"/>
      <c r="SLZ29" s="159"/>
      <c r="SMA29" s="157"/>
      <c r="SMB29" s="157"/>
      <c r="SMC29" s="157"/>
      <c r="SMD29" s="157"/>
      <c r="SME29" s="161"/>
      <c r="SMF29" s="157"/>
      <c r="SMG29" s="157"/>
      <c r="SMH29" s="156"/>
      <c r="SMI29" s="157"/>
      <c r="SMJ29" s="157"/>
      <c r="SMK29" s="157"/>
      <c r="SML29" s="157"/>
      <c r="SMM29" s="161"/>
      <c r="SMN29" s="159"/>
      <c r="SMO29" s="157"/>
      <c r="SMP29" s="157"/>
      <c r="SMQ29" s="157"/>
      <c r="SMR29" s="157"/>
      <c r="SMS29" s="161"/>
      <c r="SMT29" s="157"/>
      <c r="SMU29" s="157"/>
      <c r="SMV29" s="156"/>
      <c r="SMW29" s="157"/>
      <c r="SMX29" s="157"/>
      <c r="SMY29" s="157"/>
      <c r="SMZ29" s="157"/>
      <c r="SNA29" s="161"/>
      <c r="SNB29" s="159"/>
      <c r="SNC29" s="157"/>
      <c r="SND29" s="157"/>
      <c r="SNE29" s="157"/>
      <c r="SNF29" s="157"/>
      <c r="SNG29" s="161"/>
      <c r="SNH29" s="157"/>
      <c r="SNI29" s="157"/>
      <c r="SNJ29" s="156"/>
      <c r="SNK29" s="157"/>
      <c r="SNL29" s="157"/>
      <c r="SNM29" s="157"/>
      <c r="SNN29" s="157"/>
      <c r="SNO29" s="161"/>
      <c r="SNP29" s="159"/>
      <c r="SNQ29" s="157"/>
      <c r="SNR29" s="157"/>
      <c r="SNS29" s="157"/>
      <c r="SNT29" s="157"/>
      <c r="SNU29" s="161"/>
      <c r="SNV29" s="157"/>
      <c r="SNW29" s="157"/>
      <c r="SNX29" s="156"/>
      <c r="SNY29" s="157"/>
      <c r="SNZ29" s="157"/>
      <c r="SOA29" s="157"/>
      <c r="SOB29" s="157"/>
      <c r="SOC29" s="161"/>
      <c r="SOD29" s="159"/>
      <c r="SOE29" s="157"/>
      <c r="SOF29" s="157"/>
      <c r="SOG29" s="157"/>
      <c r="SOH29" s="157"/>
      <c r="SOI29" s="161"/>
      <c r="SOJ29" s="157"/>
      <c r="SOK29" s="157"/>
      <c r="SOL29" s="156"/>
      <c r="SOM29" s="157"/>
      <c r="SON29" s="157"/>
      <c r="SOO29" s="157"/>
      <c r="SOP29" s="157"/>
      <c r="SOQ29" s="161"/>
      <c r="SOR29" s="159"/>
      <c r="SOS29" s="157"/>
      <c r="SOT29" s="157"/>
      <c r="SOU29" s="157"/>
      <c r="SOV29" s="157"/>
      <c r="SOW29" s="161"/>
      <c r="SOX29" s="157"/>
      <c r="SOY29" s="157"/>
      <c r="SOZ29" s="156"/>
      <c r="SPA29" s="157"/>
      <c r="SPB29" s="157"/>
      <c r="SPC29" s="157"/>
      <c r="SPD29" s="157"/>
      <c r="SPE29" s="161"/>
      <c r="SPF29" s="159"/>
      <c r="SPG29" s="157"/>
      <c r="SPH29" s="157"/>
      <c r="SPI29" s="157"/>
      <c r="SPJ29" s="157"/>
      <c r="SPK29" s="161"/>
      <c r="SPL29" s="157"/>
      <c r="SPM29" s="157"/>
      <c r="SPN29" s="156"/>
      <c r="SPO29" s="157"/>
      <c r="SPP29" s="157"/>
      <c r="SPQ29" s="157"/>
      <c r="SPR29" s="157"/>
      <c r="SPS29" s="161"/>
      <c r="SPT29" s="159"/>
      <c r="SPU29" s="157"/>
      <c r="SPV29" s="157"/>
      <c r="SPW29" s="157"/>
      <c r="SPX29" s="157"/>
      <c r="SPY29" s="161"/>
      <c r="SPZ29" s="157"/>
      <c r="SQA29" s="157"/>
      <c r="SQB29" s="156"/>
      <c r="SQC29" s="157"/>
      <c r="SQD29" s="157"/>
      <c r="SQE29" s="157"/>
      <c r="SQF29" s="157"/>
      <c r="SQG29" s="161"/>
      <c r="SQH29" s="159"/>
      <c r="SQI29" s="157"/>
      <c r="SQJ29" s="157"/>
      <c r="SQK29" s="157"/>
      <c r="SQL29" s="157"/>
      <c r="SQM29" s="161"/>
      <c r="SQN29" s="157"/>
      <c r="SQO29" s="157"/>
      <c r="SQP29" s="156"/>
      <c r="SQQ29" s="157"/>
      <c r="SQR29" s="157"/>
      <c r="SQS29" s="157"/>
      <c r="SQT29" s="157"/>
      <c r="SQU29" s="161"/>
      <c r="SQV29" s="159"/>
      <c r="SQW29" s="157"/>
      <c r="SQX29" s="157"/>
      <c r="SQY29" s="157"/>
      <c r="SQZ29" s="157"/>
      <c r="SRA29" s="161"/>
      <c r="SRB29" s="157"/>
      <c r="SRC29" s="157"/>
      <c r="SRD29" s="156"/>
      <c r="SRE29" s="157"/>
      <c r="SRF29" s="157"/>
      <c r="SRG29" s="157"/>
      <c r="SRH29" s="157"/>
      <c r="SRI29" s="161"/>
      <c r="SRJ29" s="159"/>
      <c r="SRK29" s="157"/>
      <c r="SRL29" s="157"/>
      <c r="SRM29" s="157"/>
      <c r="SRN29" s="157"/>
      <c r="SRO29" s="161"/>
      <c r="SRP29" s="157"/>
      <c r="SRQ29" s="157"/>
      <c r="SRR29" s="156"/>
      <c r="SRS29" s="157"/>
      <c r="SRT29" s="157"/>
      <c r="SRU29" s="157"/>
      <c r="SRV29" s="157"/>
      <c r="SRW29" s="161"/>
      <c r="SRX29" s="159"/>
      <c r="SRY29" s="157"/>
      <c r="SRZ29" s="157"/>
      <c r="SSA29" s="157"/>
      <c r="SSB29" s="157"/>
      <c r="SSC29" s="161"/>
      <c r="SSD29" s="157"/>
      <c r="SSE29" s="157"/>
      <c r="SSF29" s="156"/>
      <c r="SSG29" s="157"/>
      <c r="SSH29" s="157"/>
      <c r="SSI29" s="157"/>
      <c r="SSJ29" s="157"/>
      <c r="SSK29" s="161"/>
      <c r="SSL29" s="159"/>
      <c r="SSM29" s="157"/>
      <c r="SSN29" s="157"/>
      <c r="SSO29" s="157"/>
      <c r="SSP29" s="157"/>
      <c r="SSQ29" s="161"/>
      <c r="SSR29" s="157"/>
      <c r="SSS29" s="157"/>
      <c r="SST29" s="156"/>
      <c r="SSU29" s="157"/>
      <c r="SSV29" s="157"/>
      <c r="SSW29" s="157"/>
      <c r="SSX29" s="157"/>
      <c r="SSY29" s="161"/>
      <c r="SSZ29" s="159"/>
      <c r="STA29" s="157"/>
      <c r="STB29" s="157"/>
      <c r="STC29" s="157"/>
      <c r="STD29" s="157"/>
      <c r="STE29" s="161"/>
      <c r="STF29" s="157"/>
      <c r="STG29" s="157"/>
      <c r="STH29" s="156"/>
      <c r="STI29" s="157"/>
      <c r="STJ29" s="157"/>
      <c r="STK29" s="157"/>
      <c r="STL29" s="157"/>
      <c r="STM29" s="161"/>
      <c r="STN29" s="159"/>
      <c r="STO29" s="157"/>
      <c r="STP29" s="157"/>
      <c r="STQ29" s="157"/>
      <c r="STR29" s="157"/>
      <c r="STS29" s="161"/>
      <c r="STT29" s="157"/>
      <c r="STU29" s="157"/>
      <c r="STV29" s="156"/>
      <c r="STW29" s="157"/>
      <c r="STX29" s="157"/>
      <c r="STY29" s="157"/>
      <c r="STZ29" s="157"/>
      <c r="SUA29" s="161"/>
      <c r="SUB29" s="159"/>
      <c r="SUC29" s="157"/>
      <c r="SUD29" s="157"/>
      <c r="SUE29" s="157"/>
      <c r="SUF29" s="157"/>
      <c r="SUG29" s="161"/>
      <c r="SUH29" s="157"/>
      <c r="SUI29" s="157"/>
      <c r="SUJ29" s="156"/>
      <c r="SUK29" s="157"/>
      <c r="SUL29" s="157"/>
      <c r="SUM29" s="157"/>
      <c r="SUN29" s="157"/>
      <c r="SUO29" s="161"/>
      <c r="SUP29" s="159"/>
      <c r="SUQ29" s="157"/>
      <c r="SUR29" s="157"/>
      <c r="SUS29" s="157"/>
      <c r="SUT29" s="157"/>
      <c r="SUU29" s="161"/>
      <c r="SUV29" s="157"/>
      <c r="SUW29" s="157"/>
      <c r="SUX29" s="156"/>
      <c r="SUY29" s="157"/>
      <c r="SUZ29" s="157"/>
      <c r="SVA29" s="157"/>
      <c r="SVB29" s="157"/>
      <c r="SVC29" s="161"/>
      <c r="SVD29" s="159"/>
      <c r="SVE29" s="157"/>
      <c r="SVF29" s="157"/>
      <c r="SVG29" s="157"/>
      <c r="SVH29" s="157"/>
      <c r="SVI29" s="161"/>
      <c r="SVJ29" s="157"/>
      <c r="SVK29" s="157"/>
      <c r="SVL29" s="156"/>
      <c r="SVM29" s="157"/>
      <c r="SVN29" s="157"/>
      <c r="SVO29" s="157"/>
      <c r="SVP29" s="157"/>
      <c r="SVQ29" s="161"/>
      <c r="SVR29" s="159"/>
      <c r="SVS29" s="157"/>
      <c r="SVT29" s="157"/>
      <c r="SVU29" s="157"/>
      <c r="SVV29" s="157"/>
      <c r="SVW29" s="161"/>
      <c r="SVX29" s="157"/>
      <c r="SVY29" s="157"/>
      <c r="SVZ29" s="156"/>
      <c r="SWA29" s="157"/>
      <c r="SWB29" s="157"/>
      <c r="SWC29" s="157"/>
      <c r="SWD29" s="157"/>
      <c r="SWE29" s="161"/>
      <c r="SWF29" s="159"/>
      <c r="SWG29" s="157"/>
      <c r="SWH29" s="157"/>
      <c r="SWI29" s="157"/>
      <c r="SWJ29" s="157"/>
      <c r="SWK29" s="161"/>
      <c r="SWL29" s="157"/>
      <c r="SWM29" s="157"/>
      <c r="SWN29" s="156"/>
      <c r="SWO29" s="157"/>
      <c r="SWP29" s="157"/>
      <c r="SWQ29" s="157"/>
      <c r="SWR29" s="157"/>
      <c r="SWS29" s="161"/>
      <c r="SWT29" s="159"/>
      <c r="SWU29" s="157"/>
      <c r="SWV29" s="157"/>
      <c r="SWW29" s="157"/>
      <c r="SWX29" s="157"/>
      <c r="SWY29" s="161"/>
      <c r="SWZ29" s="157"/>
      <c r="SXA29" s="157"/>
      <c r="SXB29" s="156"/>
      <c r="SXC29" s="157"/>
      <c r="SXD29" s="157"/>
      <c r="SXE29" s="157"/>
      <c r="SXF29" s="157"/>
      <c r="SXG29" s="161"/>
      <c r="SXH29" s="159"/>
      <c r="SXI29" s="157"/>
      <c r="SXJ29" s="157"/>
      <c r="SXK29" s="157"/>
      <c r="SXL29" s="157"/>
      <c r="SXM29" s="161"/>
      <c r="SXN29" s="157"/>
      <c r="SXO29" s="157"/>
      <c r="SXP29" s="156"/>
      <c r="SXQ29" s="157"/>
      <c r="SXR29" s="157"/>
      <c r="SXS29" s="157"/>
      <c r="SXT29" s="157"/>
      <c r="SXU29" s="161"/>
      <c r="SXV29" s="159"/>
      <c r="SXW29" s="157"/>
      <c r="SXX29" s="157"/>
      <c r="SXY29" s="157"/>
      <c r="SXZ29" s="157"/>
      <c r="SYA29" s="161"/>
      <c r="SYB29" s="157"/>
      <c r="SYC29" s="157"/>
      <c r="SYD29" s="156"/>
      <c r="SYE29" s="157"/>
      <c r="SYF29" s="157"/>
      <c r="SYG29" s="157"/>
      <c r="SYH29" s="157"/>
      <c r="SYI29" s="161"/>
      <c r="SYJ29" s="159"/>
      <c r="SYK29" s="157"/>
      <c r="SYL29" s="157"/>
      <c r="SYM29" s="157"/>
      <c r="SYN29" s="157"/>
      <c r="SYO29" s="161"/>
      <c r="SYP29" s="157"/>
      <c r="SYQ29" s="157"/>
      <c r="SYR29" s="156"/>
      <c r="SYS29" s="157"/>
      <c r="SYT29" s="157"/>
      <c r="SYU29" s="157"/>
      <c r="SYV29" s="157"/>
      <c r="SYW29" s="161"/>
      <c r="SYX29" s="159"/>
      <c r="SYY29" s="157"/>
      <c r="SYZ29" s="157"/>
      <c r="SZA29" s="157"/>
      <c r="SZB29" s="157"/>
      <c r="SZC29" s="161"/>
      <c r="SZD29" s="157"/>
      <c r="SZE29" s="157"/>
      <c r="SZF29" s="156"/>
      <c r="SZG29" s="157"/>
      <c r="SZH29" s="157"/>
      <c r="SZI29" s="157"/>
      <c r="SZJ29" s="157"/>
      <c r="SZK29" s="161"/>
      <c r="SZL29" s="159"/>
      <c r="SZM29" s="157"/>
      <c r="SZN29" s="157"/>
      <c r="SZO29" s="157"/>
      <c r="SZP29" s="157"/>
      <c r="SZQ29" s="161"/>
      <c r="SZR29" s="157"/>
      <c r="SZS29" s="157"/>
      <c r="SZT29" s="156"/>
      <c r="SZU29" s="157"/>
      <c r="SZV29" s="157"/>
      <c r="SZW29" s="157"/>
      <c r="SZX29" s="157"/>
      <c r="SZY29" s="161"/>
      <c r="SZZ29" s="159"/>
      <c r="TAA29" s="157"/>
      <c r="TAB29" s="157"/>
      <c r="TAC29" s="157"/>
      <c r="TAD29" s="157"/>
      <c r="TAE29" s="161"/>
      <c r="TAF29" s="157"/>
      <c r="TAG29" s="157"/>
      <c r="TAH29" s="156"/>
      <c r="TAI29" s="157"/>
      <c r="TAJ29" s="157"/>
      <c r="TAK29" s="157"/>
      <c r="TAL29" s="157"/>
      <c r="TAM29" s="161"/>
      <c r="TAN29" s="159"/>
      <c r="TAO29" s="157"/>
      <c r="TAP29" s="157"/>
      <c r="TAQ29" s="157"/>
      <c r="TAR29" s="157"/>
      <c r="TAS29" s="161"/>
      <c r="TAT29" s="157"/>
      <c r="TAU29" s="157"/>
      <c r="TAV29" s="156"/>
      <c r="TAW29" s="157"/>
      <c r="TAX29" s="157"/>
      <c r="TAY29" s="157"/>
      <c r="TAZ29" s="157"/>
      <c r="TBA29" s="161"/>
      <c r="TBB29" s="159"/>
      <c r="TBC29" s="157"/>
      <c r="TBD29" s="157"/>
      <c r="TBE29" s="157"/>
      <c r="TBF29" s="157"/>
      <c r="TBG29" s="161"/>
      <c r="TBH29" s="157"/>
      <c r="TBI29" s="157"/>
      <c r="TBJ29" s="156"/>
      <c r="TBK29" s="157"/>
      <c r="TBL29" s="157"/>
      <c r="TBM29" s="157"/>
      <c r="TBN29" s="157"/>
      <c r="TBO29" s="161"/>
      <c r="TBP29" s="159"/>
      <c r="TBQ29" s="157"/>
      <c r="TBR29" s="157"/>
      <c r="TBS29" s="157"/>
      <c r="TBT29" s="157"/>
      <c r="TBU29" s="161"/>
      <c r="TBV29" s="157"/>
      <c r="TBW29" s="157"/>
      <c r="TBX29" s="156"/>
      <c r="TBY29" s="157"/>
      <c r="TBZ29" s="157"/>
      <c r="TCA29" s="157"/>
      <c r="TCB29" s="157"/>
      <c r="TCC29" s="161"/>
      <c r="TCD29" s="159"/>
      <c r="TCE29" s="157"/>
      <c r="TCF29" s="157"/>
      <c r="TCG29" s="157"/>
      <c r="TCH29" s="157"/>
      <c r="TCI29" s="161"/>
      <c r="TCJ29" s="157"/>
      <c r="TCK29" s="157"/>
      <c r="TCL29" s="156"/>
      <c r="TCM29" s="157"/>
      <c r="TCN29" s="157"/>
      <c r="TCO29" s="157"/>
      <c r="TCP29" s="157"/>
      <c r="TCQ29" s="161"/>
      <c r="TCR29" s="159"/>
      <c r="TCS29" s="157"/>
      <c r="TCT29" s="157"/>
      <c r="TCU29" s="157"/>
      <c r="TCV29" s="157"/>
      <c r="TCW29" s="161"/>
      <c r="TCX29" s="157"/>
      <c r="TCY29" s="157"/>
      <c r="TCZ29" s="156"/>
      <c r="TDA29" s="157"/>
      <c r="TDB29" s="157"/>
      <c r="TDC29" s="157"/>
      <c r="TDD29" s="157"/>
      <c r="TDE29" s="161"/>
      <c r="TDF29" s="159"/>
      <c r="TDG29" s="157"/>
      <c r="TDH29" s="157"/>
      <c r="TDI29" s="157"/>
      <c r="TDJ29" s="157"/>
      <c r="TDK29" s="161"/>
      <c r="TDL29" s="157"/>
      <c r="TDM29" s="157"/>
      <c r="TDN29" s="156"/>
      <c r="TDO29" s="157"/>
      <c r="TDP29" s="157"/>
      <c r="TDQ29" s="157"/>
      <c r="TDR29" s="157"/>
      <c r="TDS29" s="161"/>
      <c r="TDT29" s="159"/>
      <c r="TDU29" s="157"/>
      <c r="TDV29" s="157"/>
      <c r="TDW29" s="157"/>
      <c r="TDX29" s="157"/>
      <c r="TDY29" s="161"/>
      <c r="TDZ29" s="157"/>
      <c r="TEA29" s="157"/>
      <c r="TEB29" s="156"/>
      <c r="TEC29" s="157"/>
      <c r="TED29" s="157"/>
      <c r="TEE29" s="157"/>
      <c r="TEF29" s="157"/>
      <c r="TEG29" s="161"/>
      <c r="TEH29" s="159"/>
      <c r="TEI29" s="157"/>
      <c r="TEJ29" s="157"/>
      <c r="TEK29" s="157"/>
      <c r="TEL29" s="157"/>
      <c r="TEM29" s="161"/>
      <c r="TEN29" s="157"/>
      <c r="TEO29" s="157"/>
      <c r="TEP29" s="156"/>
      <c r="TEQ29" s="157"/>
      <c r="TER29" s="157"/>
      <c r="TES29" s="157"/>
      <c r="TET29" s="157"/>
      <c r="TEU29" s="161"/>
      <c r="TEV29" s="159"/>
      <c r="TEW29" s="157"/>
      <c r="TEX29" s="157"/>
      <c r="TEY29" s="157"/>
      <c r="TEZ29" s="157"/>
      <c r="TFA29" s="161"/>
      <c r="TFB29" s="157"/>
      <c r="TFC29" s="157"/>
      <c r="TFD29" s="156"/>
      <c r="TFE29" s="157"/>
      <c r="TFF29" s="157"/>
      <c r="TFG29" s="157"/>
      <c r="TFH29" s="157"/>
      <c r="TFI29" s="161"/>
      <c r="TFJ29" s="159"/>
      <c r="TFK29" s="157"/>
      <c r="TFL29" s="157"/>
      <c r="TFM29" s="157"/>
      <c r="TFN29" s="157"/>
      <c r="TFO29" s="161"/>
      <c r="TFP29" s="157"/>
      <c r="TFQ29" s="157"/>
      <c r="TFR29" s="156"/>
      <c r="TFS29" s="157"/>
      <c r="TFT29" s="157"/>
      <c r="TFU29" s="157"/>
      <c r="TFV29" s="157"/>
      <c r="TFW29" s="161"/>
      <c r="TFX29" s="159"/>
      <c r="TFY29" s="157"/>
      <c r="TFZ29" s="157"/>
      <c r="TGA29" s="157"/>
      <c r="TGB29" s="157"/>
      <c r="TGC29" s="161"/>
      <c r="TGD29" s="157"/>
      <c r="TGE29" s="157"/>
      <c r="TGF29" s="156"/>
      <c r="TGG29" s="157"/>
      <c r="TGH29" s="157"/>
      <c r="TGI29" s="157"/>
      <c r="TGJ29" s="157"/>
      <c r="TGK29" s="161"/>
      <c r="TGL29" s="159"/>
      <c r="TGM29" s="157"/>
      <c r="TGN29" s="157"/>
      <c r="TGO29" s="157"/>
      <c r="TGP29" s="157"/>
      <c r="TGQ29" s="161"/>
      <c r="TGR29" s="157"/>
      <c r="TGS29" s="157"/>
      <c r="TGT29" s="156"/>
      <c r="TGU29" s="157"/>
      <c r="TGV29" s="157"/>
      <c r="TGW29" s="157"/>
      <c r="TGX29" s="157"/>
      <c r="TGY29" s="161"/>
      <c r="TGZ29" s="159"/>
      <c r="THA29" s="157"/>
      <c r="THB29" s="157"/>
      <c r="THC29" s="157"/>
      <c r="THD29" s="157"/>
      <c r="THE29" s="161"/>
      <c r="THF29" s="157"/>
      <c r="THG29" s="157"/>
      <c r="THH29" s="156"/>
      <c r="THI29" s="157"/>
      <c r="THJ29" s="157"/>
      <c r="THK29" s="157"/>
      <c r="THL29" s="157"/>
      <c r="THM29" s="161"/>
      <c r="THN29" s="159"/>
      <c r="THO29" s="157"/>
      <c r="THP29" s="157"/>
      <c r="THQ29" s="157"/>
      <c r="THR29" s="157"/>
      <c r="THS29" s="161"/>
      <c r="THT29" s="157"/>
      <c r="THU29" s="157"/>
      <c r="THV29" s="156"/>
      <c r="THW29" s="157"/>
      <c r="THX29" s="157"/>
      <c r="THY29" s="157"/>
      <c r="THZ29" s="157"/>
      <c r="TIA29" s="161"/>
      <c r="TIB29" s="159"/>
      <c r="TIC29" s="157"/>
      <c r="TID29" s="157"/>
      <c r="TIE29" s="157"/>
      <c r="TIF29" s="157"/>
      <c r="TIG29" s="161"/>
      <c r="TIH29" s="157"/>
      <c r="TII29" s="157"/>
      <c r="TIJ29" s="156"/>
      <c r="TIK29" s="157"/>
      <c r="TIL29" s="157"/>
      <c r="TIM29" s="157"/>
      <c r="TIN29" s="157"/>
      <c r="TIO29" s="161"/>
      <c r="TIP29" s="159"/>
      <c r="TIQ29" s="157"/>
      <c r="TIR29" s="157"/>
      <c r="TIS29" s="157"/>
      <c r="TIT29" s="157"/>
      <c r="TIU29" s="161"/>
      <c r="TIV29" s="157"/>
      <c r="TIW29" s="157"/>
      <c r="TIX29" s="156"/>
      <c r="TIY29" s="157"/>
      <c r="TIZ29" s="157"/>
      <c r="TJA29" s="157"/>
      <c r="TJB29" s="157"/>
      <c r="TJC29" s="161"/>
      <c r="TJD29" s="159"/>
      <c r="TJE29" s="157"/>
      <c r="TJF29" s="157"/>
      <c r="TJG29" s="157"/>
      <c r="TJH29" s="157"/>
      <c r="TJI29" s="161"/>
      <c r="TJJ29" s="157"/>
      <c r="TJK29" s="157"/>
      <c r="TJL29" s="156"/>
      <c r="TJM29" s="157"/>
      <c r="TJN29" s="157"/>
      <c r="TJO29" s="157"/>
      <c r="TJP29" s="157"/>
      <c r="TJQ29" s="161"/>
      <c r="TJR29" s="159"/>
      <c r="TJS29" s="157"/>
      <c r="TJT29" s="157"/>
      <c r="TJU29" s="157"/>
      <c r="TJV29" s="157"/>
      <c r="TJW29" s="161"/>
      <c r="TJX29" s="157"/>
      <c r="TJY29" s="157"/>
      <c r="TJZ29" s="156"/>
      <c r="TKA29" s="157"/>
      <c r="TKB29" s="157"/>
      <c r="TKC29" s="157"/>
      <c r="TKD29" s="157"/>
      <c r="TKE29" s="161"/>
      <c r="TKF29" s="159"/>
      <c r="TKG29" s="157"/>
      <c r="TKH29" s="157"/>
      <c r="TKI29" s="157"/>
      <c r="TKJ29" s="157"/>
      <c r="TKK29" s="161"/>
      <c r="TKL29" s="157"/>
      <c r="TKM29" s="157"/>
      <c r="TKN29" s="156"/>
      <c r="TKO29" s="157"/>
      <c r="TKP29" s="157"/>
      <c r="TKQ29" s="157"/>
      <c r="TKR29" s="157"/>
      <c r="TKS29" s="161"/>
      <c r="TKT29" s="159"/>
      <c r="TKU29" s="157"/>
      <c r="TKV29" s="157"/>
      <c r="TKW29" s="157"/>
      <c r="TKX29" s="157"/>
      <c r="TKY29" s="161"/>
      <c r="TKZ29" s="157"/>
      <c r="TLA29" s="157"/>
      <c r="TLB29" s="156"/>
      <c r="TLC29" s="157"/>
      <c r="TLD29" s="157"/>
      <c r="TLE29" s="157"/>
      <c r="TLF29" s="157"/>
      <c r="TLG29" s="161"/>
      <c r="TLH29" s="159"/>
      <c r="TLI29" s="157"/>
      <c r="TLJ29" s="157"/>
      <c r="TLK29" s="157"/>
      <c r="TLL29" s="157"/>
      <c r="TLM29" s="161"/>
      <c r="TLN29" s="157"/>
      <c r="TLO29" s="157"/>
      <c r="TLP29" s="156"/>
      <c r="TLQ29" s="157"/>
      <c r="TLR29" s="157"/>
      <c r="TLS29" s="157"/>
      <c r="TLT29" s="157"/>
      <c r="TLU29" s="161"/>
      <c r="TLV29" s="159"/>
      <c r="TLW29" s="157"/>
      <c r="TLX29" s="157"/>
      <c r="TLY29" s="157"/>
      <c r="TLZ29" s="157"/>
      <c r="TMA29" s="161"/>
      <c r="TMB29" s="157"/>
      <c r="TMC29" s="157"/>
      <c r="TMD29" s="156"/>
      <c r="TME29" s="157"/>
      <c r="TMF29" s="157"/>
      <c r="TMG29" s="157"/>
      <c r="TMH29" s="157"/>
      <c r="TMI29" s="161"/>
      <c r="TMJ29" s="159"/>
      <c r="TMK29" s="157"/>
      <c r="TML29" s="157"/>
      <c r="TMM29" s="157"/>
      <c r="TMN29" s="157"/>
      <c r="TMO29" s="161"/>
      <c r="TMP29" s="157"/>
      <c r="TMQ29" s="157"/>
      <c r="TMR29" s="156"/>
      <c r="TMS29" s="157"/>
      <c r="TMT29" s="157"/>
      <c r="TMU29" s="157"/>
      <c r="TMV29" s="157"/>
      <c r="TMW29" s="161"/>
      <c r="TMX29" s="159"/>
      <c r="TMY29" s="157"/>
      <c r="TMZ29" s="157"/>
      <c r="TNA29" s="157"/>
      <c r="TNB29" s="157"/>
      <c r="TNC29" s="161"/>
      <c r="TND29" s="157"/>
      <c r="TNE29" s="157"/>
      <c r="TNF29" s="156"/>
      <c r="TNG29" s="157"/>
      <c r="TNH29" s="157"/>
      <c r="TNI29" s="157"/>
      <c r="TNJ29" s="157"/>
      <c r="TNK29" s="161"/>
      <c r="TNL29" s="159"/>
      <c r="TNM29" s="157"/>
      <c r="TNN29" s="157"/>
      <c r="TNO29" s="157"/>
      <c r="TNP29" s="157"/>
      <c r="TNQ29" s="161"/>
      <c r="TNR29" s="157"/>
      <c r="TNS29" s="157"/>
      <c r="TNT29" s="156"/>
      <c r="TNU29" s="157"/>
      <c r="TNV29" s="157"/>
      <c r="TNW29" s="157"/>
      <c r="TNX29" s="157"/>
      <c r="TNY29" s="161"/>
      <c r="TNZ29" s="159"/>
      <c r="TOA29" s="157"/>
      <c r="TOB29" s="157"/>
      <c r="TOC29" s="157"/>
      <c r="TOD29" s="157"/>
      <c r="TOE29" s="161"/>
      <c r="TOF29" s="157"/>
      <c r="TOG29" s="157"/>
      <c r="TOH29" s="156"/>
      <c r="TOI29" s="157"/>
      <c r="TOJ29" s="157"/>
      <c r="TOK29" s="157"/>
      <c r="TOL29" s="157"/>
      <c r="TOM29" s="161"/>
      <c r="TON29" s="159"/>
      <c r="TOO29" s="157"/>
      <c r="TOP29" s="157"/>
      <c r="TOQ29" s="157"/>
      <c r="TOR29" s="157"/>
      <c r="TOS29" s="161"/>
      <c r="TOT29" s="157"/>
      <c r="TOU29" s="157"/>
      <c r="TOV29" s="156"/>
      <c r="TOW29" s="157"/>
      <c r="TOX29" s="157"/>
      <c r="TOY29" s="157"/>
      <c r="TOZ29" s="157"/>
      <c r="TPA29" s="161"/>
      <c r="TPB29" s="159"/>
      <c r="TPC29" s="157"/>
      <c r="TPD29" s="157"/>
      <c r="TPE29" s="157"/>
      <c r="TPF29" s="157"/>
      <c r="TPG29" s="161"/>
      <c r="TPH29" s="157"/>
      <c r="TPI29" s="157"/>
      <c r="TPJ29" s="156"/>
      <c r="TPK29" s="157"/>
      <c r="TPL29" s="157"/>
      <c r="TPM29" s="157"/>
      <c r="TPN29" s="157"/>
      <c r="TPO29" s="161"/>
      <c r="TPP29" s="159"/>
      <c r="TPQ29" s="157"/>
      <c r="TPR29" s="157"/>
      <c r="TPS29" s="157"/>
      <c r="TPT29" s="157"/>
      <c r="TPU29" s="161"/>
      <c r="TPV29" s="157"/>
      <c r="TPW29" s="157"/>
      <c r="TPX29" s="156"/>
      <c r="TPY29" s="157"/>
      <c r="TPZ29" s="157"/>
      <c r="TQA29" s="157"/>
      <c r="TQB29" s="157"/>
      <c r="TQC29" s="161"/>
      <c r="TQD29" s="159"/>
      <c r="TQE29" s="157"/>
      <c r="TQF29" s="157"/>
      <c r="TQG29" s="157"/>
      <c r="TQH29" s="157"/>
      <c r="TQI29" s="161"/>
      <c r="TQJ29" s="157"/>
      <c r="TQK29" s="157"/>
      <c r="TQL29" s="156"/>
      <c r="TQM29" s="157"/>
      <c r="TQN29" s="157"/>
      <c r="TQO29" s="157"/>
      <c r="TQP29" s="157"/>
      <c r="TQQ29" s="161"/>
      <c r="TQR29" s="159"/>
      <c r="TQS29" s="157"/>
      <c r="TQT29" s="157"/>
      <c r="TQU29" s="157"/>
      <c r="TQV29" s="157"/>
      <c r="TQW29" s="161"/>
      <c r="TQX29" s="157"/>
      <c r="TQY29" s="157"/>
      <c r="TQZ29" s="156"/>
      <c r="TRA29" s="157"/>
      <c r="TRB29" s="157"/>
      <c r="TRC29" s="157"/>
      <c r="TRD29" s="157"/>
      <c r="TRE29" s="161"/>
      <c r="TRF29" s="159"/>
      <c r="TRG29" s="157"/>
      <c r="TRH29" s="157"/>
      <c r="TRI29" s="157"/>
      <c r="TRJ29" s="157"/>
      <c r="TRK29" s="161"/>
      <c r="TRL29" s="157"/>
      <c r="TRM29" s="157"/>
      <c r="TRN29" s="156"/>
      <c r="TRO29" s="157"/>
      <c r="TRP29" s="157"/>
      <c r="TRQ29" s="157"/>
      <c r="TRR29" s="157"/>
      <c r="TRS29" s="161"/>
      <c r="TRT29" s="159"/>
      <c r="TRU29" s="157"/>
      <c r="TRV29" s="157"/>
      <c r="TRW29" s="157"/>
      <c r="TRX29" s="157"/>
      <c r="TRY29" s="161"/>
      <c r="TRZ29" s="157"/>
      <c r="TSA29" s="157"/>
      <c r="TSB29" s="156"/>
      <c r="TSC29" s="157"/>
      <c r="TSD29" s="157"/>
      <c r="TSE29" s="157"/>
      <c r="TSF29" s="157"/>
      <c r="TSG29" s="161"/>
      <c r="TSH29" s="159"/>
      <c r="TSI29" s="157"/>
      <c r="TSJ29" s="157"/>
      <c r="TSK29" s="157"/>
      <c r="TSL29" s="157"/>
      <c r="TSM29" s="161"/>
      <c r="TSN29" s="157"/>
      <c r="TSO29" s="157"/>
      <c r="TSP29" s="156"/>
      <c r="TSQ29" s="157"/>
      <c r="TSR29" s="157"/>
      <c r="TSS29" s="157"/>
      <c r="TST29" s="157"/>
      <c r="TSU29" s="161"/>
      <c r="TSV29" s="159"/>
      <c r="TSW29" s="157"/>
      <c r="TSX29" s="157"/>
      <c r="TSY29" s="157"/>
      <c r="TSZ29" s="157"/>
      <c r="TTA29" s="161"/>
      <c r="TTB29" s="157"/>
      <c r="TTC29" s="157"/>
      <c r="TTD29" s="156"/>
      <c r="TTE29" s="157"/>
      <c r="TTF29" s="157"/>
      <c r="TTG29" s="157"/>
      <c r="TTH29" s="157"/>
      <c r="TTI29" s="161"/>
      <c r="TTJ29" s="159"/>
      <c r="TTK29" s="157"/>
      <c r="TTL29" s="157"/>
      <c r="TTM29" s="157"/>
      <c r="TTN29" s="157"/>
      <c r="TTO29" s="161"/>
      <c r="TTP29" s="157"/>
      <c r="TTQ29" s="157"/>
      <c r="TTR29" s="156"/>
      <c r="TTS29" s="157"/>
      <c r="TTT29" s="157"/>
      <c r="TTU29" s="157"/>
      <c r="TTV29" s="157"/>
      <c r="TTW29" s="161"/>
      <c r="TTX29" s="159"/>
      <c r="TTY29" s="157"/>
      <c r="TTZ29" s="157"/>
      <c r="TUA29" s="157"/>
      <c r="TUB29" s="157"/>
      <c r="TUC29" s="161"/>
      <c r="TUD29" s="157"/>
      <c r="TUE29" s="157"/>
      <c r="TUF29" s="156"/>
      <c r="TUG29" s="157"/>
      <c r="TUH29" s="157"/>
      <c r="TUI29" s="157"/>
      <c r="TUJ29" s="157"/>
      <c r="TUK29" s="161"/>
      <c r="TUL29" s="159"/>
      <c r="TUM29" s="157"/>
      <c r="TUN29" s="157"/>
      <c r="TUO29" s="157"/>
      <c r="TUP29" s="157"/>
      <c r="TUQ29" s="161"/>
      <c r="TUR29" s="157"/>
      <c r="TUS29" s="157"/>
      <c r="TUT29" s="156"/>
      <c r="TUU29" s="157"/>
      <c r="TUV29" s="157"/>
      <c r="TUW29" s="157"/>
      <c r="TUX29" s="157"/>
      <c r="TUY29" s="161"/>
      <c r="TUZ29" s="159"/>
      <c r="TVA29" s="157"/>
      <c r="TVB29" s="157"/>
      <c r="TVC29" s="157"/>
      <c r="TVD29" s="157"/>
      <c r="TVE29" s="161"/>
      <c r="TVF29" s="157"/>
      <c r="TVG29" s="157"/>
      <c r="TVH29" s="156"/>
      <c r="TVI29" s="157"/>
      <c r="TVJ29" s="157"/>
      <c r="TVK29" s="157"/>
      <c r="TVL29" s="157"/>
      <c r="TVM29" s="161"/>
      <c r="TVN29" s="159"/>
      <c r="TVO29" s="157"/>
      <c r="TVP29" s="157"/>
      <c r="TVQ29" s="157"/>
      <c r="TVR29" s="157"/>
      <c r="TVS29" s="161"/>
      <c r="TVT29" s="157"/>
      <c r="TVU29" s="157"/>
      <c r="TVV29" s="156"/>
      <c r="TVW29" s="157"/>
      <c r="TVX29" s="157"/>
      <c r="TVY29" s="157"/>
      <c r="TVZ29" s="157"/>
      <c r="TWA29" s="161"/>
      <c r="TWB29" s="159"/>
      <c r="TWC29" s="157"/>
      <c r="TWD29" s="157"/>
      <c r="TWE29" s="157"/>
      <c r="TWF29" s="157"/>
      <c r="TWG29" s="161"/>
      <c r="TWH29" s="157"/>
      <c r="TWI29" s="157"/>
      <c r="TWJ29" s="156"/>
      <c r="TWK29" s="157"/>
      <c r="TWL29" s="157"/>
      <c r="TWM29" s="157"/>
      <c r="TWN29" s="157"/>
      <c r="TWO29" s="161"/>
      <c r="TWP29" s="159"/>
      <c r="TWQ29" s="157"/>
      <c r="TWR29" s="157"/>
      <c r="TWS29" s="157"/>
      <c r="TWT29" s="157"/>
      <c r="TWU29" s="161"/>
      <c r="TWV29" s="157"/>
      <c r="TWW29" s="157"/>
      <c r="TWX29" s="156"/>
      <c r="TWY29" s="157"/>
      <c r="TWZ29" s="157"/>
      <c r="TXA29" s="157"/>
      <c r="TXB29" s="157"/>
      <c r="TXC29" s="161"/>
      <c r="TXD29" s="159"/>
      <c r="TXE29" s="157"/>
      <c r="TXF29" s="157"/>
      <c r="TXG29" s="157"/>
      <c r="TXH29" s="157"/>
      <c r="TXI29" s="161"/>
      <c r="TXJ29" s="157"/>
      <c r="TXK29" s="157"/>
      <c r="TXL29" s="156"/>
      <c r="TXM29" s="157"/>
      <c r="TXN29" s="157"/>
      <c r="TXO29" s="157"/>
      <c r="TXP29" s="157"/>
      <c r="TXQ29" s="161"/>
      <c r="TXR29" s="159"/>
      <c r="TXS29" s="157"/>
      <c r="TXT29" s="157"/>
      <c r="TXU29" s="157"/>
      <c r="TXV29" s="157"/>
      <c r="TXW29" s="161"/>
      <c r="TXX29" s="157"/>
      <c r="TXY29" s="157"/>
      <c r="TXZ29" s="156"/>
      <c r="TYA29" s="157"/>
      <c r="TYB29" s="157"/>
      <c r="TYC29" s="157"/>
      <c r="TYD29" s="157"/>
      <c r="TYE29" s="161"/>
      <c r="TYF29" s="159"/>
      <c r="TYG29" s="157"/>
      <c r="TYH29" s="157"/>
      <c r="TYI29" s="157"/>
      <c r="TYJ29" s="157"/>
      <c r="TYK29" s="161"/>
      <c r="TYL29" s="157"/>
      <c r="TYM29" s="157"/>
      <c r="TYN29" s="156"/>
      <c r="TYO29" s="157"/>
      <c r="TYP29" s="157"/>
      <c r="TYQ29" s="157"/>
      <c r="TYR29" s="157"/>
      <c r="TYS29" s="161"/>
      <c r="TYT29" s="159"/>
      <c r="TYU29" s="157"/>
      <c r="TYV29" s="157"/>
      <c r="TYW29" s="157"/>
      <c r="TYX29" s="157"/>
      <c r="TYY29" s="161"/>
      <c r="TYZ29" s="157"/>
      <c r="TZA29" s="157"/>
      <c r="TZB29" s="156"/>
      <c r="TZC29" s="157"/>
      <c r="TZD29" s="157"/>
      <c r="TZE29" s="157"/>
      <c r="TZF29" s="157"/>
      <c r="TZG29" s="161"/>
      <c r="TZH29" s="159"/>
      <c r="TZI29" s="157"/>
      <c r="TZJ29" s="157"/>
      <c r="TZK29" s="157"/>
      <c r="TZL29" s="157"/>
      <c r="TZM29" s="161"/>
      <c r="TZN29" s="157"/>
      <c r="TZO29" s="157"/>
      <c r="TZP29" s="156"/>
      <c r="TZQ29" s="157"/>
      <c r="TZR29" s="157"/>
      <c r="TZS29" s="157"/>
      <c r="TZT29" s="157"/>
      <c r="TZU29" s="161"/>
      <c r="TZV29" s="159"/>
      <c r="TZW29" s="157"/>
      <c r="TZX29" s="157"/>
      <c r="TZY29" s="157"/>
      <c r="TZZ29" s="157"/>
      <c r="UAA29" s="161"/>
      <c r="UAB29" s="157"/>
      <c r="UAC29" s="157"/>
      <c r="UAD29" s="156"/>
      <c r="UAE29" s="157"/>
      <c r="UAF29" s="157"/>
      <c r="UAG29" s="157"/>
      <c r="UAH29" s="157"/>
      <c r="UAI29" s="161"/>
      <c r="UAJ29" s="159"/>
      <c r="UAK29" s="157"/>
      <c r="UAL29" s="157"/>
      <c r="UAM29" s="157"/>
      <c r="UAN29" s="157"/>
      <c r="UAO29" s="161"/>
      <c r="UAP29" s="157"/>
      <c r="UAQ29" s="157"/>
      <c r="UAR29" s="156"/>
      <c r="UAS29" s="157"/>
      <c r="UAT29" s="157"/>
      <c r="UAU29" s="157"/>
      <c r="UAV29" s="157"/>
      <c r="UAW29" s="161"/>
      <c r="UAX29" s="159"/>
      <c r="UAY29" s="157"/>
      <c r="UAZ29" s="157"/>
      <c r="UBA29" s="157"/>
      <c r="UBB29" s="157"/>
      <c r="UBC29" s="161"/>
      <c r="UBD29" s="157"/>
      <c r="UBE29" s="157"/>
      <c r="UBF29" s="156"/>
      <c r="UBG29" s="157"/>
      <c r="UBH29" s="157"/>
      <c r="UBI29" s="157"/>
      <c r="UBJ29" s="157"/>
      <c r="UBK29" s="161"/>
      <c r="UBL29" s="159"/>
      <c r="UBM29" s="157"/>
      <c r="UBN29" s="157"/>
      <c r="UBO29" s="157"/>
      <c r="UBP29" s="157"/>
      <c r="UBQ29" s="161"/>
      <c r="UBR29" s="157"/>
      <c r="UBS29" s="157"/>
      <c r="UBT29" s="156"/>
      <c r="UBU29" s="157"/>
      <c r="UBV29" s="157"/>
      <c r="UBW29" s="157"/>
      <c r="UBX29" s="157"/>
      <c r="UBY29" s="161"/>
      <c r="UBZ29" s="159"/>
      <c r="UCA29" s="157"/>
      <c r="UCB29" s="157"/>
      <c r="UCC29" s="157"/>
      <c r="UCD29" s="157"/>
      <c r="UCE29" s="161"/>
      <c r="UCF29" s="157"/>
      <c r="UCG29" s="157"/>
      <c r="UCH29" s="156"/>
      <c r="UCI29" s="157"/>
      <c r="UCJ29" s="157"/>
      <c r="UCK29" s="157"/>
      <c r="UCL29" s="157"/>
      <c r="UCM29" s="161"/>
      <c r="UCN29" s="159"/>
      <c r="UCO29" s="157"/>
      <c r="UCP29" s="157"/>
      <c r="UCQ29" s="157"/>
      <c r="UCR29" s="157"/>
      <c r="UCS29" s="161"/>
      <c r="UCT29" s="157"/>
      <c r="UCU29" s="157"/>
      <c r="UCV29" s="156"/>
      <c r="UCW29" s="157"/>
      <c r="UCX29" s="157"/>
      <c r="UCY29" s="157"/>
      <c r="UCZ29" s="157"/>
      <c r="UDA29" s="161"/>
      <c r="UDB29" s="159"/>
      <c r="UDC29" s="157"/>
      <c r="UDD29" s="157"/>
      <c r="UDE29" s="157"/>
      <c r="UDF29" s="157"/>
      <c r="UDG29" s="161"/>
      <c r="UDH29" s="157"/>
      <c r="UDI29" s="157"/>
      <c r="UDJ29" s="156"/>
      <c r="UDK29" s="157"/>
      <c r="UDL29" s="157"/>
      <c r="UDM29" s="157"/>
      <c r="UDN29" s="157"/>
      <c r="UDO29" s="161"/>
      <c r="UDP29" s="159"/>
      <c r="UDQ29" s="157"/>
      <c r="UDR29" s="157"/>
      <c r="UDS29" s="157"/>
      <c r="UDT29" s="157"/>
      <c r="UDU29" s="161"/>
      <c r="UDV29" s="157"/>
      <c r="UDW29" s="157"/>
      <c r="UDX29" s="156"/>
      <c r="UDY29" s="157"/>
      <c r="UDZ29" s="157"/>
      <c r="UEA29" s="157"/>
      <c r="UEB29" s="157"/>
      <c r="UEC29" s="161"/>
      <c r="UED29" s="159"/>
      <c r="UEE29" s="157"/>
      <c r="UEF29" s="157"/>
      <c r="UEG29" s="157"/>
      <c r="UEH29" s="157"/>
      <c r="UEI29" s="161"/>
      <c r="UEJ29" s="157"/>
      <c r="UEK29" s="157"/>
      <c r="UEL29" s="156"/>
      <c r="UEM29" s="157"/>
      <c r="UEN29" s="157"/>
      <c r="UEO29" s="157"/>
      <c r="UEP29" s="157"/>
      <c r="UEQ29" s="161"/>
      <c r="UER29" s="159"/>
      <c r="UES29" s="157"/>
      <c r="UET29" s="157"/>
      <c r="UEU29" s="157"/>
      <c r="UEV29" s="157"/>
      <c r="UEW29" s="161"/>
      <c r="UEX29" s="157"/>
      <c r="UEY29" s="157"/>
      <c r="UEZ29" s="156"/>
      <c r="UFA29" s="157"/>
      <c r="UFB29" s="157"/>
      <c r="UFC29" s="157"/>
      <c r="UFD29" s="157"/>
      <c r="UFE29" s="161"/>
      <c r="UFF29" s="159"/>
      <c r="UFG29" s="157"/>
      <c r="UFH29" s="157"/>
      <c r="UFI29" s="157"/>
      <c r="UFJ29" s="157"/>
      <c r="UFK29" s="161"/>
      <c r="UFL29" s="157"/>
      <c r="UFM29" s="157"/>
      <c r="UFN29" s="156"/>
      <c r="UFO29" s="157"/>
      <c r="UFP29" s="157"/>
      <c r="UFQ29" s="157"/>
      <c r="UFR29" s="157"/>
      <c r="UFS29" s="161"/>
      <c r="UFT29" s="159"/>
      <c r="UFU29" s="157"/>
      <c r="UFV29" s="157"/>
      <c r="UFW29" s="157"/>
      <c r="UFX29" s="157"/>
      <c r="UFY29" s="161"/>
      <c r="UFZ29" s="157"/>
      <c r="UGA29" s="157"/>
      <c r="UGB29" s="156"/>
      <c r="UGC29" s="157"/>
      <c r="UGD29" s="157"/>
      <c r="UGE29" s="157"/>
      <c r="UGF29" s="157"/>
      <c r="UGG29" s="161"/>
      <c r="UGH29" s="159"/>
      <c r="UGI29" s="157"/>
      <c r="UGJ29" s="157"/>
      <c r="UGK29" s="157"/>
      <c r="UGL29" s="157"/>
      <c r="UGM29" s="161"/>
      <c r="UGN29" s="157"/>
      <c r="UGO29" s="157"/>
      <c r="UGP29" s="156"/>
      <c r="UGQ29" s="157"/>
      <c r="UGR29" s="157"/>
      <c r="UGS29" s="157"/>
      <c r="UGT29" s="157"/>
      <c r="UGU29" s="161"/>
      <c r="UGV29" s="159"/>
      <c r="UGW29" s="157"/>
      <c r="UGX29" s="157"/>
      <c r="UGY29" s="157"/>
      <c r="UGZ29" s="157"/>
      <c r="UHA29" s="161"/>
      <c r="UHB29" s="157"/>
      <c r="UHC29" s="157"/>
      <c r="UHD29" s="156"/>
      <c r="UHE29" s="157"/>
      <c r="UHF29" s="157"/>
      <c r="UHG29" s="157"/>
      <c r="UHH29" s="157"/>
      <c r="UHI29" s="161"/>
      <c r="UHJ29" s="159"/>
      <c r="UHK29" s="157"/>
      <c r="UHL29" s="157"/>
      <c r="UHM29" s="157"/>
      <c r="UHN29" s="157"/>
      <c r="UHO29" s="161"/>
      <c r="UHP29" s="157"/>
      <c r="UHQ29" s="157"/>
      <c r="UHR29" s="156"/>
      <c r="UHS29" s="157"/>
      <c r="UHT29" s="157"/>
      <c r="UHU29" s="157"/>
      <c r="UHV29" s="157"/>
      <c r="UHW29" s="161"/>
      <c r="UHX29" s="159"/>
      <c r="UHY29" s="157"/>
      <c r="UHZ29" s="157"/>
      <c r="UIA29" s="157"/>
      <c r="UIB29" s="157"/>
      <c r="UIC29" s="161"/>
      <c r="UID29" s="157"/>
      <c r="UIE29" s="157"/>
      <c r="UIF29" s="156"/>
      <c r="UIG29" s="157"/>
      <c r="UIH29" s="157"/>
      <c r="UII29" s="157"/>
      <c r="UIJ29" s="157"/>
      <c r="UIK29" s="161"/>
      <c r="UIL29" s="159"/>
      <c r="UIM29" s="157"/>
      <c r="UIN29" s="157"/>
      <c r="UIO29" s="157"/>
      <c r="UIP29" s="157"/>
      <c r="UIQ29" s="161"/>
      <c r="UIR29" s="157"/>
      <c r="UIS29" s="157"/>
      <c r="UIT29" s="156"/>
      <c r="UIU29" s="157"/>
      <c r="UIV29" s="157"/>
      <c r="UIW29" s="157"/>
      <c r="UIX29" s="157"/>
      <c r="UIY29" s="161"/>
      <c r="UIZ29" s="159"/>
      <c r="UJA29" s="157"/>
      <c r="UJB29" s="157"/>
      <c r="UJC29" s="157"/>
      <c r="UJD29" s="157"/>
      <c r="UJE29" s="161"/>
      <c r="UJF29" s="157"/>
      <c r="UJG29" s="157"/>
      <c r="UJH29" s="156"/>
      <c r="UJI29" s="157"/>
      <c r="UJJ29" s="157"/>
      <c r="UJK29" s="157"/>
      <c r="UJL29" s="157"/>
      <c r="UJM29" s="161"/>
      <c r="UJN29" s="159"/>
      <c r="UJO29" s="157"/>
      <c r="UJP29" s="157"/>
      <c r="UJQ29" s="157"/>
      <c r="UJR29" s="157"/>
      <c r="UJS29" s="161"/>
      <c r="UJT29" s="157"/>
      <c r="UJU29" s="157"/>
      <c r="UJV29" s="156"/>
      <c r="UJW29" s="157"/>
      <c r="UJX29" s="157"/>
      <c r="UJY29" s="157"/>
      <c r="UJZ29" s="157"/>
      <c r="UKA29" s="161"/>
      <c r="UKB29" s="159"/>
      <c r="UKC29" s="157"/>
      <c r="UKD29" s="157"/>
      <c r="UKE29" s="157"/>
      <c r="UKF29" s="157"/>
      <c r="UKG29" s="161"/>
      <c r="UKH29" s="157"/>
      <c r="UKI29" s="157"/>
      <c r="UKJ29" s="156"/>
      <c r="UKK29" s="157"/>
      <c r="UKL29" s="157"/>
      <c r="UKM29" s="157"/>
      <c r="UKN29" s="157"/>
      <c r="UKO29" s="161"/>
      <c r="UKP29" s="159"/>
      <c r="UKQ29" s="157"/>
      <c r="UKR29" s="157"/>
      <c r="UKS29" s="157"/>
      <c r="UKT29" s="157"/>
      <c r="UKU29" s="161"/>
      <c r="UKV29" s="157"/>
      <c r="UKW29" s="157"/>
      <c r="UKX29" s="156"/>
      <c r="UKY29" s="157"/>
      <c r="UKZ29" s="157"/>
      <c r="ULA29" s="157"/>
      <c r="ULB29" s="157"/>
      <c r="ULC29" s="161"/>
      <c r="ULD29" s="159"/>
      <c r="ULE29" s="157"/>
      <c r="ULF29" s="157"/>
      <c r="ULG29" s="157"/>
      <c r="ULH29" s="157"/>
      <c r="ULI29" s="161"/>
      <c r="ULJ29" s="157"/>
      <c r="ULK29" s="157"/>
      <c r="ULL29" s="156"/>
      <c r="ULM29" s="157"/>
      <c r="ULN29" s="157"/>
      <c r="ULO29" s="157"/>
      <c r="ULP29" s="157"/>
      <c r="ULQ29" s="161"/>
      <c r="ULR29" s="159"/>
      <c r="ULS29" s="157"/>
      <c r="ULT29" s="157"/>
      <c r="ULU29" s="157"/>
      <c r="ULV29" s="157"/>
      <c r="ULW29" s="161"/>
      <c r="ULX29" s="157"/>
      <c r="ULY29" s="157"/>
      <c r="ULZ29" s="156"/>
      <c r="UMA29" s="157"/>
      <c r="UMB29" s="157"/>
      <c r="UMC29" s="157"/>
      <c r="UMD29" s="157"/>
      <c r="UME29" s="161"/>
      <c r="UMF29" s="159"/>
      <c r="UMG29" s="157"/>
      <c r="UMH29" s="157"/>
      <c r="UMI29" s="157"/>
      <c r="UMJ29" s="157"/>
      <c r="UMK29" s="161"/>
      <c r="UML29" s="157"/>
      <c r="UMM29" s="157"/>
      <c r="UMN29" s="156"/>
      <c r="UMO29" s="157"/>
      <c r="UMP29" s="157"/>
      <c r="UMQ29" s="157"/>
      <c r="UMR29" s="157"/>
      <c r="UMS29" s="161"/>
      <c r="UMT29" s="159"/>
      <c r="UMU29" s="157"/>
      <c r="UMV29" s="157"/>
      <c r="UMW29" s="157"/>
      <c r="UMX29" s="157"/>
      <c r="UMY29" s="161"/>
      <c r="UMZ29" s="157"/>
      <c r="UNA29" s="157"/>
      <c r="UNB29" s="156"/>
      <c r="UNC29" s="157"/>
      <c r="UND29" s="157"/>
      <c r="UNE29" s="157"/>
      <c r="UNF29" s="157"/>
      <c r="UNG29" s="161"/>
      <c r="UNH29" s="159"/>
      <c r="UNI29" s="157"/>
      <c r="UNJ29" s="157"/>
      <c r="UNK29" s="157"/>
      <c r="UNL29" s="157"/>
      <c r="UNM29" s="161"/>
      <c r="UNN29" s="157"/>
      <c r="UNO29" s="157"/>
      <c r="UNP29" s="156"/>
      <c r="UNQ29" s="157"/>
      <c r="UNR29" s="157"/>
      <c r="UNS29" s="157"/>
      <c r="UNT29" s="157"/>
      <c r="UNU29" s="161"/>
      <c r="UNV29" s="159"/>
      <c r="UNW29" s="157"/>
      <c r="UNX29" s="157"/>
      <c r="UNY29" s="157"/>
      <c r="UNZ29" s="157"/>
      <c r="UOA29" s="161"/>
      <c r="UOB29" s="157"/>
      <c r="UOC29" s="157"/>
      <c r="UOD29" s="156"/>
      <c r="UOE29" s="157"/>
      <c r="UOF29" s="157"/>
      <c r="UOG29" s="157"/>
      <c r="UOH29" s="157"/>
      <c r="UOI29" s="161"/>
      <c r="UOJ29" s="159"/>
      <c r="UOK29" s="157"/>
      <c r="UOL29" s="157"/>
      <c r="UOM29" s="157"/>
      <c r="UON29" s="157"/>
      <c r="UOO29" s="161"/>
      <c r="UOP29" s="157"/>
      <c r="UOQ29" s="157"/>
      <c r="UOR29" s="156"/>
      <c r="UOS29" s="157"/>
      <c r="UOT29" s="157"/>
      <c r="UOU29" s="157"/>
      <c r="UOV29" s="157"/>
      <c r="UOW29" s="161"/>
      <c r="UOX29" s="159"/>
      <c r="UOY29" s="157"/>
      <c r="UOZ29" s="157"/>
      <c r="UPA29" s="157"/>
      <c r="UPB29" s="157"/>
      <c r="UPC29" s="161"/>
      <c r="UPD29" s="157"/>
      <c r="UPE29" s="157"/>
      <c r="UPF29" s="156"/>
      <c r="UPG29" s="157"/>
      <c r="UPH29" s="157"/>
      <c r="UPI29" s="157"/>
      <c r="UPJ29" s="157"/>
      <c r="UPK29" s="161"/>
      <c r="UPL29" s="159"/>
      <c r="UPM29" s="157"/>
      <c r="UPN29" s="157"/>
      <c r="UPO29" s="157"/>
      <c r="UPP29" s="157"/>
      <c r="UPQ29" s="161"/>
      <c r="UPR29" s="157"/>
      <c r="UPS29" s="157"/>
      <c r="UPT29" s="156"/>
      <c r="UPU29" s="157"/>
      <c r="UPV29" s="157"/>
      <c r="UPW29" s="157"/>
      <c r="UPX29" s="157"/>
      <c r="UPY29" s="161"/>
      <c r="UPZ29" s="159"/>
      <c r="UQA29" s="157"/>
      <c r="UQB29" s="157"/>
      <c r="UQC29" s="157"/>
      <c r="UQD29" s="157"/>
      <c r="UQE29" s="161"/>
      <c r="UQF29" s="157"/>
      <c r="UQG29" s="157"/>
      <c r="UQH29" s="156"/>
      <c r="UQI29" s="157"/>
      <c r="UQJ29" s="157"/>
      <c r="UQK29" s="157"/>
      <c r="UQL29" s="157"/>
      <c r="UQM29" s="161"/>
      <c r="UQN29" s="159"/>
      <c r="UQO29" s="157"/>
      <c r="UQP29" s="157"/>
      <c r="UQQ29" s="157"/>
      <c r="UQR29" s="157"/>
      <c r="UQS29" s="161"/>
      <c r="UQT29" s="157"/>
      <c r="UQU29" s="157"/>
      <c r="UQV29" s="156"/>
      <c r="UQW29" s="157"/>
      <c r="UQX29" s="157"/>
      <c r="UQY29" s="157"/>
      <c r="UQZ29" s="157"/>
      <c r="URA29" s="161"/>
      <c r="URB29" s="159"/>
      <c r="URC29" s="157"/>
      <c r="URD29" s="157"/>
      <c r="URE29" s="157"/>
      <c r="URF29" s="157"/>
      <c r="URG29" s="161"/>
      <c r="URH29" s="157"/>
      <c r="URI29" s="157"/>
      <c r="URJ29" s="156"/>
      <c r="URK29" s="157"/>
      <c r="URL29" s="157"/>
      <c r="URM29" s="157"/>
      <c r="URN29" s="157"/>
      <c r="URO29" s="161"/>
      <c r="URP29" s="159"/>
      <c r="URQ29" s="157"/>
      <c r="URR29" s="157"/>
      <c r="URS29" s="157"/>
      <c r="URT29" s="157"/>
      <c r="URU29" s="161"/>
      <c r="URV29" s="157"/>
      <c r="URW29" s="157"/>
      <c r="URX29" s="156"/>
      <c r="URY29" s="157"/>
      <c r="URZ29" s="157"/>
      <c r="USA29" s="157"/>
      <c r="USB29" s="157"/>
      <c r="USC29" s="161"/>
      <c r="USD29" s="159"/>
      <c r="USE29" s="157"/>
      <c r="USF29" s="157"/>
      <c r="USG29" s="157"/>
      <c r="USH29" s="157"/>
      <c r="USI29" s="161"/>
      <c r="USJ29" s="157"/>
      <c r="USK29" s="157"/>
      <c r="USL29" s="156"/>
      <c r="USM29" s="157"/>
      <c r="USN29" s="157"/>
      <c r="USO29" s="157"/>
      <c r="USP29" s="157"/>
      <c r="USQ29" s="161"/>
      <c r="USR29" s="159"/>
      <c r="USS29" s="157"/>
      <c r="UST29" s="157"/>
      <c r="USU29" s="157"/>
      <c r="USV29" s="157"/>
      <c r="USW29" s="161"/>
      <c r="USX29" s="157"/>
      <c r="USY29" s="157"/>
      <c r="USZ29" s="156"/>
      <c r="UTA29" s="157"/>
      <c r="UTB29" s="157"/>
      <c r="UTC29" s="157"/>
      <c r="UTD29" s="157"/>
      <c r="UTE29" s="161"/>
      <c r="UTF29" s="159"/>
      <c r="UTG29" s="157"/>
      <c r="UTH29" s="157"/>
      <c r="UTI29" s="157"/>
      <c r="UTJ29" s="157"/>
      <c r="UTK29" s="161"/>
      <c r="UTL29" s="157"/>
      <c r="UTM29" s="157"/>
      <c r="UTN29" s="156"/>
      <c r="UTO29" s="157"/>
      <c r="UTP29" s="157"/>
      <c r="UTQ29" s="157"/>
      <c r="UTR29" s="157"/>
      <c r="UTS29" s="161"/>
      <c r="UTT29" s="159"/>
      <c r="UTU29" s="157"/>
      <c r="UTV29" s="157"/>
      <c r="UTW29" s="157"/>
      <c r="UTX29" s="157"/>
      <c r="UTY29" s="161"/>
      <c r="UTZ29" s="157"/>
      <c r="UUA29" s="157"/>
      <c r="UUB29" s="156"/>
      <c r="UUC29" s="157"/>
      <c r="UUD29" s="157"/>
      <c r="UUE29" s="157"/>
      <c r="UUF29" s="157"/>
      <c r="UUG29" s="161"/>
      <c r="UUH29" s="159"/>
      <c r="UUI29" s="157"/>
      <c r="UUJ29" s="157"/>
      <c r="UUK29" s="157"/>
      <c r="UUL29" s="157"/>
      <c r="UUM29" s="161"/>
      <c r="UUN29" s="157"/>
      <c r="UUO29" s="157"/>
      <c r="UUP29" s="156"/>
      <c r="UUQ29" s="157"/>
      <c r="UUR29" s="157"/>
      <c r="UUS29" s="157"/>
      <c r="UUT29" s="157"/>
      <c r="UUU29" s="161"/>
      <c r="UUV29" s="159"/>
      <c r="UUW29" s="157"/>
      <c r="UUX29" s="157"/>
      <c r="UUY29" s="157"/>
      <c r="UUZ29" s="157"/>
      <c r="UVA29" s="161"/>
      <c r="UVB29" s="157"/>
      <c r="UVC29" s="157"/>
      <c r="UVD29" s="156"/>
      <c r="UVE29" s="157"/>
      <c r="UVF29" s="157"/>
      <c r="UVG29" s="157"/>
      <c r="UVH29" s="157"/>
      <c r="UVI29" s="161"/>
      <c r="UVJ29" s="159"/>
      <c r="UVK29" s="157"/>
      <c r="UVL29" s="157"/>
      <c r="UVM29" s="157"/>
      <c r="UVN29" s="157"/>
      <c r="UVO29" s="161"/>
      <c r="UVP29" s="157"/>
      <c r="UVQ29" s="157"/>
      <c r="UVR29" s="156"/>
      <c r="UVS29" s="157"/>
      <c r="UVT29" s="157"/>
      <c r="UVU29" s="157"/>
      <c r="UVV29" s="157"/>
      <c r="UVW29" s="161"/>
      <c r="UVX29" s="159"/>
      <c r="UVY29" s="157"/>
      <c r="UVZ29" s="157"/>
      <c r="UWA29" s="157"/>
      <c r="UWB29" s="157"/>
      <c r="UWC29" s="161"/>
      <c r="UWD29" s="157"/>
      <c r="UWE29" s="157"/>
      <c r="UWF29" s="156"/>
      <c r="UWG29" s="157"/>
      <c r="UWH29" s="157"/>
      <c r="UWI29" s="157"/>
      <c r="UWJ29" s="157"/>
      <c r="UWK29" s="161"/>
      <c r="UWL29" s="159"/>
      <c r="UWM29" s="157"/>
      <c r="UWN29" s="157"/>
      <c r="UWO29" s="157"/>
      <c r="UWP29" s="157"/>
      <c r="UWQ29" s="161"/>
      <c r="UWR29" s="157"/>
      <c r="UWS29" s="157"/>
      <c r="UWT29" s="156"/>
      <c r="UWU29" s="157"/>
      <c r="UWV29" s="157"/>
      <c r="UWW29" s="157"/>
      <c r="UWX29" s="157"/>
      <c r="UWY29" s="161"/>
      <c r="UWZ29" s="159"/>
      <c r="UXA29" s="157"/>
      <c r="UXB29" s="157"/>
      <c r="UXC29" s="157"/>
      <c r="UXD29" s="157"/>
      <c r="UXE29" s="161"/>
      <c r="UXF29" s="157"/>
      <c r="UXG29" s="157"/>
      <c r="UXH29" s="156"/>
      <c r="UXI29" s="157"/>
      <c r="UXJ29" s="157"/>
      <c r="UXK29" s="157"/>
      <c r="UXL29" s="157"/>
      <c r="UXM29" s="161"/>
      <c r="UXN29" s="159"/>
      <c r="UXO29" s="157"/>
      <c r="UXP29" s="157"/>
      <c r="UXQ29" s="157"/>
      <c r="UXR29" s="157"/>
      <c r="UXS29" s="161"/>
      <c r="UXT29" s="157"/>
      <c r="UXU29" s="157"/>
      <c r="UXV29" s="156"/>
      <c r="UXW29" s="157"/>
      <c r="UXX29" s="157"/>
      <c r="UXY29" s="157"/>
      <c r="UXZ29" s="157"/>
      <c r="UYA29" s="161"/>
      <c r="UYB29" s="159"/>
      <c r="UYC29" s="157"/>
      <c r="UYD29" s="157"/>
      <c r="UYE29" s="157"/>
      <c r="UYF29" s="157"/>
      <c r="UYG29" s="161"/>
      <c r="UYH29" s="157"/>
      <c r="UYI29" s="157"/>
      <c r="UYJ29" s="156"/>
      <c r="UYK29" s="157"/>
      <c r="UYL29" s="157"/>
      <c r="UYM29" s="157"/>
      <c r="UYN29" s="157"/>
      <c r="UYO29" s="161"/>
      <c r="UYP29" s="159"/>
      <c r="UYQ29" s="157"/>
      <c r="UYR29" s="157"/>
      <c r="UYS29" s="157"/>
      <c r="UYT29" s="157"/>
      <c r="UYU29" s="161"/>
      <c r="UYV29" s="157"/>
      <c r="UYW29" s="157"/>
      <c r="UYX29" s="156"/>
      <c r="UYY29" s="157"/>
      <c r="UYZ29" s="157"/>
      <c r="UZA29" s="157"/>
      <c r="UZB29" s="157"/>
      <c r="UZC29" s="161"/>
      <c r="UZD29" s="159"/>
      <c r="UZE29" s="157"/>
      <c r="UZF29" s="157"/>
      <c r="UZG29" s="157"/>
      <c r="UZH29" s="157"/>
      <c r="UZI29" s="161"/>
      <c r="UZJ29" s="157"/>
      <c r="UZK29" s="157"/>
      <c r="UZL29" s="156"/>
      <c r="UZM29" s="157"/>
      <c r="UZN29" s="157"/>
      <c r="UZO29" s="157"/>
      <c r="UZP29" s="157"/>
      <c r="UZQ29" s="161"/>
      <c r="UZR29" s="159"/>
      <c r="UZS29" s="157"/>
      <c r="UZT29" s="157"/>
      <c r="UZU29" s="157"/>
      <c r="UZV29" s="157"/>
      <c r="UZW29" s="161"/>
      <c r="UZX29" s="157"/>
      <c r="UZY29" s="157"/>
      <c r="UZZ29" s="156"/>
      <c r="VAA29" s="157"/>
      <c r="VAB29" s="157"/>
      <c r="VAC29" s="157"/>
      <c r="VAD29" s="157"/>
      <c r="VAE29" s="161"/>
      <c r="VAF29" s="159"/>
      <c r="VAG29" s="157"/>
      <c r="VAH29" s="157"/>
      <c r="VAI29" s="157"/>
      <c r="VAJ29" s="157"/>
      <c r="VAK29" s="161"/>
      <c r="VAL29" s="157"/>
      <c r="VAM29" s="157"/>
      <c r="VAN29" s="156"/>
      <c r="VAO29" s="157"/>
      <c r="VAP29" s="157"/>
      <c r="VAQ29" s="157"/>
      <c r="VAR29" s="157"/>
      <c r="VAS29" s="161"/>
      <c r="VAT29" s="159"/>
      <c r="VAU29" s="157"/>
      <c r="VAV29" s="157"/>
      <c r="VAW29" s="157"/>
      <c r="VAX29" s="157"/>
      <c r="VAY29" s="161"/>
      <c r="VAZ29" s="157"/>
      <c r="VBA29" s="157"/>
      <c r="VBB29" s="156"/>
      <c r="VBC29" s="157"/>
      <c r="VBD29" s="157"/>
      <c r="VBE29" s="157"/>
      <c r="VBF29" s="157"/>
      <c r="VBG29" s="161"/>
      <c r="VBH29" s="159"/>
      <c r="VBI29" s="157"/>
      <c r="VBJ29" s="157"/>
      <c r="VBK29" s="157"/>
      <c r="VBL29" s="157"/>
      <c r="VBM29" s="161"/>
      <c r="VBN29" s="157"/>
      <c r="VBO29" s="157"/>
      <c r="VBP29" s="156"/>
      <c r="VBQ29" s="157"/>
      <c r="VBR29" s="157"/>
      <c r="VBS29" s="157"/>
      <c r="VBT29" s="157"/>
      <c r="VBU29" s="161"/>
      <c r="VBV29" s="159"/>
      <c r="VBW29" s="157"/>
      <c r="VBX29" s="157"/>
      <c r="VBY29" s="157"/>
      <c r="VBZ29" s="157"/>
      <c r="VCA29" s="161"/>
      <c r="VCB29" s="157"/>
      <c r="VCC29" s="157"/>
      <c r="VCD29" s="156"/>
      <c r="VCE29" s="157"/>
      <c r="VCF29" s="157"/>
      <c r="VCG29" s="157"/>
      <c r="VCH29" s="157"/>
      <c r="VCI29" s="161"/>
      <c r="VCJ29" s="159"/>
      <c r="VCK29" s="157"/>
      <c r="VCL29" s="157"/>
      <c r="VCM29" s="157"/>
      <c r="VCN29" s="157"/>
      <c r="VCO29" s="161"/>
      <c r="VCP29" s="157"/>
      <c r="VCQ29" s="157"/>
      <c r="VCR29" s="156"/>
      <c r="VCS29" s="157"/>
      <c r="VCT29" s="157"/>
      <c r="VCU29" s="157"/>
      <c r="VCV29" s="157"/>
      <c r="VCW29" s="161"/>
      <c r="VCX29" s="159"/>
      <c r="VCY29" s="157"/>
      <c r="VCZ29" s="157"/>
      <c r="VDA29" s="157"/>
      <c r="VDB29" s="157"/>
      <c r="VDC29" s="161"/>
      <c r="VDD29" s="157"/>
      <c r="VDE29" s="157"/>
      <c r="VDF29" s="156"/>
      <c r="VDG29" s="157"/>
      <c r="VDH29" s="157"/>
      <c r="VDI29" s="157"/>
      <c r="VDJ29" s="157"/>
      <c r="VDK29" s="161"/>
      <c r="VDL29" s="159"/>
      <c r="VDM29" s="157"/>
      <c r="VDN29" s="157"/>
      <c r="VDO29" s="157"/>
      <c r="VDP29" s="157"/>
      <c r="VDQ29" s="161"/>
      <c r="VDR29" s="157"/>
      <c r="VDS29" s="157"/>
      <c r="VDT29" s="156"/>
      <c r="VDU29" s="157"/>
      <c r="VDV29" s="157"/>
      <c r="VDW29" s="157"/>
      <c r="VDX29" s="157"/>
      <c r="VDY29" s="161"/>
      <c r="VDZ29" s="159"/>
      <c r="VEA29" s="157"/>
      <c r="VEB29" s="157"/>
      <c r="VEC29" s="157"/>
      <c r="VED29" s="157"/>
      <c r="VEE29" s="161"/>
      <c r="VEF29" s="157"/>
      <c r="VEG29" s="157"/>
      <c r="VEH29" s="156"/>
      <c r="VEI29" s="157"/>
      <c r="VEJ29" s="157"/>
      <c r="VEK29" s="157"/>
      <c r="VEL29" s="157"/>
      <c r="VEM29" s="161"/>
      <c r="VEN29" s="159"/>
      <c r="VEO29" s="157"/>
      <c r="VEP29" s="157"/>
      <c r="VEQ29" s="157"/>
      <c r="VER29" s="157"/>
      <c r="VES29" s="161"/>
      <c r="VET29" s="157"/>
      <c r="VEU29" s="157"/>
      <c r="VEV29" s="156"/>
      <c r="VEW29" s="157"/>
      <c r="VEX29" s="157"/>
      <c r="VEY29" s="157"/>
      <c r="VEZ29" s="157"/>
      <c r="VFA29" s="161"/>
      <c r="VFB29" s="159"/>
      <c r="VFC29" s="157"/>
      <c r="VFD29" s="157"/>
      <c r="VFE29" s="157"/>
      <c r="VFF29" s="157"/>
      <c r="VFG29" s="161"/>
      <c r="VFH29" s="157"/>
      <c r="VFI29" s="157"/>
      <c r="VFJ29" s="156"/>
      <c r="VFK29" s="157"/>
      <c r="VFL29" s="157"/>
      <c r="VFM29" s="157"/>
      <c r="VFN29" s="157"/>
      <c r="VFO29" s="161"/>
      <c r="VFP29" s="159"/>
      <c r="VFQ29" s="157"/>
      <c r="VFR29" s="157"/>
      <c r="VFS29" s="157"/>
      <c r="VFT29" s="157"/>
      <c r="VFU29" s="161"/>
      <c r="VFV29" s="157"/>
      <c r="VFW29" s="157"/>
      <c r="VFX29" s="156"/>
      <c r="VFY29" s="157"/>
      <c r="VFZ29" s="157"/>
      <c r="VGA29" s="157"/>
      <c r="VGB29" s="157"/>
      <c r="VGC29" s="161"/>
      <c r="VGD29" s="159"/>
      <c r="VGE29" s="157"/>
      <c r="VGF29" s="157"/>
      <c r="VGG29" s="157"/>
      <c r="VGH29" s="157"/>
      <c r="VGI29" s="161"/>
      <c r="VGJ29" s="157"/>
      <c r="VGK29" s="157"/>
      <c r="VGL29" s="156"/>
      <c r="VGM29" s="157"/>
      <c r="VGN29" s="157"/>
      <c r="VGO29" s="157"/>
      <c r="VGP29" s="157"/>
      <c r="VGQ29" s="161"/>
      <c r="VGR29" s="159"/>
      <c r="VGS29" s="157"/>
      <c r="VGT29" s="157"/>
      <c r="VGU29" s="157"/>
      <c r="VGV29" s="157"/>
      <c r="VGW29" s="161"/>
      <c r="VGX29" s="157"/>
      <c r="VGY29" s="157"/>
      <c r="VGZ29" s="156"/>
      <c r="VHA29" s="157"/>
      <c r="VHB29" s="157"/>
      <c r="VHC29" s="157"/>
      <c r="VHD29" s="157"/>
      <c r="VHE29" s="161"/>
      <c r="VHF29" s="159"/>
      <c r="VHG29" s="157"/>
      <c r="VHH29" s="157"/>
      <c r="VHI29" s="157"/>
      <c r="VHJ29" s="157"/>
      <c r="VHK29" s="161"/>
      <c r="VHL29" s="157"/>
      <c r="VHM29" s="157"/>
      <c r="VHN29" s="156"/>
      <c r="VHO29" s="157"/>
      <c r="VHP29" s="157"/>
      <c r="VHQ29" s="157"/>
      <c r="VHR29" s="157"/>
      <c r="VHS29" s="161"/>
      <c r="VHT29" s="159"/>
      <c r="VHU29" s="157"/>
      <c r="VHV29" s="157"/>
      <c r="VHW29" s="157"/>
      <c r="VHX29" s="157"/>
      <c r="VHY29" s="161"/>
      <c r="VHZ29" s="157"/>
      <c r="VIA29" s="157"/>
      <c r="VIB29" s="156"/>
      <c r="VIC29" s="157"/>
      <c r="VID29" s="157"/>
      <c r="VIE29" s="157"/>
      <c r="VIF29" s="157"/>
      <c r="VIG29" s="161"/>
      <c r="VIH29" s="159"/>
      <c r="VII29" s="157"/>
      <c r="VIJ29" s="157"/>
      <c r="VIK29" s="157"/>
      <c r="VIL29" s="157"/>
      <c r="VIM29" s="161"/>
      <c r="VIN29" s="157"/>
      <c r="VIO29" s="157"/>
      <c r="VIP29" s="156"/>
      <c r="VIQ29" s="157"/>
      <c r="VIR29" s="157"/>
      <c r="VIS29" s="157"/>
      <c r="VIT29" s="157"/>
      <c r="VIU29" s="161"/>
      <c r="VIV29" s="159"/>
      <c r="VIW29" s="157"/>
      <c r="VIX29" s="157"/>
      <c r="VIY29" s="157"/>
      <c r="VIZ29" s="157"/>
      <c r="VJA29" s="161"/>
      <c r="VJB29" s="157"/>
      <c r="VJC29" s="157"/>
      <c r="VJD29" s="156"/>
      <c r="VJE29" s="157"/>
      <c r="VJF29" s="157"/>
      <c r="VJG29" s="157"/>
      <c r="VJH29" s="157"/>
      <c r="VJI29" s="161"/>
      <c r="VJJ29" s="159"/>
      <c r="VJK29" s="157"/>
      <c r="VJL29" s="157"/>
      <c r="VJM29" s="157"/>
      <c r="VJN29" s="157"/>
      <c r="VJO29" s="161"/>
      <c r="VJP29" s="157"/>
      <c r="VJQ29" s="157"/>
      <c r="VJR29" s="156"/>
      <c r="VJS29" s="157"/>
      <c r="VJT29" s="157"/>
      <c r="VJU29" s="157"/>
      <c r="VJV29" s="157"/>
      <c r="VJW29" s="161"/>
      <c r="VJX29" s="159"/>
      <c r="VJY29" s="157"/>
      <c r="VJZ29" s="157"/>
      <c r="VKA29" s="157"/>
      <c r="VKB29" s="157"/>
      <c r="VKC29" s="161"/>
      <c r="VKD29" s="157"/>
      <c r="VKE29" s="157"/>
      <c r="VKF29" s="156"/>
      <c r="VKG29" s="157"/>
      <c r="VKH29" s="157"/>
      <c r="VKI29" s="157"/>
      <c r="VKJ29" s="157"/>
      <c r="VKK29" s="161"/>
      <c r="VKL29" s="159"/>
      <c r="VKM29" s="157"/>
      <c r="VKN29" s="157"/>
      <c r="VKO29" s="157"/>
      <c r="VKP29" s="157"/>
      <c r="VKQ29" s="161"/>
      <c r="VKR29" s="157"/>
      <c r="VKS29" s="157"/>
      <c r="VKT29" s="156"/>
      <c r="VKU29" s="157"/>
      <c r="VKV29" s="157"/>
      <c r="VKW29" s="157"/>
      <c r="VKX29" s="157"/>
      <c r="VKY29" s="161"/>
      <c r="VKZ29" s="159"/>
      <c r="VLA29" s="157"/>
      <c r="VLB29" s="157"/>
      <c r="VLC29" s="157"/>
      <c r="VLD29" s="157"/>
      <c r="VLE29" s="161"/>
      <c r="VLF29" s="157"/>
      <c r="VLG29" s="157"/>
      <c r="VLH29" s="156"/>
      <c r="VLI29" s="157"/>
      <c r="VLJ29" s="157"/>
      <c r="VLK29" s="157"/>
      <c r="VLL29" s="157"/>
      <c r="VLM29" s="161"/>
      <c r="VLN29" s="159"/>
      <c r="VLO29" s="157"/>
      <c r="VLP29" s="157"/>
      <c r="VLQ29" s="157"/>
      <c r="VLR29" s="157"/>
      <c r="VLS29" s="161"/>
      <c r="VLT29" s="157"/>
      <c r="VLU29" s="157"/>
      <c r="VLV29" s="156"/>
      <c r="VLW29" s="157"/>
      <c r="VLX29" s="157"/>
      <c r="VLY29" s="157"/>
      <c r="VLZ29" s="157"/>
      <c r="VMA29" s="161"/>
      <c r="VMB29" s="159"/>
      <c r="VMC29" s="157"/>
      <c r="VMD29" s="157"/>
      <c r="VME29" s="157"/>
      <c r="VMF29" s="157"/>
      <c r="VMG29" s="161"/>
      <c r="VMH29" s="157"/>
      <c r="VMI29" s="157"/>
      <c r="VMJ29" s="156"/>
      <c r="VMK29" s="157"/>
      <c r="VML29" s="157"/>
      <c r="VMM29" s="157"/>
      <c r="VMN29" s="157"/>
      <c r="VMO29" s="161"/>
      <c r="VMP29" s="159"/>
      <c r="VMQ29" s="157"/>
      <c r="VMR29" s="157"/>
      <c r="VMS29" s="157"/>
      <c r="VMT29" s="157"/>
      <c r="VMU29" s="161"/>
      <c r="VMV29" s="157"/>
      <c r="VMW29" s="157"/>
      <c r="VMX29" s="156"/>
      <c r="VMY29" s="157"/>
      <c r="VMZ29" s="157"/>
      <c r="VNA29" s="157"/>
      <c r="VNB29" s="157"/>
      <c r="VNC29" s="161"/>
      <c r="VND29" s="159"/>
      <c r="VNE29" s="157"/>
      <c r="VNF29" s="157"/>
      <c r="VNG29" s="157"/>
      <c r="VNH29" s="157"/>
      <c r="VNI29" s="161"/>
      <c r="VNJ29" s="157"/>
      <c r="VNK29" s="157"/>
      <c r="VNL29" s="156"/>
      <c r="VNM29" s="157"/>
      <c r="VNN29" s="157"/>
      <c r="VNO29" s="157"/>
      <c r="VNP29" s="157"/>
      <c r="VNQ29" s="161"/>
      <c r="VNR29" s="159"/>
      <c r="VNS29" s="157"/>
      <c r="VNT29" s="157"/>
      <c r="VNU29" s="157"/>
      <c r="VNV29" s="157"/>
      <c r="VNW29" s="161"/>
      <c r="VNX29" s="157"/>
      <c r="VNY29" s="157"/>
      <c r="VNZ29" s="156"/>
      <c r="VOA29" s="157"/>
      <c r="VOB29" s="157"/>
      <c r="VOC29" s="157"/>
      <c r="VOD29" s="157"/>
      <c r="VOE29" s="161"/>
      <c r="VOF29" s="159"/>
      <c r="VOG29" s="157"/>
      <c r="VOH29" s="157"/>
      <c r="VOI29" s="157"/>
      <c r="VOJ29" s="157"/>
      <c r="VOK29" s="161"/>
      <c r="VOL29" s="157"/>
      <c r="VOM29" s="157"/>
      <c r="VON29" s="156"/>
      <c r="VOO29" s="157"/>
      <c r="VOP29" s="157"/>
      <c r="VOQ29" s="157"/>
      <c r="VOR29" s="157"/>
      <c r="VOS29" s="161"/>
      <c r="VOT29" s="159"/>
      <c r="VOU29" s="157"/>
      <c r="VOV29" s="157"/>
      <c r="VOW29" s="157"/>
      <c r="VOX29" s="157"/>
      <c r="VOY29" s="161"/>
      <c r="VOZ29" s="157"/>
      <c r="VPA29" s="157"/>
      <c r="VPB29" s="156"/>
      <c r="VPC29" s="157"/>
      <c r="VPD29" s="157"/>
      <c r="VPE29" s="157"/>
      <c r="VPF29" s="157"/>
      <c r="VPG29" s="161"/>
      <c r="VPH29" s="159"/>
      <c r="VPI29" s="157"/>
      <c r="VPJ29" s="157"/>
      <c r="VPK29" s="157"/>
      <c r="VPL29" s="157"/>
      <c r="VPM29" s="161"/>
      <c r="VPN29" s="157"/>
      <c r="VPO29" s="157"/>
      <c r="VPP29" s="156"/>
      <c r="VPQ29" s="157"/>
      <c r="VPR29" s="157"/>
      <c r="VPS29" s="157"/>
      <c r="VPT29" s="157"/>
      <c r="VPU29" s="161"/>
      <c r="VPV29" s="159"/>
      <c r="VPW29" s="157"/>
      <c r="VPX29" s="157"/>
      <c r="VPY29" s="157"/>
      <c r="VPZ29" s="157"/>
      <c r="VQA29" s="161"/>
      <c r="VQB29" s="157"/>
      <c r="VQC29" s="157"/>
      <c r="VQD29" s="156"/>
      <c r="VQE29" s="157"/>
      <c r="VQF29" s="157"/>
      <c r="VQG29" s="157"/>
      <c r="VQH29" s="157"/>
      <c r="VQI29" s="161"/>
      <c r="VQJ29" s="159"/>
      <c r="VQK29" s="157"/>
      <c r="VQL29" s="157"/>
      <c r="VQM29" s="157"/>
      <c r="VQN29" s="157"/>
      <c r="VQO29" s="161"/>
      <c r="VQP29" s="157"/>
      <c r="VQQ29" s="157"/>
      <c r="VQR29" s="156"/>
      <c r="VQS29" s="157"/>
      <c r="VQT29" s="157"/>
      <c r="VQU29" s="157"/>
      <c r="VQV29" s="157"/>
      <c r="VQW29" s="161"/>
      <c r="VQX29" s="159"/>
      <c r="VQY29" s="157"/>
      <c r="VQZ29" s="157"/>
      <c r="VRA29" s="157"/>
      <c r="VRB29" s="157"/>
      <c r="VRC29" s="161"/>
      <c r="VRD29" s="157"/>
      <c r="VRE29" s="157"/>
      <c r="VRF29" s="156"/>
      <c r="VRG29" s="157"/>
      <c r="VRH29" s="157"/>
      <c r="VRI29" s="157"/>
      <c r="VRJ29" s="157"/>
      <c r="VRK29" s="161"/>
      <c r="VRL29" s="159"/>
      <c r="VRM29" s="157"/>
      <c r="VRN29" s="157"/>
      <c r="VRO29" s="157"/>
      <c r="VRP29" s="157"/>
      <c r="VRQ29" s="161"/>
      <c r="VRR29" s="157"/>
      <c r="VRS29" s="157"/>
      <c r="VRT29" s="156"/>
      <c r="VRU29" s="157"/>
      <c r="VRV29" s="157"/>
      <c r="VRW29" s="157"/>
      <c r="VRX29" s="157"/>
      <c r="VRY29" s="161"/>
      <c r="VRZ29" s="159"/>
      <c r="VSA29" s="157"/>
      <c r="VSB29" s="157"/>
      <c r="VSC29" s="157"/>
      <c r="VSD29" s="157"/>
      <c r="VSE29" s="161"/>
      <c r="VSF29" s="157"/>
      <c r="VSG29" s="157"/>
      <c r="VSH29" s="156"/>
      <c r="VSI29" s="157"/>
      <c r="VSJ29" s="157"/>
      <c r="VSK29" s="157"/>
      <c r="VSL29" s="157"/>
      <c r="VSM29" s="161"/>
      <c r="VSN29" s="159"/>
      <c r="VSO29" s="157"/>
      <c r="VSP29" s="157"/>
      <c r="VSQ29" s="157"/>
      <c r="VSR29" s="157"/>
      <c r="VSS29" s="161"/>
      <c r="VST29" s="157"/>
      <c r="VSU29" s="157"/>
      <c r="VSV29" s="156"/>
      <c r="VSW29" s="157"/>
      <c r="VSX29" s="157"/>
      <c r="VSY29" s="157"/>
      <c r="VSZ29" s="157"/>
      <c r="VTA29" s="161"/>
      <c r="VTB29" s="159"/>
      <c r="VTC29" s="157"/>
      <c r="VTD29" s="157"/>
      <c r="VTE29" s="157"/>
      <c r="VTF29" s="157"/>
      <c r="VTG29" s="161"/>
      <c r="VTH29" s="157"/>
      <c r="VTI29" s="157"/>
      <c r="VTJ29" s="156"/>
      <c r="VTK29" s="157"/>
      <c r="VTL29" s="157"/>
      <c r="VTM29" s="157"/>
      <c r="VTN29" s="157"/>
      <c r="VTO29" s="161"/>
      <c r="VTP29" s="159"/>
      <c r="VTQ29" s="157"/>
      <c r="VTR29" s="157"/>
      <c r="VTS29" s="157"/>
      <c r="VTT29" s="157"/>
      <c r="VTU29" s="161"/>
      <c r="VTV29" s="157"/>
      <c r="VTW29" s="157"/>
      <c r="VTX29" s="156"/>
      <c r="VTY29" s="157"/>
      <c r="VTZ29" s="157"/>
      <c r="VUA29" s="157"/>
      <c r="VUB29" s="157"/>
      <c r="VUC29" s="161"/>
      <c r="VUD29" s="159"/>
      <c r="VUE29" s="157"/>
      <c r="VUF29" s="157"/>
      <c r="VUG29" s="157"/>
      <c r="VUH29" s="157"/>
      <c r="VUI29" s="161"/>
      <c r="VUJ29" s="157"/>
      <c r="VUK29" s="157"/>
      <c r="VUL29" s="156"/>
      <c r="VUM29" s="157"/>
      <c r="VUN29" s="157"/>
      <c r="VUO29" s="157"/>
      <c r="VUP29" s="157"/>
      <c r="VUQ29" s="161"/>
      <c r="VUR29" s="159"/>
      <c r="VUS29" s="157"/>
      <c r="VUT29" s="157"/>
      <c r="VUU29" s="157"/>
      <c r="VUV29" s="157"/>
      <c r="VUW29" s="161"/>
      <c r="VUX29" s="157"/>
      <c r="VUY29" s="157"/>
      <c r="VUZ29" s="156"/>
      <c r="VVA29" s="157"/>
      <c r="VVB29" s="157"/>
      <c r="VVC29" s="157"/>
      <c r="VVD29" s="157"/>
      <c r="VVE29" s="161"/>
      <c r="VVF29" s="159"/>
      <c r="VVG29" s="157"/>
      <c r="VVH29" s="157"/>
      <c r="VVI29" s="157"/>
      <c r="VVJ29" s="157"/>
      <c r="VVK29" s="161"/>
      <c r="VVL29" s="157"/>
      <c r="VVM29" s="157"/>
      <c r="VVN29" s="156"/>
      <c r="VVO29" s="157"/>
      <c r="VVP29" s="157"/>
      <c r="VVQ29" s="157"/>
      <c r="VVR29" s="157"/>
      <c r="VVS29" s="161"/>
      <c r="VVT29" s="159"/>
      <c r="VVU29" s="157"/>
      <c r="VVV29" s="157"/>
      <c r="VVW29" s="157"/>
      <c r="VVX29" s="157"/>
      <c r="VVY29" s="161"/>
      <c r="VVZ29" s="157"/>
      <c r="VWA29" s="157"/>
      <c r="VWB29" s="156"/>
      <c r="VWC29" s="157"/>
      <c r="VWD29" s="157"/>
      <c r="VWE29" s="157"/>
      <c r="VWF29" s="157"/>
      <c r="VWG29" s="161"/>
      <c r="VWH29" s="159"/>
      <c r="VWI29" s="157"/>
      <c r="VWJ29" s="157"/>
      <c r="VWK29" s="157"/>
      <c r="VWL29" s="157"/>
      <c r="VWM29" s="161"/>
      <c r="VWN29" s="157"/>
      <c r="VWO29" s="157"/>
      <c r="VWP29" s="156"/>
      <c r="VWQ29" s="157"/>
      <c r="VWR29" s="157"/>
      <c r="VWS29" s="157"/>
      <c r="VWT29" s="157"/>
      <c r="VWU29" s="161"/>
      <c r="VWV29" s="159"/>
      <c r="VWW29" s="157"/>
      <c r="VWX29" s="157"/>
      <c r="VWY29" s="157"/>
      <c r="VWZ29" s="157"/>
      <c r="VXA29" s="161"/>
      <c r="VXB29" s="157"/>
      <c r="VXC29" s="157"/>
      <c r="VXD29" s="156"/>
      <c r="VXE29" s="157"/>
      <c r="VXF29" s="157"/>
      <c r="VXG29" s="157"/>
      <c r="VXH29" s="157"/>
      <c r="VXI29" s="161"/>
      <c r="VXJ29" s="159"/>
      <c r="VXK29" s="157"/>
      <c r="VXL29" s="157"/>
      <c r="VXM29" s="157"/>
      <c r="VXN29" s="157"/>
      <c r="VXO29" s="161"/>
      <c r="VXP29" s="157"/>
      <c r="VXQ29" s="157"/>
      <c r="VXR29" s="156"/>
      <c r="VXS29" s="157"/>
      <c r="VXT29" s="157"/>
      <c r="VXU29" s="157"/>
      <c r="VXV29" s="157"/>
      <c r="VXW29" s="161"/>
      <c r="VXX29" s="159"/>
      <c r="VXY29" s="157"/>
      <c r="VXZ29" s="157"/>
      <c r="VYA29" s="157"/>
      <c r="VYB29" s="157"/>
      <c r="VYC29" s="161"/>
      <c r="VYD29" s="157"/>
      <c r="VYE29" s="157"/>
      <c r="VYF29" s="156"/>
      <c r="VYG29" s="157"/>
      <c r="VYH29" s="157"/>
      <c r="VYI29" s="157"/>
      <c r="VYJ29" s="157"/>
      <c r="VYK29" s="161"/>
      <c r="VYL29" s="159"/>
      <c r="VYM29" s="157"/>
      <c r="VYN29" s="157"/>
      <c r="VYO29" s="157"/>
      <c r="VYP29" s="157"/>
      <c r="VYQ29" s="161"/>
      <c r="VYR29" s="157"/>
      <c r="VYS29" s="157"/>
      <c r="VYT29" s="156"/>
      <c r="VYU29" s="157"/>
      <c r="VYV29" s="157"/>
      <c r="VYW29" s="157"/>
      <c r="VYX29" s="157"/>
      <c r="VYY29" s="161"/>
      <c r="VYZ29" s="159"/>
      <c r="VZA29" s="157"/>
      <c r="VZB29" s="157"/>
      <c r="VZC29" s="157"/>
      <c r="VZD29" s="157"/>
      <c r="VZE29" s="161"/>
      <c r="VZF29" s="157"/>
      <c r="VZG29" s="157"/>
      <c r="VZH29" s="156"/>
      <c r="VZI29" s="157"/>
      <c r="VZJ29" s="157"/>
      <c r="VZK29" s="157"/>
      <c r="VZL29" s="157"/>
      <c r="VZM29" s="161"/>
      <c r="VZN29" s="159"/>
      <c r="VZO29" s="157"/>
      <c r="VZP29" s="157"/>
      <c r="VZQ29" s="157"/>
      <c r="VZR29" s="157"/>
      <c r="VZS29" s="161"/>
      <c r="VZT29" s="157"/>
      <c r="VZU29" s="157"/>
      <c r="VZV29" s="156"/>
      <c r="VZW29" s="157"/>
      <c r="VZX29" s="157"/>
      <c r="VZY29" s="157"/>
      <c r="VZZ29" s="157"/>
      <c r="WAA29" s="161"/>
      <c r="WAB29" s="159"/>
      <c r="WAC29" s="157"/>
      <c r="WAD29" s="157"/>
      <c r="WAE29" s="157"/>
      <c r="WAF29" s="157"/>
      <c r="WAG29" s="161"/>
      <c r="WAH29" s="157"/>
      <c r="WAI29" s="157"/>
      <c r="WAJ29" s="156"/>
      <c r="WAK29" s="157"/>
      <c r="WAL29" s="157"/>
      <c r="WAM29" s="157"/>
      <c r="WAN29" s="157"/>
      <c r="WAO29" s="161"/>
      <c r="WAP29" s="159"/>
      <c r="WAQ29" s="157"/>
      <c r="WAR29" s="157"/>
      <c r="WAS29" s="157"/>
      <c r="WAT29" s="157"/>
      <c r="WAU29" s="161"/>
      <c r="WAV29" s="157"/>
      <c r="WAW29" s="157"/>
      <c r="WAX29" s="156"/>
      <c r="WAY29" s="157"/>
      <c r="WAZ29" s="157"/>
      <c r="WBA29" s="157"/>
      <c r="WBB29" s="157"/>
      <c r="WBC29" s="161"/>
      <c r="WBD29" s="159"/>
      <c r="WBE29" s="157"/>
      <c r="WBF29" s="157"/>
      <c r="WBG29" s="157"/>
      <c r="WBH29" s="157"/>
      <c r="WBI29" s="161"/>
      <c r="WBJ29" s="157"/>
      <c r="WBK29" s="157"/>
      <c r="WBL29" s="156"/>
      <c r="WBM29" s="157"/>
      <c r="WBN29" s="157"/>
      <c r="WBO29" s="157"/>
      <c r="WBP29" s="157"/>
      <c r="WBQ29" s="161"/>
      <c r="WBR29" s="159"/>
      <c r="WBS29" s="157"/>
      <c r="WBT29" s="157"/>
      <c r="WBU29" s="157"/>
      <c r="WBV29" s="157"/>
      <c r="WBW29" s="161"/>
      <c r="WBX29" s="157"/>
      <c r="WBY29" s="157"/>
      <c r="WBZ29" s="156"/>
      <c r="WCA29" s="157"/>
      <c r="WCB29" s="157"/>
      <c r="WCC29" s="157"/>
      <c r="WCD29" s="157"/>
      <c r="WCE29" s="161"/>
      <c r="WCF29" s="159"/>
      <c r="WCG29" s="157"/>
      <c r="WCH29" s="157"/>
      <c r="WCI29" s="157"/>
      <c r="WCJ29" s="157"/>
      <c r="WCK29" s="161"/>
      <c r="WCL29" s="157"/>
      <c r="WCM29" s="157"/>
      <c r="WCN29" s="156"/>
      <c r="WCO29" s="157"/>
      <c r="WCP29" s="157"/>
      <c r="WCQ29" s="157"/>
      <c r="WCR29" s="157"/>
      <c r="WCS29" s="161"/>
      <c r="WCT29" s="159"/>
      <c r="WCU29" s="157"/>
      <c r="WCV29" s="157"/>
      <c r="WCW29" s="157"/>
      <c r="WCX29" s="157"/>
      <c r="WCY29" s="161"/>
      <c r="WCZ29" s="157"/>
      <c r="WDA29" s="157"/>
      <c r="WDB29" s="156"/>
      <c r="WDC29" s="157"/>
      <c r="WDD29" s="157"/>
      <c r="WDE29" s="157"/>
      <c r="WDF29" s="157"/>
      <c r="WDG29" s="161"/>
      <c r="WDH29" s="159"/>
      <c r="WDI29" s="157"/>
      <c r="WDJ29" s="157"/>
      <c r="WDK29" s="157"/>
      <c r="WDL29" s="157"/>
      <c r="WDM29" s="161"/>
      <c r="WDN29" s="157"/>
      <c r="WDO29" s="157"/>
      <c r="WDP29" s="156"/>
      <c r="WDQ29" s="157"/>
      <c r="WDR29" s="157"/>
      <c r="WDS29" s="157"/>
      <c r="WDT29" s="157"/>
      <c r="WDU29" s="161"/>
      <c r="WDV29" s="159"/>
      <c r="WDW29" s="157"/>
      <c r="WDX29" s="157"/>
      <c r="WDY29" s="157"/>
      <c r="WDZ29" s="157"/>
      <c r="WEA29" s="161"/>
      <c r="WEB29" s="157"/>
      <c r="WEC29" s="157"/>
      <c r="WED29" s="156"/>
      <c r="WEE29" s="157"/>
      <c r="WEF29" s="157"/>
      <c r="WEG29" s="157"/>
      <c r="WEH29" s="157"/>
      <c r="WEI29" s="161"/>
      <c r="WEJ29" s="159"/>
      <c r="WEK29" s="157"/>
      <c r="WEL29" s="157"/>
      <c r="WEM29" s="157"/>
      <c r="WEN29" s="157"/>
      <c r="WEO29" s="161"/>
      <c r="WEP29" s="157"/>
      <c r="WEQ29" s="157"/>
      <c r="WER29" s="156"/>
      <c r="WES29" s="157"/>
      <c r="WET29" s="157"/>
      <c r="WEU29" s="157"/>
      <c r="WEV29" s="157"/>
      <c r="WEW29" s="161"/>
      <c r="WEX29" s="159"/>
      <c r="WEY29" s="157"/>
      <c r="WEZ29" s="157"/>
      <c r="WFA29" s="157"/>
      <c r="WFB29" s="157"/>
      <c r="WFC29" s="161"/>
      <c r="WFD29" s="157"/>
      <c r="WFE29" s="157"/>
      <c r="WFF29" s="156"/>
      <c r="WFG29" s="157"/>
      <c r="WFH29" s="157"/>
      <c r="WFI29" s="157"/>
      <c r="WFJ29" s="157"/>
      <c r="WFK29" s="161"/>
      <c r="WFL29" s="159"/>
      <c r="WFM29" s="157"/>
      <c r="WFN29" s="157"/>
      <c r="WFO29" s="157"/>
      <c r="WFP29" s="157"/>
      <c r="WFQ29" s="161"/>
      <c r="WFR29" s="157"/>
      <c r="WFS29" s="157"/>
      <c r="WFT29" s="156"/>
      <c r="WFU29" s="157"/>
      <c r="WFV29" s="157"/>
      <c r="WFW29" s="157"/>
      <c r="WFX29" s="157"/>
      <c r="WFY29" s="161"/>
      <c r="WFZ29" s="159"/>
      <c r="WGA29" s="157"/>
      <c r="WGB29" s="157"/>
      <c r="WGC29" s="157"/>
      <c r="WGD29" s="157"/>
      <c r="WGE29" s="161"/>
      <c r="WGF29" s="157"/>
      <c r="WGG29" s="157"/>
      <c r="WGH29" s="156"/>
      <c r="WGI29" s="157"/>
      <c r="WGJ29" s="157"/>
      <c r="WGK29" s="157"/>
      <c r="WGL29" s="157"/>
      <c r="WGM29" s="161"/>
      <c r="WGN29" s="159"/>
      <c r="WGO29" s="157"/>
      <c r="WGP29" s="157"/>
      <c r="WGQ29" s="157"/>
      <c r="WGR29" s="157"/>
      <c r="WGS29" s="161"/>
      <c r="WGT29" s="157"/>
      <c r="WGU29" s="157"/>
      <c r="WGV29" s="156"/>
      <c r="WGW29" s="157"/>
      <c r="WGX29" s="157"/>
      <c r="WGY29" s="157"/>
      <c r="WGZ29" s="157"/>
      <c r="WHA29" s="161"/>
      <c r="WHB29" s="159"/>
      <c r="WHC29" s="157"/>
      <c r="WHD29" s="157"/>
      <c r="WHE29" s="157"/>
      <c r="WHF29" s="157"/>
      <c r="WHG29" s="161"/>
      <c r="WHH29" s="157"/>
      <c r="WHI29" s="157"/>
      <c r="WHJ29" s="156"/>
      <c r="WHK29" s="157"/>
      <c r="WHL29" s="157"/>
      <c r="WHM29" s="157"/>
      <c r="WHN29" s="157"/>
      <c r="WHO29" s="161"/>
      <c r="WHP29" s="159"/>
      <c r="WHQ29" s="157"/>
      <c r="WHR29" s="157"/>
      <c r="WHS29" s="157"/>
      <c r="WHT29" s="157"/>
      <c r="WHU29" s="161"/>
      <c r="WHV29" s="157"/>
      <c r="WHW29" s="157"/>
      <c r="WHX29" s="156"/>
      <c r="WHY29" s="157"/>
      <c r="WHZ29" s="157"/>
      <c r="WIA29" s="157"/>
      <c r="WIB29" s="157"/>
      <c r="WIC29" s="161"/>
      <c r="WID29" s="159"/>
      <c r="WIE29" s="157"/>
      <c r="WIF29" s="157"/>
      <c r="WIG29" s="157"/>
      <c r="WIH29" s="157"/>
      <c r="WII29" s="161"/>
      <c r="WIJ29" s="157"/>
      <c r="WIK29" s="157"/>
      <c r="WIL29" s="156"/>
      <c r="WIM29" s="157"/>
      <c r="WIN29" s="157"/>
      <c r="WIO29" s="157"/>
      <c r="WIP29" s="157"/>
      <c r="WIQ29" s="161"/>
      <c r="WIR29" s="159"/>
      <c r="WIS29" s="157"/>
      <c r="WIT29" s="157"/>
      <c r="WIU29" s="157"/>
      <c r="WIV29" s="157"/>
      <c r="WIW29" s="161"/>
      <c r="WIX29" s="157"/>
      <c r="WIY29" s="157"/>
      <c r="WIZ29" s="156"/>
      <c r="WJA29" s="157"/>
      <c r="WJB29" s="157"/>
      <c r="WJC29" s="157"/>
      <c r="WJD29" s="157"/>
      <c r="WJE29" s="161"/>
      <c r="WJF29" s="159"/>
      <c r="WJG29" s="157"/>
      <c r="WJH29" s="157"/>
      <c r="WJI29" s="157"/>
      <c r="WJJ29" s="157"/>
      <c r="WJK29" s="161"/>
      <c r="WJL29" s="157"/>
      <c r="WJM29" s="157"/>
      <c r="WJN29" s="156"/>
      <c r="WJO29" s="157"/>
      <c r="WJP29" s="157"/>
      <c r="WJQ29" s="157"/>
      <c r="WJR29" s="157"/>
      <c r="WJS29" s="161"/>
      <c r="WJT29" s="159"/>
      <c r="WJU29" s="157"/>
      <c r="WJV29" s="157"/>
      <c r="WJW29" s="157"/>
      <c r="WJX29" s="157"/>
      <c r="WJY29" s="161"/>
      <c r="WJZ29" s="157"/>
      <c r="WKA29" s="157"/>
      <c r="WKB29" s="156"/>
      <c r="WKC29" s="157"/>
      <c r="WKD29" s="157"/>
      <c r="WKE29" s="157"/>
      <c r="WKF29" s="157"/>
      <c r="WKG29" s="161"/>
      <c r="WKH29" s="159"/>
      <c r="WKI29" s="157"/>
      <c r="WKJ29" s="157"/>
      <c r="WKK29" s="157"/>
      <c r="WKL29" s="157"/>
      <c r="WKM29" s="161"/>
      <c r="WKN29" s="157"/>
      <c r="WKO29" s="157"/>
      <c r="WKP29" s="156"/>
      <c r="WKQ29" s="157"/>
      <c r="WKR29" s="157"/>
      <c r="WKS29" s="157"/>
      <c r="WKT29" s="157"/>
      <c r="WKU29" s="161"/>
      <c r="WKV29" s="159"/>
      <c r="WKW29" s="157"/>
      <c r="WKX29" s="157"/>
      <c r="WKY29" s="157"/>
      <c r="WKZ29" s="157"/>
      <c r="WLA29" s="161"/>
      <c r="WLB29" s="157"/>
      <c r="WLC29" s="157"/>
      <c r="WLD29" s="156"/>
      <c r="WLE29" s="157"/>
      <c r="WLF29" s="157"/>
      <c r="WLG29" s="157"/>
      <c r="WLH29" s="157"/>
      <c r="WLI29" s="161"/>
      <c r="WLJ29" s="159"/>
      <c r="WLK29" s="157"/>
      <c r="WLL29" s="157"/>
      <c r="WLM29" s="157"/>
      <c r="WLN29" s="157"/>
      <c r="WLO29" s="161"/>
      <c r="WLP29" s="157"/>
      <c r="WLQ29" s="157"/>
      <c r="WLR29" s="156"/>
      <c r="WLS29" s="157"/>
      <c r="WLT29" s="157"/>
      <c r="WLU29" s="157"/>
      <c r="WLV29" s="157"/>
      <c r="WLW29" s="161"/>
      <c r="WLX29" s="159"/>
      <c r="WLY29" s="157"/>
      <c r="WLZ29" s="157"/>
      <c r="WMA29" s="157"/>
      <c r="WMB29" s="157"/>
      <c r="WMC29" s="161"/>
      <c r="WMD29" s="157"/>
      <c r="WME29" s="157"/>
      <c r="WMF29" s="156"/>
      <c r="WMG29" s="157"/>
      <c r="WMH29" s="157"/>
      <c r="WMI29" s="157"/>
      <c r="WMJ29" s="157"/>
      <c r="WMK29" s="161"/>
      <c r="WML29" s="159"/>
      <c r="WMM29" s="157"/>
      <c r="WMN29" s="157"/>
      <c r="WMO29" s="157"/>
      <c r="WMP29" s="157"/>
      <c r="WMQ29" s="161"/>
      <c r="WMR29" s="157"/>
      <c r="WMS29" s="157"/>
      <c r="WMT29" s="156"/>
      <c r="WMU29" s="157"/>
      <c r="WMV29" s="157"/>
      <c r="WMW29" s="157"/>
      <c r="WMX29" s="157"/>
      <c r="WMY29" s="161"/>
      <c r="WMZ29" s="159"/>
      <c r="WNA29" s="157"/>
      <c r="WNB29" s="157"/>
      <c r="WNC29" s="157"/>
      <c r="WND29" s="157"/>
      <c r="WNE29" s="161"/>
      <c r="WNF29" s="157"/>
      <c r="WNG29" s="157"/>
      <c r="WNH29" s="156"/>
      <c r="WNI29" s="157"/>
      <c r="WNJ29" s="157"/>
      <c r="WNK29" s="157"/>
      <c r="WNL29" s="157"/>
      <c r="WNM29" s="161"/>
      <c r="WNN29" s="159"/>
      <c r="WNO29" s="157"/>
      <c r="WNP29" s="157"/>
      <c r="WNQ29" s="157"/>
      <c r="WNR29" s="157"/>
      <c r="WNS29" s="161"/>
      <c r="WNT29" s="157"/>
      <c r="WNU29" s="157"/>
      <c r="WNV29" s="156"/>
      <c r="WNW29" s="157"/>
      <c r="WNX29" s="157"/>
      <c r="WNY29" s="157"/>
      <c r="WNZ29" s="157"/>
      <c r="WOA29" s="161"/>
      <c r="WOB29" s="159"/>
      <c r="WOC29" s="157"/>
      <c r="WOD29" s="157"/>
      <c r="WOE29" s="157"/>
      <c r="WOF29" s="157"/>
      <c r="WOG29" s="161"/>
      <c r="WOH29" s="157"/>
      <c r="WOI29" s="157"/>
      <c r="WOJ29" s="156"/>
      <c r="WOK29" s="157"/>
      <c r="WOL29" s="157"/>
      <c r="WOM29" s="157"/>
      <c r="WON29" s="157"/>
      <c r="WOO29" s="161"/>
      <c r="WOP29" s="159"/>
      <c r="WOQ29" s="157"/>
      <c r="WOR29" s="157"/>
      <c r="WOS29" s="157"/>
      <c r="WOT29" s="157"/>
      <c r="WOU29" s="161"/>
      <c r="WOV29" s="157"/>
      <c r="WOW29" s="157"/>
      <c r="WOX29" s="156"/>
      <c r="WOY29" s="157"/>
      <c r="WOZ29" s="157"/>
      <c r="WPA29" s="157"/>
      <c r="WPB29" s="157"/>
      <c r="WPC29" s="161"/>
      <c r="WPD29" s="159"/>
      <c r="WPE29" s="157"/>
      <c r="WPF29" s="157"/>
      <c r="WPG29" s="157"/>
      <c r="WPH29" s="157"/>
      <c r="WPI29" s="161"/>
      <c r="WPJ29" s="157"/>
      <c r="WPK29" s="157"/>
      <c r="WPL29" s="156"/>
      <c r="WPM29" s="157"/>
      <c r="WPN29" s="157"/>
      <c r="WPO29" s="157"/>
      <c r="WPP29" s="157"/>
      <c r="WPQ29" s="161"/>
      <c r="WPR29" s="159"/>
      <c r="WPS29" s="157"/>
      <c r="WPT29" s="157"/>
      <c r="WPU29" s="157"/>
      <c r="WPV29" s="157"/>
      <c r="WPW29" s="161"/>
      <c r="WPX29" s="157"/>
      <c r="WPY29" s="157"/>
      <c r="WPZ29" s="156"/>
      <c r="WQA29" s="157"/>
      <c r="WQB29" s="157"/>
      <c r="WQC29" s="157"/>
      <c r="WQD29" s="157"/>
      <c r="WQE29" s="161"/>
      <c r="WQF29" s="159"/>
      <c r="WQG29" s="157"/>
      <c r="WQH29" s="157"/>
      <c r="WQI29" s="157"/>
      <c r="WQJ29" s="157"/>
      <c r="WQK29" s="161"/>
      <c r="WQL29" s="157"/>
      <c r="WQM29" s="157"/>
      <c r="WQN29" s="156"/>
      <c r="WQO29" s="157"/>
      <c r="WQP29" s="157"/>
      <c r="WQQ29" s="157"/>
      <c r="WQR29" s="157"/>
      <c r="WQS29" s="161"/>
      <c r="WQT29" s="159"/>
      <c r="WQU29" s="157"/>
      <c r="WQV29" s="157"/>
      <c r="WQW29" s="157"/>
      <c r="WQX29" s="157"/>
      <c r="WQY29" s="161"/>
      <c r="WQZ29" s="157"/>
      <c r="WRA29" s="157"/>
      <c r="WRB29" s="156"/>
      <c r="WRC29" s="157"/>
      <c r="WRD29" s="157"/>
      <c r="WRE29" s="157"/>
      <c r="WRF29" s="157"/>
      <c r="WRG29" s="161"/>
      <c r="WRH29" s="159"/>
      <c r="WRI29" s="157"/>
      <c r="WRJ29" s="157"/>
      <c r="WRK29" s="157"/>
      <c r="WRL29" s="157"/>
      <c r="WRM29" s="161"/>
      <c r="WRN29" s="157"/>
      <c r="WRO29" s="157"/>
      <c r="WRP29" s="156"/>
      <c r="WRQ29" s="157"/>
      <c r="WRR29" s="157"/>
      <c r="WRS29" s="157"/>
      <c r="WRT29" s="157"/>
      <c r="WRU29" s="161"/>
      <c r="WRV29" s="159"/>
      <c r="WRW29" s="157"/>
      <c r="WRX29" s="157"/>
      <c r="WRY29" s="157"/>
      <c r="WRZ29" s="157"/>
      <c r="WSA29" s="161"/>
      <c r="WSB29" s="157"/>
      <c r="WSC29" s="157"/>
      <c r="WSD29" s="156"/>
      <c r="WSE29" s="157"/>
      <c r="WSF29" s="157"/>
      <c r="WSG29" s="157"/>
      <c r="WSH29" s="157"/>
      <c r="WSI29" s="161"/>
      <c r="WSJ29" s="159"/>
      <c r="WSK29" s="157"/>
      <c r="WSL29" s="157"/>
      <c r="WSM29" s="157"/>
      <c r="WSN29" s="157"/>
      <c r="WSO29" s="161"/>
      <c r="WSP29" s="157"/>
      <c r="WSQ29" s="157"/>
      <c r="WSR29" s="156"/>
      <c r="WSS29" s="157"/>
      <c r="WST29" s="157"/>
      <c r="WSU29" s="157"/>
      <c r="WSV29" s="157"/>
      <c r="WSW29" s="161"/>
      <c r="WSX29" s="159"/>
      <c r="WSY29" s="157"/>
      <c r="WSZ29" s="157"/>
      <c r="WTA29" s="157"/>
      <c r="WTB29" s="157"/>
      <c r="WTC29" s="161"/>
      <c r="WTD29" s="157"/>
      <c r="WTE29" s="157"/>
      <c r="WTF29" s="156"/>
      <c r="WTG29" s="157"/>
      <c r="WTH29" s="157"/>
      <c r="WTI29" s="157"/>
      <c r="WTJ29" s="157"/>
      <c r="WTK29" s="161"/>
      <c r="WTL29" s="159"/>
      <c r="WTM29" s="157"/>
      <c r="WTN29" s="157"/>
      <c r="WTO29" s="157"/>
      <c r="WTP29" s="157"/>
      <c r="WTQ29" s="161"/>
      <c r="WTR29" s="157"/>
      <c r="WTS29" s="157"/>
      <c r="WTT29" s="156"/>
      <c r="WTU29" s="157"/>
      <c r="WTV29" s="157"/>
      <c r="WTW29" s="157"/>
      <c r="WTX29" s="157"/>
      <c r="WTY29" s="161"/>
      <c r="WTZ29" s="159"/>
      <c r="WUA29" s="157"/>
      <c r="WUB29" s="157"/>
      <c r="WUC29" s="157"/>
      <c r="WUD29" s="157"/>
      <c r="WUE29" s="161"/>
      <c r="WUF29" s="157"/>
      <c r="WUG29" s="157"/>
      <c r="WUH29" s="156"/>
      <c r="WUI29" s="157"/>
      <c r="WUJ29" s="157"/>
      <c r="WUK29" s="157"/>
      <c r="WUL29" s="157"/>
      <c r="WUM29" s="161"/>
      <c r="WUN29" s="159"/>
      <c r="WUO29" s="157"/>
      <c r="WUP29" s="157"/>
      <c r="WUQ29" s="157"/>
      <c r="WUR29" s="157"/>
      <c r="WUS29" s="161"/>
      <c r="WUT29" s="157"/>
      <c r="WUU29" s="157"/>
      <c r="WUV29" s="156"/>
      <c r="WUW29" s="157"/>
      <c r="WUX29" s="157"/>
      <c r="WUY29" s="157"/>
      <c r="WUZ29" s="157"/>
      <c r="WVA29" s="161"/>
      <c r="WVB29" s="159"/>
      <c r="WVC29" s="157"/>
      <c r="WVD29" s="157"/>
      <c r="WVE29" s="157"/>
      <c r="WVF29" s="157"/>
      <c r="WVG29" s="161"/>
      <c r="WVH29" s="157"/>
      <c r="WVI29" s="157"/>
      <c r="WVJ29" s="156"/>
      <c r="WVK29" s="157"/>
      <c r="WVL29" s="157"/>
      <c r="WVM29" s="157"/>
      <c r="WVN29" s="157"/>
      <c r="WVO29" s="161"/>
      <c r="WVP29" s="159"/>
      <c r="WVQ29" s="157"/>
      <c r="WVR29" s="157"/>
      <c r="WVS29" s="157"/>
      <c r="WVT29" s="157"/>
      <c r="WVU29" s="161"/>
      <c r="WVV29" s="157"/>
      <c r="WVW29" s="157"/>
      <c r="WVX29" s="156"/>
      <c r="WVY29" s="157"/>
      <c r="WVZ29" s="157"/>
      <c r="WWA29" s="157"/>
      <c r="WWB29" s="157"/>
      <c r="WWC29" s="161"/>
      <c r="WWD29" s="159"/>
      <c r="WWE29" s="157"/>
      <c r="WWF29" s="157"/>
      <c r="WWG29" s="157"/>
      <c r="WWH29" s="157"/>
      <c r="WWI29" s="161"/>
      <c r="WWJ29" s="157"/>
      <c r="WWK29" s="157"/>
      <c r="WWL29" s="156"/>
      <c r="WWM29" s="157"/>
      <c r="WWN29" s="157"/>
      <c r="WWO29" s="157"/>
      <c r="WWP29" s="157"/>
      <c r="WWQ29" s="161"/>
      <c r="WWR29" s="159"/>
      <c r="WWS29" s="157"/>
      <c r="WWT29" s="157"/>
      <c r="WWU29" s="157"/>
      <c r="WWV29" s="157"/>
      <c r="WWW29" s="161"/>
      <c r="WWX29" s="157"/>
      <c r="WWY29" s="157"/>
      <c r="WWZ29" s="156"/>
      <c r="WXA29" s="157"/>
      <c r="WXB29" s="157"/>
      <c r="WXC29" s="157"/>
      <c r="WXD29" s="157"/>
      <c r="WXE29" s="161"/>
      <c r="WXF29" s="159"/>
      <c r="WXG29" s="157"/>
      <c r="WXH29" s="157"/>
      <c r="WXI29" s="157"/>
      <c r="WXJ29" s="157"/>
      <c r="WXK29" s="161"/>
      <c r="WXL29" s="157"/>
      <c r="WXM29" s="157"/>
      <c r="WXN29" s="156"/>
      <c r="WXO29" s="157"/>
      <c r="WXP29" s="157"/>
      <c r="WXQ29" s="157"/>
      <c r="WXR29" s="157"/>
      <c r="WXS29" s="161"/>
      <c r="WXT29" s="159"/>
      <c r="WXU29" s="157"/>
      <c r="WXV29" s="157"/>
      <c r="WXW29" s="157"/>
      <c r="WXX29" s="157"/>
      <c r="WXY29" s="161"/>
      <c r="WXZ29" s="157"/>
      <c r="WYA29" s="157"/>
      <c r="WYB29" s="156"/>
      <c r="WYC29" s="157"/>
      <c r="WYD29" s="157"/>
      <c r="WYE29" s="157"/>
      <c r="WYF29" s="157"/>
      <c r="WYG29" s="161"/>
      <c r="WYH29" s="159"/>
      <c r="WYI29" s="157"/>
      <c r="WYJ29" s="157"/>
      <c r="WYK29" s="157"/>
      <c r="WYL29" s="157"/>
      <c r="WYM29" s="161"/>
      <c r="WYN29" s="157"/>
      <c r="WYO29" s="157"/>
      <c r="WYP29" s="156"/>
      <c r="WYQ29" s="157"/>
      <c r="WYR29" s="157"/>
      <c r="WYS29" s="157"/>
      <c r="WYT29" s="157"/>
      <c r="WYU29" s="161"/>
      <c r="WYV29" s="159"/>
      <c r="WYW29" s="157"/>
      <c r="WYX29" s="157"/>
      <c r="WYY29" s="157"/>
      <c r="WYZ29" s="157"/>
      <c r="WZA29" s="161"/>
      <c r="WZB29" s="157"/>
      <c r="WZC29" s="157"/>
      <c r="WZD29" s="156"/>
      <c r="WZE29" s="157"/>
      <c r="WZF29" s="157"/>
      <c r="WZG29" s="157"/>
      <c r="WZH29" s="157"/>
      <c r="WZI29" s="161"/>
      <c r="WZJ29" s="159"/>
      <c r="WZK29" s="157"/>
      <c r="WZL29" s="157"/>
      <c r="WZM29" s="157"/>
      <c r="WZN29" s="157"/>
      <c r="WZO29" s="161"/>
      <c r="WZP29" s="157"/>
      <c r="WZQ29" s="157"/>
      <c r="WZR29" s="156"/>
      <c r="WZS29" s="157"/>
      <c r="WZT29" s="157"/>
      <c r="WZU29" s="157"/>
      <c r="WZV29" s="157"/>
      <c r="WZW29" s="161"/>
      <c r="WZX29" s="159"/>
      <c r="WZY29" s="157"/>
      <c r="WZZ29" s="157"/>
      <c r="XAA29" s="157"/>
      <c r="XAB29" s="157"/>
      <c r="XAC29" s="161"/>
      <c r="XAD29" s="157"/>
      <c r="XAE29" s="157"/>
      <c r="XAF29" s="156"/>
      <c r="XAG29" s="157"/>
      <c r="XAH29" s="157"/>
      <c r="XAI29" s="157"/>
      <c r="XAJ29" s="157"/>
      <c r="XAK29" s="161"/>
      <c r="XAL29" s="159"/>
      <c r="XAM29" s="157"/>
      <c r="XAN29" s="157"/>
      <c r="XAO29" s="157"/>
      <c r="XAP29" s="157"/>
      <c r="XAQ29" s="161"/>
      <c r="XAR29" s="157"/>
      <c r="XAS29" s="157"/>
      <c r="XAT29" s="156"/>
      <c r="XAU29" s="157"/>
      <c r="XAV29" s="157"/>
      <c r="XAW29" s="157"/>
      <c r="XAX29" s="157"/>
      <c r="XAY29" s="161"/>
      <c r="XAZ29" s="159"/>
      <c r="XBA29" s="157"/>
      <c r="XBB29" s="157"/>
      <c r="XBC29" s="157"/>
      <c r="XBD29" s="157"/>
      <c r="XBE29" s="161"/>
      <c r="XBF29" s="157"/>
      <c r="XBG29" s="157"/>
      <c r="XBH29" s="156"/>
      <c r="XBI29" s="157"/>
      <c r="XBJ29" s="157"/>
      <c r="XBK29" s="157"/>
      <c r="XBL29" s="157"/>
      <c r="XBM29" s="161"/>
      <c r="XBN29" s="159"/>
      <c r="XBO29" s="157"/>
      <c r="XBP29" s="157"/>
      <c r="XBQ29" s="157"/>
      <c r="XBR29" s="157"/>
      <c r="XBS29" s="161"/>
      <c r="XBT29" s="157"/>
      <c r="XBU29" s="157"/>
      <c r="XBV29" s="156"/>
      <c r="XBW29" s="157"/>
      <c r="XBX29" s="157"/>
      <c r="XBY29" s="157"/>
      <c r="XBZ29" s="157"/>
      <c r="XCA29" s="161"/>
      <c r="XCB29" s="159"/>
      <c r="XCC29" s="157"/>
      <c r="XCD29" s="157"/>
      <c r="XCE29" s="157"/>
      <c r="XCF29" s="157"/>
      <c r="XCG29" s="161"/>
      <c r="XCH29" s="157"/>
      <c r="XCI29" s="157"/>
      <c r="XCJ29" s="156"/>
      <c r="XCK29" s="157"/>
      <c r="XCL29" s="157"/>
      <c r="XCM29" s="157"/>
      <c r="XCN29" s="157"/>
      <c r="XCO29" s="161"/>
      <c r="XCP29" s="159"/>
      <c r="XCQ29" s="157"/>
      <c r="XCR29" s="157"/>
      <c r="XCS29" s="157"/>
      <c r="XCT29" s="157"/>
      <c r="XCU29" s="161"/>
      <c r="XCV29" s="157"/>
      <c r="XCW29" s="157"/>
      <c r="XCX29" s="156"/>
      <c r="XCY29" s="157"/>
      <c r="XCZ29" s="157"/>
      <c r="XDA29" s="157"/>
      <c r="XDB29" s="157"/>
      <c r="XDC29" s="161"/>
      <c r="XDD29" s="159"/>
      <c r="XDE29" s="157"/>
      <c r="XDF29" s="157"/>
      <c r="XDG29" s="157"/>
      <c r="XDH29" s="157"/>
      <c r="XDI29" s="161"/>
      <c r="XDJ29" s="157"/>
      <c r="XDK29" s="157"/>
      <c r="XDL29" s="156"/>
      <c r="XDM29" s="157"/>
      <c r="XDN29" s="157"/>
      <c r="XDO29" s="157"/>
      <c r="XDP29" s="157"/>
      <c r="XDQ29" s="161"/>
      <c r="XDR29" s="159"/>
      <c r="XDS29" s="157"/>
      <c r="XDT29" s="157"/>
      <c r="XDU29" s="157"/>
      <c r="XDV29" s="157"/>
      <c r="XDW29" s="161"/>
      <c r="XDX29" s="157"/>
      <c r="XDY29" s="157"/>
      <c r="XDZ29" s="156"/>
      <c r="XEA29" s="157"/>
      <c r="XEB29" s="157"/>
      <c r="XEC29" s="157"/>
    </row>
    <row r="30" spans="1:16357" ht="15" customHeight="1">
      <c r="A30" s="144" t="s">
        <v>98</v>
      </c>
      <c r="B30" s="137">
        <v>0.32700000000000001</v>
      </c>
      <c r="C30" s="137">
        <v>0.33400000000000002</v>
      </c>
      <c r="D30" s="137">
        <v>0.34300000000000003</v>
      </c>
      <c r="E30" s="137">
        <v>0.35099999999999998</v>
      </c>
      <c r="F30" s="138">
        <v>0.35099999999999998</v>
      </c>
      <c r="G30" s="145"/>
      <c r="H30" s="137">
        <v>0.36499999999999999</v>
      </c>
      <c r="I30" s="137">
        <v>0.38</v>
      </c>
      <c r="J30" s="137">
        <v>0.39400000000000002</v>
      </c>
      <c r="K30" s="137">
        <v>0.40400000000000003</v>
      </c>
      <c r="L30" s="138">
        <v>0.40400000000000003</v>
      </c>
      <c r="M30" s="145"/>
      <c r="N30" s="137">
        <v>0.41799999999999998</v>
      </c>
      <c r="O30" s="137">
        <v>0.43</v>
      </c>
      <c r="P30" s="137">
        <v>0.442</v>
      </c>
      <c r="Q30" s="137">
        <v>0.45200000000000001</v>
      </c>
      <c r="R30" s="138">
        <v>0.45200000000000001</v>
      </c>
      <c r="S30" s="86"/>
    </row>
    <row r="31" spans="1:16357" ht="15" customHeight="1">
      <c r="A31" s="144" t="s">
        <v>99</v>
      </c>
      <c r="B31" s="137">
        <v>0.318</v>
      </c>
      <c r="C31" s="137">
        <v>0.314</v>
      </c>
      <c r="D31" s="137">
        <v>0.31</v>
      </c>
      <c r="E31" s="137">
        <v>0.30599999999999999</v>
      </c>
      <c r="F31" s="138">
        <v>0.30599999999999999</v>
      </c>
      <c r="G31" s="145"/>
      <c r="H31" s="137">
        <v>0.3</v>
      </c>
      <c r="I31" s="137">
        <v>0.29399999999999998</v>
      </c>
      <c r="J31" s="137">
        <v>0.28899999999999998</v>
      </c>
      <c r="K31" s="137">
        <v>0.28499999999999998</v>
      </c>
      <c r="L31" s="138">
        <v>0.28499999999999998</v>
      </c>
      <c r="M31" s="145"/>
      <c r="N31" s="137">
        <v>0.27800000000000002</v>
      </c>
      <c r="O31" s="137">
        <v>0.27300000000000002</v>
      </c>
      <c r="P31" s="137">
        <v>0.26800000000000002</v>
      </c>
      <c r="Q31" s="137">
        <v>0.26500000000000001</v>
      </c>
      <c r="R31" s="138">
        <v>0.26500000000000001</v>
      </c>
      <c r="S31" s="86"/>
    </row>
    <row r="32" spans="1:16357" ht="15" customHeight="1">
      <c r="A32" s="3" t="s">
        <v>100</v>
      </c>
      <c r="B32" s="147">
        <v>0.35499999999999998</v>
      </c>
      <c r="C32" s="147">
        <v>0.35199999999999998</v>
      </c>
      <c r="D32" s="147">
        <v>0.34699999999999998</v>
      </c>
      <c r="E32" s="147">
        <v>0.34300000000000003</v>
      </c>
      <c r="F32" s="154">
        <v>0.34300000000000003</v>
      </c>
      <c r="G32" s="430"/>
      <c r="H32" s="147">
        <v>0.33400000000000002</v>
      </c>
      <c r="I32" s="147">
        <v>0.32600000000000001</v>
      </c>
      <c r="J32" s="147">
        <v>0.317</v>
      </c>
      <c r="K32" s="147">
        <v>0.311</v>
      </c>
      <c r="L32" s="154">
        <v>0.311</v>
      </c>
      <c r="M32" s="430"/>
      <c r="N32" s="147">
        <v>0.30299999999999999</v>
      </c>
      <c r="O32" s="147">
        <v>0.29699999999999999</v>
      </c>
      <c r="P32" s="147">
        <v>0.28999999999999998</v>
      </c>
      <c r="Q32" s="147">
        <v>0.28299999999999997</v>
      </c>
      <c r="R32" s="154">
        <v>0.28299999999999997</v>
      </c>
      <c r="S32" s="86"/>
    </row>
    <row r="33" spans="1:19" ht="9.75" customHeight="1" thickBot="1">
      <c r="B33" s="9"/>
      <c r="C33" s="9"/>
      <c r="D33" s="9"/>
      <c r="E33" s="9"/>
      <c r="F33" s="10"/>
      <c r="G33" s="9"/>
      <c r="H33" s="9"/>
      <c r="I33" s="9"/>
      <c r="J33" s="9"/>
      <c r="K33" s="9"/>
      <c r="L33" s="10"/>
      <c r="M33" s="9"/>
      <c r="N33" s="190"/>
      <c r="O33" s="9"/>
      <c r="P33" s="9"/>
      <c r="Q33" s="9"/>
      <c r="R33" s="10"/>
      <c r="S33" s="86"/>
    </row>
    <row r="34" spans="1:19" ht="15.75" customHeight="1" thickBot="1">
      <c r="A34" s="123" t="s">
        <v>36</v>
      </c>
      <c r="B34" s="122"/>
      <c r="C34" s="122"/>
      <c r="D34" s="122"/>
      <c r="E34" s="122"/>
      <c r="F34" s="121"/>
      <c r="G34" s="122"/>
      <c r="H34" s="122"/>
      <c r="I34" s="122"/>
      <c r="J34" s="122"/>
      <c r="K34" s="122"/>
      <c r="L34" s="121"/>
      <c r="M34" s="122"/>
      <c r="N34" s="191"/>
      <c r="O34" s="122"/>
      <c r="P34" s="122"/>
      <c r="Q34" s="122"/>
      <c r="R34" s="121"/>
      <c r="S34" s="86"/>
    </row>
    <row r="35" spans="1:19" ht="17.399999999999999" customHeight="1">
      <c r="A35" s="144" t="s">
        <v>101</v>
      </c>
      <c r="B35" s="111">
        <v>25423</v>
      </c>
      <c r="C35" s="111">
        <v>25605</v>
      </c>
      <c r="D35" s="111">
        <v>25964</v>
      </c>
      <c r="E35" s="111">
        <v>26388</v>
      </c>
      <c r="F35" s="139">
        <v>26388</v>
      </c>
      <c r="G35" s="137"/>
      <c r="H35" s="111">
        <v>26854</v>
      </c>
      <c r="I35" s="111">
        <v>27194</v>
      </c>
      <c r="J35" s="111">
        <v>27811</v>
      </c>
      <c r="K35" s="111">
        <v>28326</v>
      </c>
      <c r="L35" s="139">
        <v>28326</v>
      </c>
      <c r="M35" s="137"/>
      <c r="N35" s="111">
        <v>28774</v>
      </c>
      <c r="O35" s="111">
        <v>29108</v>
      </c>
      <c r="P35" s="111">
        <v>29389</v>
      </c>
      <c r="Q35" s="111">
        <v>29583</v>
      </c>
      <c r="R35" s="139">
        <v>29583</v>
      </c>
      <c r="S35" s="86"/>
    </row>
    <row r="36" spans="1:19" ht="15" customHeight="1">
      <c r="A36" s="3" t="s">
        <v>102</v>
      </c>
      <c r="B36" s="177">
        <v>2148</v>
      </c>
      <c r="C36" s="177">
        <v>2176</v>
      </c>
      <c r="D36" s="177">
        <v>2197</v>
      </c>
      <c r="E36" s="177">
        <v>2215</v>
      </c>
      <c r="F36" s="529">
        <v>2215</v>
      </c>
      <c r="G36" s="189"/>
      <c r="H36" s="177">
        <v>2226</v>
      </c>
      <c r="I36" s="177">
        <v>2209</v>
      </c>
      <c r="J36" s="177">
        <v>2225</v>
      </c>
      <c r="K36" s="177">
        <v>2248</v>
      </c>
      <c r="L36" s="529">
        <v>2248</v>
      </c>
      <c r="M36" s="189"/>
      <c r="N36" s="177">
        <v>2261</v>
      </c>
      <c r="O36" s="177">
        <v>2280</v>
      </c>
      <c r="P36" s="177">
        <v>2300</v>
      </c>
      <c r="Q36" s="177">
        <v>2318</v>
      </c>
      <c r="R36" s="529">
        <v>2318</v>
      </c>
      <c r="S36" s="86"/>
    </row>
    <row r="37" spans="1:19" ht="15" customHeight="1">
      <c r="A37" s="4" t="s">
        <v>103</v>
      </c>
      <c r="B37" s="25">
        <v>27572</v>
      </c>
      <c r="C37" s="25">
        <v>27781</v>
      </c>
      <c r="D37" s="25">
        <v>28160</v>
      </c>
      <c r="E37" s="25">
        <v>28603</v>
      </c>
      <c r="F37" s="26">
        <v>28603</v>
      </c>
      <c r="G37" s="25"/>
      <c r="H37" s="25">
        <v>29080</v>
      </c>
      <c r="I37" s="25">
        <v>29403</v>
      </c>
      <c r="J37" s="25">
        <v>30036</v>
      </c>
      <c r="K37" s="25">
        <v>30574</v>
      </c>
      <c r="L37" s="26">
        <v>30574</v>
      </c>
      <c r="M37" s="25"/>
      <c r="N37" s="25">
        <v>31034</v>
      </c>
      <c r="O37" s="25">
        <v>31388</v>
      </c>
      <c r="P37" s="25">
        <v>31688</v>
      </c>
      <c r="Q37" s="25">
        <v>31901</v>
      </c>
      <c r="R37" s="26">
        <v>31901</v>
      </c>
      <c r="S37" s="86"/>
    </row>
    <row r="38" spans="1:19" ht="20.25" customHeight="1">
      <c r="A38" s="108" t="s">
        <v>104</v>
      </c>
      <c r="B38" s="178">
        <v>0.47499999999999998</v>
      </c>
      <c r="C38" s="178">
        <v>0.47699999999999998</v>
      </c>
      <c r="D38" s="178">
        <v>0.48099999999999998</v>
      </c>
      <c r="E38" s="178">
        <v>0.48699999999999999</v>
      </c>
      <c r="F38" s="179">
        <v>0.48699999999999999</v>
      </c>
      <c r="G38" s="109"/>
      <c r="H38" s="490">
        <v>0.49299999999999999</v>
      </c>
      <c r="I38" s="490">
        <v>0.496</v>
      </c>
      <c r="J38" s="490">
        <v>0.505</v>
      </c>
      <c r="K38" s="490">
        <v>0.51200000000000001</v>
      </c>
      <c r="L38" s="179">
        <v>0.51200000000000001</v>
      </c>
      <c r="M38" s="109"/>
      <c r="N38" s="490">
        <v>0.51800000000000002</v>
      </c>
      <c r="O38" s="490">
        <v>0.52200000000000002</v>
      </c>
      <c r="P38" s="490">
        <v>0.52500000000000002</v>
      </c>
      <c r="Q38" s="490">
        <v>0.52700000000000002</v>
      </c>
      <c r="R38" s="179">
        <v>0.52700000000000002</v>
      </c>
      <c r="S38" s="86"/>
    </row>
    <row r="39" spans="1:19" ht="6" customHeight="1">
      <c r="A39" s="4"/>
      <c r="B39" s="182"/>
      <c r="C39" s="182"/>
      <c r="D39" s="182"/>
      <c r="E39" s="182"/>
      <c r="F39" s="183"/>
      <c r="G39" s="25"/>
      <c r="H39" s="184"/>
      <c r="I39" s="184"/>
      <c r="J39" s="184"/>
      <c r="K39" s="184"/>
      <c r="L39" s="183"/>
      <c r="M39" s="25"/>
      <c r="N39" s="184"/>
      <c r="O39" s="184"/>
      <c r="P39" s="184"/>
      <c r="Q39" s="184"/>
      <c r="R39" s="183"/>
      <c r="S39" s="86"/>
    </row>
    <row r="40" spans="1:19" ht="15" customHeight="1">
      <c r="A40" s="187" t="s">
        <v>105</v>
      </c>
      <c r="B40" s="109">
        <v>352</v>
      </c>
      <c r="C40" s="109">
        <v>182</v>
      </c>
      <c r="D40" s="109">
        <v>359</v>
      </c>
      <c r="E40" s="109">
        <v>424</v>
      </c>
      <c r="F40" s="110">
        <v>1317</v>
      </c>
      <c r="G40" s="173"/>
      <c r="H40" s="109">
        <v>466</v>
      </c>
      <c r="I40" s="109">
        <v>340</v>
      </c>
      <c r="J40" s="109">
        <v>617</v>
      </c>
      <c r="K40" s="109">
        <v>515</v>
      </c>
      <c r="L40" s="110">
        <v>1937</v>
      </c>
      <c r="M40" s="173"/>
      <c r="N40" s="109">
        <v>448</v>
      </c>
      <c r="O40" s="109">
        <v>334</v>
      </c>
      <c r="P40" s="109">
        <v>281</v>
      </c>
      <c r="Q40" s="109">
        <v>194</v>
      </c>
      <c r="R40" s="110">
        <v>1257</v>
      </c>
      <c r="S40" s="86"/>
    </row>
    <row r="41" spans="1:19" ht="15" customHeight="1">
      <c r="A41" s="180" t="s">
        <v>106</v>
      </c>
      <c r="B41" s="175">
        <v>23</v>
      </c>
      <c r="C41" s="175">
        <v>28</v>
      </c>
      <c r="D41" s="175">
        <v>20</v>
      </c>
      <c r="E41" s="175">
        <v>18</v>
      </c>
      <c r="F41" s="176">
        <v>89</v>
      </c>
      <c r="G41" s="189"/>
      <c r="H41" s="175">
        <v>11</v>
      </c>
      <c r="I41" s="175">
        <v>-17</v>
      </c>
      <c r="J41" s="175">
        <v>16</v>
      </c>
      <c r="K41" s="175">
        <v>23</v>
      </c>
      <c r="L41" s="176">
        <v>34</v>
      </c>
      <c r="M41" s="189"/>
      <c r="N41" s="175">
        <v>12</v>
      </c>
      <c r="O41" s="175">
        <v>20</v>
      </c>
      <c r="P41" s="175">
        <v>19</v>
      </c>
      <c r="Q41" s="175">
        <v>18</v>
      </c>
      <c r="R41" s="176">
        <v>70</v>
      </c>
      <c r="S41" s="86"/>
    </row>
    <row r="42" spans="1:19" ht="15" customHeight="1">
      <c r="A42" s="4" t="s">
        <v>107</v>
      </c>
      <c r="B42" s="25">
        <v>375</v>
      </c>
      <c r="C42" s="25">
        <v>209</v>
      </c>
      <c r="D42" s="25">
        <v>379</v>
      </c>
      <c r="E42" s="25">
        <v>442</v>
      </c>
      <c r="F42" s="26">
        <v>1406</v>
      </c>
      <c r="G42" s="25"/>
      <c r="H42" s="25">
        <v>477</v>
      </c>
      <c r="I42" s="25">
        <v>323</v>
      </c>
      <c r="J42" s="25">
        <v>633</v>
      </c>
      <c r="K42" s="25">
        <v>538</v>
      </c>
      <c r="L42" s="26">
        <v>1971</v>
      </c>
      <c r="M42" s="25"/>
      <c r="N42" s="25">
        <v>461</v>
      </c>
      <c r="O42" s="25">
        <v>354</v>
      </c>
      <c r="P42" s="25">
        <v>300</v>
      </c>
      <c r="Q42" s="25">
        <v>212</v>
      </c>
      <c r="R42" s="26">
        <v>1327</v>
      </c>
      <c r="S42" s="86"/>
    </row>
    <row r="43" spans="1:19" ht="6" customHeight="1" thickBot="1">
      <c r="B43" s="9"/>
      <c r="C43" s="9"/>
      <c r="D43" s="9"/>
      <c r="E43" s="9"/>
      <c r="F43" s="10"/>
      <c r="G43" s="9"/>
      <c r="H43" s="9"/>
      <c r="I43" s="9"/>
      <c r="J43" s="9"/>
      <c r="K43" s="9"/>
      <c r="L43" s="10"/>
      <c r="M43" s="9"/>
      <c r="N43" s="190"/>
      <c r="O43" s="9"/>
      <c r="P43" s="9"/>
      <c r="Q43" s="9"/>
      <c r="R43" s="10"/>
      <c r="S43" s="86"/>
    </row>
    <row r="44" spans="1:19" ht="15.75" customHeight="1" thickBot="1">
      <c r="A44" s="123" t="s">
        <v>108</v>
      </c>
      <c r="B44" s="125"/>
      <c r="C44" s="125"/>
      <c r="D44" s="125"/>
      <c r="E44" s="125"/>
      <c r="F44" s="126"/>
      <c r="G44" s="125"/>
      <c r="H44" s="125"/>
      <c r="I44" s="125"/>
      <c r="J44" s="125"/>
      <c r="K44" s="125"/>
      <c r="L44" s="126"/>
      <c r="M44" s="125"/>
      <c r="N44" s="125"/>
      <c r="O44" s="125"/>
      <c r="P44" s="125"/>
      <c r="Q44" s="125"/>
      <c r="R44" s="126"/>
      <c r="S44" s="86"/>
    </row>
    <row r="45" spans="1:19" ht="17.399999999999999" customHeight="1">
      <c r="A45" s="144" t="s">
        <v>109</v>
      </c>
      <c r="B45" s="111">
        <v>20852</v>
      </c>
      <c r="C45" s="111">
        <v>20642</v>
      </c>
      <c r="D45" s="111">
        <v>20421</v>
      </c>
      <c r="E45" s="111">
        <v>20288</v>
      </c>
      <c r="F45" s="139">
        <v>20288</v>
      </c>
      <c r="G45" s="137"/>
      <c r="H45" s="111">
        <v>19900</v>
      </c>
      <c r="I45" s="111">
        <v>19473</v>
      </c>
      <c r="J45" s="111">
        <v>19220</v>
      </c>
      <c r="K45" s="111">
        <v>18993</v>
      </c>
      <c r="L45" s="139">
        <v>18993</v>
      </c>
      <c r="M45" s="137"/>
      <c r="N45" s="111">
        <v>18590</v>
      </c>
      <c r="O45" s="111">
        <v>18225</v>
      </c>
      <c r="P45" s="111">
        <v>17844</v>
      </c>
      <c r="Q45" s="111">
        <v>17495</v>
      </c>
      <c r="R45" s="139">
        <v>17495</v>
      </c>
      <c r="S45" s="86"/>
    </row>
    <row r="46" spans="1:19" ht="15" customHeight="1">
      <c r="A46" s="180" t="s">
        <v>110</v>
      </c>
      <c r="B46" s="175">
        <v>1014</v>
      </c>
      <c r="C46" s="175">
        <v>999</v>
      </c>
      <c r="D46" s="175">
        <v>983</v>
      </c>
      <c r="E46" s="175">
        <v>966</v>
      </c>
      <c r="F46" s="176">
        <v>966</v>
      </c>
      <c r="G46" s="189"/>
      <c r="H46" s="175">
        <v>944</v>
      </c>
      <c r="I46" s="175">
        <v>894</v>
      </c>
      <c r="J46" s="175">
        <v>874</v>
      </c>
      <c r="K46" s="175">
        <v>852</v>
      </c>
      <c r="L46" s="176">
        <v>852</v>
      </c>
      <c r="M46" s="189"/>
      <c r="N46" s="175">
        <v>765</v>
      </c>
      <c r="O46" s="175">
        <v>731</v>
      </c>
      <c r="P46" s="175">
        <v>705</v>
      </c>
      <c r="Q46" s="175">
        <v>681</v>
      </c>
      <c r="R46" s="176">
        <v>681</v>
      </c>
      <c r="S46" s="86"/>
    </row>
    <row r="47" spans="1:19" ht="15" customHeight="1">
      <c r="A47" s="4" t="s">
        <v>111</v>
      </c>
      <c r="B47" s="25">
        <v>21865</v>
      </c>
      <c r="C47" s="25">
        <v>21641</v>
      </c>
      <c r="D47" s="25">
        <v>21403</v>
      </c>
      <c r="E47" s="25">
        <v>21254</v>
      </c>
      <c r="F47" s="26">
        <v>21254</v>
      </c>
      <c r="G47" s="105"/>
      <c r="H47" s="25">
        <v>20845</v>
      </c>
      <c r="I47" s="25">
        <v>20367</v>
      </c>
      <c r="J47" s="25">
        <v>20094</v>
      </c>
      <c r="K47" s="25">
        <v>19846</v>
      </c>
      <c r="L47" s="26">
        <v>19846</v>
      </c>
      <c r="M47" s="105"/>
      <c r="N47" s="25">
        <v>19355</v>
      </c>
      <c r="O47" s="25">
        <v>18956</v>
      </c>
      <c r="P47" s="25">
        <v>18549</v>
      </c>
      <c r="Q47" s="25">
        <v>18176</v>
      </c>
      <c r="R47" s="26">
        <v>18176</v>
      </c>
      <c r="S47" s="86"/>
    </row>
    <row r="48" spans="1:19" ht="20.25" customHeight="1">
      <c r="A48" s="108" t="s">
        <v>112</v>
      </c>
      <c r="B48" s="173">
        <v>0.377</v>
      </c>
      <c r="C48" s="173">
        <v>0.372</v>
      </c>
      <c r="D48" s="173">
        <v>0.36599999999999999</v>
      </c>
      <c r="E48" s="173">
        <v>0.36199999999999999</v>
      </c>
      <c r="F48" s="174">
        <v>0.36199999999999999</v>
      </c>
      <c r="G48" s="173"/>
      <c r="H48" s="173">
        <v>0.35299999999999998</v>
      </c>
      <c r="I48" s="173">
        <v>0.34399999999999997</v>
      </c>
      <c r="J48" s="173">
        <v>0.33800000000000002</v>
      </c>
      <c r="K48" s="173">
        <v>0.33200000000000002</v>
      </c>
      <c r="L48" s="174">
        <v>0.33200000000000002</v>
      </c>
      <c r="M48" s="173"/>
      <c r="N48" s="173">
        <v>0.32300000000000001</v>
      </c>
      <c r="O48" s="173">
        <v>0.315</v>
      </c>
      <c r="P48" s="173">
        <v>0.307</v>
      </c>
      <c r="Q48" s="173">
        <v>0.3</v>
      </c>
      <c r="R48" s="174">
        <v>0.3</v>
      </c>
      <c r="S48" s="86"/>
    </row>
    <row r="49" spans="1:19" ht="6" customHeight="1">
      <c r="A49" s="4"/>
      <c r="B49" s="105"/>
      <c r="C49" s="105"/>
      <c r="D49" s="105"/>
      <c r="E49" s="105"/>
      <c r="F49" s="185"/>
      <c r="G49" s="105"/>
      <c r="H49" s="105"/>
      <c r="I49" s="105"/>
      <c r="J49" s="105"/>
      <c r="K49" s="105"/>
      <c r="L49" s="185"/>
      <c r="M49" s="105"/>
      <c r="N49" s="105"/>
      <c r="O49" s="105"/>
      <c r="P49" s="186"/>
      <c r="Q49" s="186"/>
      <c r="R49" s="185"/>
      <c r="S49" s="86"/>
    </row>
    <row r="50" spans="1:19" ht="15" customHeight="1">
      <c r="A50" s="187" t="s">
        <v>113</v>
      </c>
      <c r="B50" s="109">
        <v>-107</v>
      </c>
      <c r="C50" s="109">
        <v>-209</v>
      </c>
      <c r="D50" s="109">
        <v>-222</v>
      </c>
      <c r="E50" s="109">
        <v>-133</v>
      </c>
      <c r="F50" s="110">
        <v>-671</v>
      </c>
      <c r="G50" s="173"/>
      <c r="H50" s="109">
        <v>-388</v>
      </c>
      <c r="I50" s="109">
        <v>-427</v>
      </c>
      <c r="J50" s="109">
        <v>-253</v>
      </c>
      <c r="K50" s="109">
        <v>-227</v>
      </c>
      <c r="L50" s="110">
        <v>-1295</v>
      </c>
      <c r="M50" s="173"/>
      <c r="N50" s="109">
        <v>-404</v>
      </c>
      <c r="O50" s="109">
        <v>-364</v>
      </c>
      <c r="P50" s="109">
        <v>-382</v>
      </c>
      <c r="Q50" s="109">
        <v>-349</v>
      </c>
      <c r="R50" s="110">
        <v>-1498</v>
      </c>
      <c r="S50" s="86"/>
    </row>
    <row r="51" spans="1:19" ht="15" customHeight="1">
      <c r="A51" s="180" t="s">
        <v>114</v>
      </c>
      <c r="B51" s="175">
        <v>-14</v>
      </c>
      <c r="C51" s="175">
        <v>-15</v>
      </c>
      <c r="D51" s="175">
        <v>-16</v>
      </c>
      <c r="E51" s="175">
        <v>-17</v>
      </c>
      <c r="F51" s="176">
        <v>-61</v>
      </c>
      <c r="G51" s="189"/>
      <c r="H51" s="175">
        <v>-22</v>
      </c>
      <c r="I51" s="175">
        <v>-51</v>
      </c>
      <c r="J51" s="175">
        <v>-20</v>
      </c>
      <c r="K51" s="175">
        <v>-21</v>
      </c>
      <c r="L51" s="176">
        <v>-114</v>
      </c>
      <c r="M51" s="189"/>
      <c r="N51" s="175">
        <v>-87</v>
      </c>
      <c r="O51" s="175">
        <v>-34</v>
      </c>
      <c r="P51" s="175">
        <v>-26</v>
      </c>
      <c r="Q51" s="175">
        <v>-24</v>
      </c>
      <c r="R51" s="176">
        <v>-171</v>
      </c>
      <c r="S51" s="86"/>
    </row>
    <row r="52" spans="1:19" ht="15.75" customHeight="1">
      <c r="A52" s="4" t="s">
        <v>115</v>
      </c>
      <c r="B52" s="25">
        <v>-121</v>
      </c>
      <c r="C52" s="25">
        <v>-224</v>
      </c>
      <c r="D52" s="25">
        <v>-238</v>
      </c>
      <c r="E52" s="25">
        <v>-149</v>
      </c>
      <c r="F52" s="26">
        <v>-733</v>
      </c>
      <c r="G52" s="25"/>
      <c r="H52" s="25">
        <v>-409</v>
      </c>
      <c r="I52" s="25">
        <v>-477</v>
      </c>
      <c r="J52" s="25">
        <v>-273</v>
      </c>
      <c r="K52" s="25">
        <v>-248</v>
      </c>
      <c r="L52" s="26">
        <v>-1408</v>
      </c>
      <c r="M52" s="25"/>
      <c r="N52" s="25">
        <v>-491</v>
      </c>
      <c r="O52" s="25">
        <v>-399</v>
      </c>
      <c r="P52" s="25">
        <v>-408</v>
      </c>
      <c r="Q52" s="25">
        <v>-373</v>
      </c>
      <c r="R52" s="26">
        <v>-1669</v>
      </c>
      <c r="S52" s="86"/>
    </row>
    <row r="53" spans="1:19" ht="8.25" customHeight="1" thickBot="1">
      <c r="B53" s="25"/>
      <c r="C53" s="25"/>
      <c r="D53" s="25"/>
      <c r="E53" s="25"/>
      <c r="F53" s="10"/>
      <c r="G53" s="25"/>
      <c r="H53" s="25"/>
      <c r="I53" s="25"/>
      <c r="J53" s="25"/>
      <c r="K53" s="25"/>
      <c r="L53" s="10"/>
      <c r="M53" s="25"/>
      <c r="N53" s="25"/>
      <c r="O53" s="25"/>
      <c r="P53" s="25"/>
      <c r="Q53" s="25"/>
      <c r="R53" s="10"/>
      <c r="S53" s="86"/>
    </row>
    <row r="54" spans="1:19" ht="15.75" customHeight="1" thickBot="1">
      <c r="A54" s="123" t="s">
        <v>38</v>
      </c>
      <c r="B54" s="125"/>
      <c r="C54" s="125"/>
      <c r="D54" s="125"/>
      <c r="E54" s="125"/>
      <c r="F54" s="126"/>
      <c r="G54" s="125"/>
      <c r="H54" s="125"/>
      <c r="I54" s="125"/>
      <c r="J54" s="125"/>
      <c r="K54" s="125"/>
      <c r="L54" s="126"/>
      <c r="M54" s="125"/>
      <c r="N54" s="125"/>
      <c r="O54" s="125"/>
      <c r="P54" s="125"/>
      <c r="Q54" s="125"/>
      <c r="R54" s="126"/>
      <c r="S54" s="86"/>
    </row>
    <row r="55" spans="1:19" ht="15" customHeight="1">
      <c r="A55" s="144" t="s">
        <v>116</v>
      </c>
      <c r="B55" s="111">
        <v>10089</v>
      </c>
      <c r="C55" s="111">
        <v>10008</v>
      </c>
      <c r="D55" s="111">
        <v>9945</v>
      </c>
      <c r="E55" s="111">
        <v>9934</v>
      </c>
      <c r="F55" s="139">
        <v>9934</v>
      </c>
      <c r="G55" s="137"/>
      <c r="H55" s="111">
        <v>9840</v>
      </c>
      <c r="I55" s="111">
        <v>9698</v>
      </c>
      <c r="J55" s="111">
        <v>9684</v>
      </c>
      <c r="K55" s="111">
        <v>9645</v>
      </c>
      <c r="L55" s="139">
        <v>9645</v>
      </c>
      <c r="M55" s="137"/>
      <c r="N55" s="111">
        <v>9533</v>
      </c>
      <c r="O55" s="111">
        <v>9412</v>
      </c>
      <c r="P55" s="111">
        <v>9245</v>
      </c>
      <c r="Q55" s="111">
        <v>9062</v>
      </c>
      <c r="R55" s="139">
        <v>9062</v>
      </c>
      <c r="S55" s="86"/>
    </row>
    <row r="56" spans="1:19" ht="15" customHeight="1">
      <c r="A56" s="3" t="s">
        <v>117</v>
      </c>
      <c r="B56" s="513">
        <v>1307</v>
      </c>
      <c r="C56" s="513">
        <v>1324</v>
      </c>
      <c r="D56" s="513">
        <v>1334</v>
      </c>
      <c r="E56" s="513">
        <v>1342</v>
      </c>
      <c r="F56" s="514">
        <v>1342</v>
      </c>
      <c r="G56" s="512"/>
      <c r="H56" s="513">
        <v>1347</v>
      </c>
      <c r="I56" s="513">
        <v>1331</v>
      </c>
      <c r="J56" s="513">
        <v>1341</v>
      </c>
      <c r="K56" s="513">
        <v>1357</v>
      </c>
      <c r="L56" s="514">
        <v>1357</v>
      </c>
      <c r="M56" s="512"/>
      <c r="N56" s="513">
        <v>1363</v>
      </c>
      <c r="O56" s="175">
        <v>1376</v>
      </c>
      <c r="P56" s="177">
        <v>1384</v>
      </c>
      <c r="Q56" s="177">
        <v>1391</v>
      </c>
      <c r="R56" s="529">
        <v>1391</v>
      </c>
      <c r="S56" s="86"/>
    </row>
    <row r="57" spans="1:19" ht="15" customHeight="1">
      <c r="A57" s="4" t="s">
        <v>118</v>
      </c>
      <c r="B57" s="25">
        <v>11396</v>
      </c>
      <c r="C57" s="25">
        <v>11331</v>
      </c>
      <c r="D57" s="25">
        <v>11278</v>
      </c>
      <c r="E57" s="25">
        <v>11276</v>
      </c>
      <c r="F57" s="26">
        <v>11276</v>
      </c>
      <c r="G57" s="25"/>
      <c r="H57" s="25">
        <v>11187</v>
      </c>
      <c r="I57" s="25">
        <v>11029</v>
      </c>
      <c r="J57" s="25">
        <v>11025</v>
      </c>
      <c r="K57" s="25">
        <v>11002</v>
      </c>
      <c r="L57" s="26">
        <v>11002</v>
      </c>
      <c r="M57" s="25"/>
      <c r="N57" s="25">
        <v>10896</v>
      </c>
      <c r="O57" s="25">
        <v>10788</v>
      </c>
      <c r="P57" s="25">
        <v>10630</v>
      </c>
      <c r="Q57" s="25">
        <v>10454</v>
      </c>
      <c r="R57" s="26">
        <v>10454</v>
      </c>
      <c r="S57" s="86"/>
    </row>
    <row r="58" spans="1:19" ht="20.25" customHeight="1">
      <c r="A58" s="525" t="s">
        <v>119</v>
      </c>
      <c r="B58" s="530">
        <v>0.19700000000000001</v>
      </c>
      <c r="C58" s="530">
        <v>0.19500000000000001</v>
      </c>
      <c r="D58" s="530">
        <v>0.193</v>
      </c>
      <c r="E58" s="530">
        <v>0.192</v>
      </c>
      <c r="F58" s="531">
        <v>0.192</v>
      </c>
      <c r="G58" s="530"/>
      <c r="H58" s="530">
        <v>0.19</v>
      </c>
      <c r="I58" s="530">
        <v>0.186</v>
      </c>
      <c r="J58" s="530">
        <v>0.185</v>
      </c>
      <c r="K58" s="530">
        <v>0.184</v>
      </c>
      <c r="L58" s="531">
        <v>0.184</v>
      </c>
      <c r="M58" s="530"/>
      <c r="N58" s="530">
        <v>0.182</v>
      </c>
      <c r="O58" s="530">
        <v>0.18</v>
      </c>
      <c r="P58" s="530">
        <v>0.17599999999999999</v>
      </c>
      <c r="Q58" s="530">
        <v>0.17299999999999999</v>
      </c>
      <c r="R58" s="531">
        <v>0.17299999999999999</v>
      </c>
      <c r="S58" s="86"/>
    </row>
    <row r="59" spans="1:19" ht="6" customHeight="1">
      <c r="A59" s="4"/>
      <c r="B59" s="105"/>
      <c r="C59" s="105"/>
      <c r="D59" s="105"/>
      <c r="E59" s="105"/>
      <c r="F59" s="188"/>
      <c r="G59" s="105"/>
      <c r="H59" s="105"/>
      <c r="I59" s="105"/>
      <c r="J59" s="105"/>
      <c r="K59" s="105"/>
      <c r="L59" s="188"/>
      <c r="M59" s="105"/>
      <c r="N59" s="105"/>
      <c r="O59" s="105"/>
      <c r="P59" s="105"/>
      <c r="Q59" s="105"/>
      <c r="R59" s="188"/>
      <c r="S59" s="86"/>
    </row>
    <row r="60" spans="1:19" ht="15" customHeight="1">
      <c r="A60" s="187" t="s">
        <v>120</v>
      </c>
      <c r="B60" s="109">
        <v>-63</v>
      </c>
      <c r="C60" s="109">
        <v>-82</v>
      </c>
      <c r="D60" s="109">
        <v>-63</v>
      </c>
      <c r="E60" s="109">
        <v>-10</v>
      </c>
      <c r="F60" s="110">
        <v>-218</v>
      </c>
      <c r="G60" s="173"/>
      <c r="H60" s="109">
        <v>-94</v>
      </c>
      <c r="I60" s="109">
        <v>-142</v>
      </c>
      <c r="J60" s="109">
        <v>-14</v>
      </c>
      <c r="K60" s="109">
        <v>-39</v>
      </c>
      <c r="L60" s="110">
        <v>-289</v>
      </c>
      <c r="M60" s="173"/>
      <c r="N60" s="109">
        <v>-112</v>
      </c>
      <c r="O60" s="109">
        <v>-121</v>
      </c>
      <c r="P60" s="109">
        <v>-167</v>
      </c>
      <c r="Q60" s="109">
        <v>-183</v>
      </c>
      <c r="R60" s="110">
        <v>-583</v>
      </c>
      <c r="S60" s="86"/>
    </row>
    <row r="61" spans="1:19" ht="15" customHeight="1">
      <c r="A61" s="180" t="s">
        <v>121</v>
      </c>
      <c r="B61" s="175">
        <v>10</v>
      </c>
      <c r="C61" s="175">
        <v>17</v>
      </c>
      <c r="D61" s="175">
        <v>10</v>
      </c>
      <c r="E61" s="175">
        <v>9</v>
      </c>
      <c r="F61" s="176">
        <v>46</v>
      </c>
      <c r="G61" s="189"/>
      <c r="H61" s="175">
        <v>5</v>
      </c>
      <c r="I61" s="175">
        <v>-16</v>
      </c>
      <c r="J61" s="175">
        <v>11</v>
      </c>
      <c r="K61" s="175">
        <v>16</v>
      </c>
      <c r="L61" s="176">
        <v>15</v>
      </c>
      <c r="M61" s="189"/>
      <c r="N61" s="175">
        <v>6</v>
      </c>
      <c r="O61" s="175">
        <v>13</v>
      </c>
      <c r="P61" s="175">
        <v>9</v>
      </c>
      <c r="Q61" s="175">
        <v>7</v>
      </c>
      <c r="R61" s="176">
        <v>34</v>
      </c>
      <c r="S61" s="86"/>
    </row>
    <row r="62" spans="1:19" ht="15.75" customHeight="1">
      <c r="A62" s="4" t="s">
        <v>122</v>
      </c>
      <c r="B62" s="25">
        <v>-53</v>
      </c>
      <c r="C62" s="25">
        <v>-65</v>
      </c>
      <c r="D62" s="25">
        <v>-53</v>
      </c>
      <c r="E62" s="25">
        <v>-2</v>
      </c>
      <c r="F62" s="26">
        <v>-173</v>
      </c>
      <c r="G62" s="25"/>
      <c r="H62" s="25">
        <v>-89</v>
      </c>
      <c r="I62" s="25">
        <v>-158</v>
      </c>
      <c r="J62" s="25">
        <v>-3</v>
      </c>
      <c r="K62" s="25">
        <v>-24</v>
      </c>
      <c r="L62" s="26">
        <v>-275</v>
      </c>
      <c r="M62" s="25"/>
      <c r="N62" s="25">
        <v>-106</v>
      </c>
      <c r="O62" s="25">
        <v>-108</v>
      </c>
      <c r="P62" s="25">
        <v>-158</v>
      </c>
      <c r="Q62" s="25">
        <v>-176</v>
      </c>
      <c r="R62" s="26">
        <v>-548</v>
      </c>
      <c r="S62" s="86"/>
    </row>
    <row r="63" spans="1:19" ht="8.25" customHeight="1" thickBot="1">
      <c r="B63" s="25"/>
      <c r="C63" s="25"/>
      <c r="D63" s="25"/>
      <c r="E63" s="25"/>
      <c r="F63" s="10"/>
      <c r="G63" s="25"/>
      <c r="H63" s="25"/>
      <c r="I63" s="25"/>
      <c r="J63" s="25"/>
      <c r="K63" s="25"/>
      <c r="L63" s="10"/>
      <c r="M63" s="25"/>
      <c r="N63" s="25"/>
      <c r="O63" s="25"/>
      <c r="P63" s="25"/>
      <c r="Q63" s="25"/>
      <c r="R63" s="10"/>
      <c r="S63" s="86"/>
    </row>
    <row r="64" spans="1:19" ht="15.75" customHeight="1" thickBot="1">
      <c r="A64" s="123" t="s">
        <v>123</v>
      </c>
      <c r="B64" s="125"/>
      <c r="C64" s="125"/>
      <c r="D64" s="125"/>
      <c r="E64" s="125"/>
      <c r="F64" s="126"/>
      <c r="G64" s="125"/>
      <c r="H64" s="125"/>
      <c r="I64" s="125"/>
      <c r="J64" s="125"/>
      <c r="K64" s="125"/>
      <c r="L64" s="467"/>
      <c r="M64" s="125"/>
      <c r="N64" s="125"/>
      <c r="O64" s="125"/>
      <c r="P64" s="125"/>
      <c r="Q64" s="125"/>
      <c r="R64" s="126"/>
      <c r="S64" s="86"/>
    </row>
    <row r="65" spans="1:20" ht="17.399999999999999" customHeight="1">
      <c r="A65" s="112" t="s">
        <v>124</v>
      </c>
      <c r="B65" s="111">
        <v>1405</v>
      </c>
      <c r="C65" s="111">
        <v>1586</v>
      </c>
      <c r="D65" s="111">
        <v>1791</v>
      </c>
      <c r="E65" s="111">
        <v>2052</v>
      </c>
      <c r="F65" s="139">
        <v>2052</v>
      </c>
      <c r="G65" s="137"/>
      <c r="H65" s="111">
        <v>2267</v>
      </c>
      <c r="I65" s="111">
        <v>2393</v>
      </c>
      <c r="J65" s="111">
        <v>2580</v>
      </c>
      <c r="K65" s="111">
        <v>2826</v>
      </c>
      <c r="L65" s="139">
        <v>2826</v>
      </c>
      <c r="M65" s="137"/>
      <c r="N65" s="111">
        <v>3103</v>
      </c>
      <c r="O65" s="111">
        <v>3383</v>
      </c>
      <c r="P65" s="111">
        <v>3668</v>
      </c>
      <c r="Q65" s="111">
        <v>3980</v>
      </c>
      <c r="R65" s="139">
        <v>3980</v>
      </c>
      <c r="S65" s="86"/>
    </row>
    <row r="66" spans="1:20" ht="15.75" customHeight="1">
      <c r="A66" s="4" t="s">
        <v>125</v>
      </c>
      <c r="B66" s="25">
        <v>170</v>
      </c>
      <c r="C66" s="25">
        <v>181</v>
      </c>
      <c r="D66" s="25">
        <v>204</v>
      </c>
      <c r="E66" s="25">
        <v>261</v>
      </c>
      <c r="F66" s="26">
        <v>816</v>
      </c>
      <c r="G66" s="25"/>
      <c r="H66" s="25">
        <v>216</v>
      </c>
      <c r="I66" s="25">
        <v>126</v>
      </c>
      <c r="J66" s="25">
        <v>187</v>
      </c>
      <c r="K66" s="25">
        <v>246</v>
      </c>
      <c r="L66" s="26">
        <v>774</v>
      </c>
      <c r="M66" s="25"/>
      <c r="N66" s="25">
        <v>278</v>
      </c>
      <c r="O66" s="25">
        <v>280</v>
      </c>
      <c r="P66" s="25">
        <v>285</v>
      </c>
      <c r="Q66" s="25">
        <v>312</v>
      </c>
      <c r="R66" s="26">
        <v>1154</v>
      </c>
      <c r="S66" s="86"/>
      <c r="T66" s="86"/>
    </row>
    <row r="67" spans="1:20" ht="1.5" customHeight="1">
      <c r="A67" s="117"/>
      <c r="B67" s="118"/>
      <c r="C67" s="118"/>
      <c r="D67" s="118"/>
      <c r="E67" s="118"/>
      <c r="F67" s="119"/>
      <c r="G67" s="118"/>
      <c r="H67" s="118">
        <v>0</v>
      </c>
      <c r="I67" s="118">
        <v>0</v>
      </c>
      <c r="J67" s="118">
        <v>0</v>
      </c>
      <c r="K67" s="118"/>
      <c r="L67" s="119"/>
      <c r="M67" s="118"/>
      <c r="N67" s="118"/>
      <c r="O67" s="118"/>
      <c r="P67" s="118"/>
      <c r="Q67" s="118"/>
      <c r="R67" s="119"/>
    </row>
    <row r="68" spans="1:20" ht="12" customHeight="1">
      <c r="A68" s="298"/>
      <c r="B68" s="298"/>
      <c r="C68" s="298"/>
      <c r="D68" s="298"/>
      <c r="E68" s="298"/>
      <c r="F68" s="298"/>
      <c r="G68" s="298"/>
      <c r="H68" s="298"/>
      <c r="I68" s="298"/>
      <c r="J68" s="298"/>
      <c r="K68" s="298"/>
      <c r="L68" s="298"/>
      <c r="M68" s="298"/>
      <c r="N68" s="298"/>
      <c r="O68" s="298"/>
      <c r="P68" s="298"/>
      <c r="Q68" s="298"/>
      <c r="R68" s="298"/>
      <c r="S68" s="86"/>
    </row>
    <row r="69" spans="1:20" ht="12" customHeight="1">
      <c r="A69" s="298"/>
      <c r="B69" s="298"/>
      <c r="C69" s="298"/>
      <c r="D69" s="298"/>
      <c r="E69" s="298"/>
      <c r="F69" s="298"/>
      <c r="G69" s="298"/>
      <c r="H69" s="298"/>
      <c r="I69" s="298"/>
      <c r="J69" s="298"/>
      <c r="K69" s="298"/>
      <c r="L69" s="298"/>
      <c r="M69" s="298"/>
      <c r="N69" s="298"/>
      <c r="O69" s="298"/>
      <c r="P69" s="298"/>
      <c r="Q69" s="298"/>
      <c r="R69" s="298"/>
      <c r="S69" s="86"/>
    </row>
    <row r="70" spans="1:20" ht="12" customHeight="1">
      <c r="A70" s="298"/>
      <c r="B70" s="298"/>
      <c r="C70" s="298"/>
      <c r="D70" s="298"/>
      <c r="E70" s="298"/>
      <c r="F70" s="298"/>
      <c r="G70" s="298"/>
      <c r="H70" s="298"/>
      <c r="I70" s="298"/>
      <c r="J70" s="298"/>
      <c r="K70" s="298"/>
      <c r="L70" s="298"/>
      <c r="M70" s="298"/>
      <c r="N70" s="298"/>
      <c r="O70" s="298"/>
      <c r="P70" s="298"/>
      <c r="Q70" s="298"/>
      <c r="R70" s="298"/>
    </row>
    <row r="71" spans="1:20" ht="15.75" customHeight="1">
      <c r="A71" s="299"/>
      <c r="B71" s="299"/>
      <c r="C71" s="299"/>
      <c r="D71" s="299"/>
      <c r="E71" s="299"/>
      <c r="F71" s="299"/>
      <c r="G71" s="299"/>
      <c r="H71" s="299"/>
      <c r="I71" s="299"/>
      <c r="J71" s="299"/>
      <c r="K71" s="299"/>
      <c r="L71" s="299"/>
      <c r="M71" s="299"/>
      <c r="N71" s="299"/>
      <c r="O71" s="299"/>
      <c r="P71" s="299"/>
      <c r="Q71" s="299"/>
      <c r="R71" s="299"/>
    </row>
    <row r="72" spans="1:20" ht="12" customHeight="1">
      <c r="A72" s="299"/>
      <c r="B72" s="299"/>
      <c r="C72" s="299"/>
      <c r="D72" s="299"/>
      <c r="E72" s="299"/>
      <c r="F72" s="299"/>
      <c r="G72" s="299"/>
      <c r="H72" s="299"/>
      <c r="I72" s="299"/>
      <c r="J72" s="299"/>
      <c r="K72" s="299"/>
      <c r="L72" s="299"/>
      <c r="M72" s="299"/>
      <c r="N72" s="299"/>
      <c r="O72" s="299"/>
      <c r="P72" s="299"/>
      <c r="Q72" s="299"/>
      <c r="R72" s="299"/>
    </row>
    <row r="73" spans="1:20" ht="28.5" customHeight="1">
      <c r="A73" s="299"/>
      <c r="B73" s="299"/>
      <c r="C73" s="299"/>
      <c r="D73" s="299"/>
      <c r="E73" s="299"/>
      <c r="F73" s="299"/>
      <c r="G73" s="299"/>
      <c r="H73" s="299"/>
      <c r="I73" s="299"/>
      <c r="J73" s="299"/>
      <c r="K73" s="299"/>
      <c r="L73" s="299"/>
      <c r="M73" s="299"/>
      <c r="N73" s="299"/>
      <c r="O73" s="299"/>
      <c r="P73" s="299"/>
      <c r="Q73" s="299"/>
      <c r="R73" s="299"/>
    </row>
  </sheetData>
  <customSheetViews>
    <customSheetView guid="{7DB216E5-3E9A-45C8-95BA-08FAF5984042}" showPageBreaks="1" printArea="1">
      <pageMargins left="0" right="0" top="0" bottom="0" header="0" footer="0"/>
      <printOptions horizontalCentered="1"/>
      <pageSetup scale="64" orientation="landscape" r:id="rId1"/>
      <headerFooter alignWithMargins="0">
        <oddFooter>&amp;L&amp;"Arial Narrow,Regular"&amp;8See additional notes on page 7. Minor differences may exist due to rounding.&amp;R&amp;"Arial Narrow,Regular"4</oddFooter>
      </headerFooter>
    </customSheetView>
  </customSheetViews>
  <mergeCells count="3">
    <mergeCell ref="B5:F5"/>
    <mergeCell ref="H5:L5"/>
    <mergeCell ref="N5:R5"/>
  </mergeCells>
  <printOptions horizontalCentered="1"/>
  <pageMargins left="0.5" right="0.5" top="0.25" bottom="0.5" header="0.25" footer="0.25"/>
  <pageSetup scale="55" orientation="landscape" r:id="rId2"/>
  <headerFooter alignWithMargins="0">
    <oddFooter>&amp;L&amp;"Arial Narrow,Regular"&amp;8See notes on pages 8, 9 and 10. Minor differences may exist due to rounding.&amp;R&amp;"Arial Narrow,Regular"&amp;8&amp;P</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T29"/>
  <sheetViews>
    <sheetView showGridLines="0" view="pageBreakPreview" zoomScaleNormal="110" zoomScaleSheetLayoutView="100" workbookViewId="0"/>
  </sheetViews>
  <sheetFormatPr defaultColWidth="9.109375" defaultRowHeight="13.8"/>
  <cols>
    <col min="1" max="1" width="71.109375" style="2" customWidth="1"/>
    <col min="2" max="6" width="10.6640625" style="2" customWidth="1"/>
    <col min="7" max="7" width="1.5546875" style="2" customWidth="1"/>
    <col min="8" max="12" width="10.6640625" style="2" customWidth="1"/>
    <col min="13" max="13" width="1.5546875" style="2" customWidth="1"/>
    <col min="14" max="18" width="10.6640625" style="2" customWidth="1"/>
    <col min="19" max="21" width="9.109375" style="2"/>
    <col min="22" max="22" width="12" style="2" customWidth="1"/>
    <col min="23" max="23" width="9.44140625" style="2" bestFit="1" customWidth="1"/>
    <col min="24" max="16384" width="9.109375" style="2"/>
  </cols>
  <sheetData>
    <row r="1" spans="1:20" ht="21" customHeight="1">
      <c r="A1" s="65" t="s">
        <v>126</v>
      </c>
    </row>
    <row r="2" spans="1:20" ht="13.5" customHeight="1">
      <c r="A2" s="99" t="s">
        <v>84</v>
      </c>
    </row>
    <row r="3" spans="1:20" ht="13.5" customHeight="1">
      <c r="A3" s="115"/>
      <c r="B3" s="192"/>
      <c r="C3" s="116"/>
      <c r="D3" s="116"/>
      <c r="E3" s="116"/>
      <c r="F3" s="116"/>
      <c r="G3" s="116"/>
      <c r="H3" s="116"/>
      <c r="I3" s="116"/>
      <c r="J3" s="116"/>
      <c r="K3" s="116"/>
      <c r="L3" s="116"/>
      <c r="M3" s="116"/>
      <c r="N3" s="116"/>
      <c r="O3" s="116"/>
      <c r="P3" s="116"/>
      <c r="Q3" s="116"/>
      <c r="R3" s="116"/>
    </row>
    <row r="4" spans="1:20" ht="3.75" customHeight="1"/>
    <row r="5" spans="1:20" s="1" customFormat="1" ht="12.75" customHeight="1">
      <c r="B5" s="591">
        <v>2019</v>
      </c>
      <c r="C5" s="591"/>
      <c r="D5" s="591"/>
      <c r="E5" s="591"/>
      <c r="F5" s="591"/>
      <c r="G5" s="2"/>
      <c r="H5" s="591">
        <v>2020</v>
      </c>
      <c r="I5" s="591"/>
      <c r="J5" s="591"/>
      <c r="K5" s="591"/>
      <c r="L5" s="591"/>
      <c r="M5" s="2"/>
      <c r="N5" s="591">
        <v>2021</v>
      </c>
      <c r="O5" s="591"/>
      <c r="P5" s="591"/>
      <c r="Q5" s="591"/>
      <c r="R5" s="591"/>
    </row>
    <row r="6" spans="1:20" s="1" customFormat="1" ht="12.75" customHeight="1">
      <c r="A6" s="523"/>
      <c r="B6" s="21" t="s">
        <v>2</v>
      </c>
      <c r="C6" s="22" t="s">
        <v>3</v>
      </c>
      <c r="D6" s="22" t="s">
        <v>4</v>
      </c>
      <c r="E6" s="22" t="s">
        <v>5</v>
      </c>
      <c r="F6" s="23" t="s">
        <v>6</v>
      </c>
      <c r="H6" s="21" t="s">
        <v>2</v>
      </c>
      <c r="I6" s="22" t="s">
        <v>3</v>
      </c>
      <c r="J6" s="22" t="s">
        <v>4</v>
      </c>
      <c r="K6" s="22" t="s">
        <v>5</v>
      </c>
      <c r="L6" s="23" t="s">
        <v>6</v>
      </c>
      <c r="N6" s="21" t="s">
        <v>2</v>
      </c>
      <c r="O6" s="22" t="s">
        <v>3</v>
      </c>
      <c r="P6" s="22" t="s">
        <v>4</v>
      </c>
      <c r="Q6" s="496" t="s">
        <v>5</v>
      </c>
      <c r="R6" s="23" t="s">
        <v>6</v>
      </c>
    </row>
    <row r="7" spans="1:20" s="1" customFormat="1" ht="5.25" customHeight="1" thickBot="1">
      <c r="F7" s="7"/>
      <c r="L7" s="7"/>
      <c r="R7" s="7"/>
    </row>
    <row r="8" spans="1:20" ht="17.100000000000001" customHeight="1" thickBot="1">
      <c r="A8" s="123" t="s">
        <v>127</v>
      </c>
      <c r="B8" s="125"/>
      <c r="C8" s="125"/>
      <c r="D8" s="125"/>
      <c r="E8" s="125"/>
      <c r="F8" s="126"/>
      <c r="G8" s="125"/>
      <c r="H8" s="125"/>
      <c r="I8" s="125"/>
      <c r="J8" s="125"/>
      <c r="K8" s="125"/>
      <c r="L8" s="126"/>
      <c r="M8" s="125"/>
      <c r="N8" s="125"/>
      <c r="O8" s="125"/>
      <c r="P8" s="125"/>
      <c r="Q8" s="125"/>
      <c r="R8" s="126"/>
    </row>
    <row r="9" spans="1:20" ht="15.9" customHeight="1">
      <c r="A9" s="3" t="s">
        <v>89</v>
      </c>
      <c r="B9" s="25">
        <v>22998</v>
      </c>
      <c r="C9" s="25">
        <v>23302</v>
      </c>
      <c r="D9" s="25">
        <v>23203</v>
      </c>
      <c r="E9" s="25">
        <v>23280</v>
      </c>
      <c r="F9" s="148">
        <v>23280</v>
      </c>
      <c r="G9" s="25"/>
      <c r="H9" s="25">
        <v>23216</v>
      </c>
      <c r="I9" s="25">
        <v>23002</v>
      </c>
      <c r="J9" s="25">
        <v>22981</v>
      </c>
      <c r="K9" s="25">
        <v>23224</v>
      </c>
      <c r="L9" s="148">
        <v>23224</v>
      </c>
      <c r="M9" s="25"/>
      <c r="N9" s="25">
        <v>23446</v>
      </c>
      <c r="O9" s="25">
        <v>23198</v>
      </c>
      <c r="P9" s="25">
        <v>22966</v>
      </c>
      <c r="Q9" s="25">
        <v>23027</v>
      </c>
      <c r="R9" s="148">
        <v>23027</v>
      </c>
      <c r="S9" s="475"/>
      <c r="T9" s="86"/>
    </row>
    <row r="10" spans="1:20" ht="15.9" customHeight="1">
      <c r="A10" s="144" t="s">
        <v>90</v>
      </c>
      <c r="B10" s="111">
        <v>112</v>
      </c>
      <c r="C10" s="111">
        <v>304</v>
      </c>
      <c r="D10" s="111">
        <v>-99</v>
      </c>
      <c r="E10" s="111">
        <v>77</v>
      </c>
      <c r="F10" s="305">
        <v>394</v>
      </c>
      <c r="G10" s="111"/>
      <c r="H10" s="111">
        <v>-65</v>
      </c>
      <c r="I10" s="111">
        <v>-214</v>
      </c>
      <c r="J10" s="111">
        <v>-21</v>
      </c>
      <c r="K10" s="111">
        <v>244</v>
      </c>
      <c r="L10" s="305">
        <v>-56</v>
      </c>
      <c r="M10" s="111"/>
      <c r="N10" s="111">
        <v>221</v>
      </c>
      <c r="O10" s="111">
        <v>-248</v>
      </c>
      <c r="P10" s="111">
        <v>-233</v>
      </c>
      <c r="Q10" s="111">
        <v>61</v>
      </c>
      <c r="R10" s="305">
        <v>-198</v>
      </c>
      <c r="S10" s="86"/>
    </row>
    <row r="11" spans="1:20" ht="15.9" customHeight="1">
      <c r="A11" s="144" t="s">
        <v>128</v>
      </c>
      <c r="B11" s="425">
        <v>55.71</v>
      </c>
      <c r="C11" s="425">
        <v>55.98</v>
      </c>
      <c r="D11" s="425">
        <v>54.39</v>
      </c>
      <c r="E11" s="425">
        <v>57.68</v>
      </c>
      <c r="F11" s="426">
        <v>56.09</v>
      </c>
      <c r="G11" s="111"/>
      <c r="H11" s="425">
        <v>52.76</v>
      </c>
      <c r="I11" s="425">
        <v>50.82</v>
      </c>
      <c r="J11" s="425">
        <v>57.17</v>
      </c>
      <c r="K11" s="425">
        <v>58.83</v>
      </c>
      <c r="L11" s="426">
        <v>54.56</v>
      </c>
      <c r="M11" s="431"/>
      <c r="N11" s="425">
        <v>58.06</v>
      </c>
      <c r="O11" s="425">
        <v>60.35</v>
      </c>
      <c r="P11" s="425">
        <v>59.6</v>
      </c>
      <c r="Q11" s="425">
        <v>58.56</v>
      </c>
      <c r="R11" s="426">
        <v>59.29</v>
      </c>
    </row>
    <row r="12" spans="1:20" ht="16.5" customHeight="1">
      <c r="A12" s="362" t="s">
        <v>57</v>
      </c>
      <c r="B12" s="468">
        <v>-3.7999999999999999E-2</v>
      </c>
      <c r="C12" s="468">
        <v>-2.3E-2</v>
      </c>
      <c r="D12" s="468">
        <v>-1.2999999999999999E-2</v>
      </c>
      <c r="E12" s="468">
        <v>3.0000000000000001E-3</v>
      </c>
      <c r="F12" s="469">
        <v>-1.0999999999999999E-2</v>
      </c>
      <c r="G12" s="306"/>
      <c r="H12" s="468">
        <v>-3.2000000000000001E-2</v>
      </c>
      <c r="I12" s="468">
        <v>-6.5000000000000002E-2</v>
      </c>
      <c r="J12" s="468">
        <v>2E-3</v>
      </c>
      <c r="K12" s="468">
        <v>-2.1999999999999999E-2</v>
      </c>
      <c r="L12" s="469">
        <v>-3.6999999999999998E-2</v>
      </c>
      <c r="M12" s="471"/>
      <c r="N12" s="468">
        <v>1.4E-2</v>
      </c>
      <c r="O12" s="468">
        <v>6.7000000000000004E-2</v>
      </c>
      <c r="P12" s="468">
        <v>-5.0000000000000001E-3</v>
      </c>
      <c r="Q12" s="468">
        <v>-5.0000000000000001E-3</v>
      </c>
      <c r="R12" s="469">
        <v>2.5999999999999999E-2</v>
      </c>
    </row>
    <row r="13" spans="1:20" ht="3.9" customHeight="1">
      <c r="B13" s="25"/>
      <c r="C13" s="25"/>
      <c r="D13" s="25"/>
      <c r="E13" s="25"/>
      <c r="F13" s="10"/>
      <c r="G13" s="25"/>
      <c r="H13" s="25"/>
      <c r="I13" s="25"/>
      <c r="J13" s="25"/>
      <c r="K13" s="25"/>
      <c r="L13" s="10"/>
      <c r="M13" s="25"/>
      <c r="N13" s="25"/>
      <c r="O13" s="25"/>
      <c r="P13" s="25"/>
      <c r="Q13" s="25"/>
      <c r="R13" s="10"/>
    </row>
    <row r="14" spans="1:20" ht="1.5" customHeight="1">
      <c r="A14" s="117"/>
      <c r="B14" s="118"/>
      <c r="C14" s="118"/>
      <c r="D14" s="118"/>
      <c r="E14" s="118"/>
      <c r="F14" s="119"/>
      <c r="G14" s="118"/>
      <c r="H14" s="118"/>
      <c r="I14" s="118"/>
      <c r="J14" s="118"/>
      <c r="K14" s="118" t="s">
        <v>91</v>
      </c>
      <c r="L14" s="119"/>
      <c r="M14" s="118"/>
      <c r="N14" s="118"/>
      <c r="O14" s="118"/>
      <c r="P14" s="118"/>
      <c r="Q14" s="118"/>
      <c r="R14" s="119"/>
    </row>
    <row r="15" spans="1:20" ht="12" customHeight="1">
      <c r="A15" s="597"/>
      <c r="B15" s="597"/>
      <c r="C15" s="597"/>
      <c r="D15" s="597"/>
      <c r="E15" s="597"/>
      <c r="F15" s="597"/>
      <c r="G15" s="597"/>
      <c r="H15" s="597"/>
      <c r="I15" s="597"/>
      <c r="J15" s="597"/>
      <c r="K15" s="597"/>
      <c r="L15" s="597"/>
      <c r="M15" s="597"/>
      <c r="N15" s="597"/>
      <c r="O15" s="597"/>
      <c r="P15" s="597"/>
      <c r="Q15" s="597"/>
      <c r="R15" s="597"/>
    </row>
    <row r="16" spans="1:20" ht="12" customHeight="1">
      <c r="A16" s="598"/>
      <c r="B16" s="598"/>
      <c r="C16" s="598"/>
      <c r="D16" s="598"/>
      <c r="E16" s="598"/>
      <c r="F16" s="598"/>
      <c r="G16" s="598"/>
      <c r="H16" s="598"/>
      <c r="I16" s="598"/>
      <c r="J16" s="598"/>
      <c r="K16" s="598"/>
      <c r="L16" s="598"/>
      <c r="M16" s="598"/>
      <c r="N16" s="598"/>
      <c r="O16" s="598"/>
      <c r="P16" s="598"/>
      <c r="Q16" s="598"/>
      <c r="R16" s="598"/>
      <c r="S16" s="167"/>
    </row>
    <row r="17" spans="1:19" ht="16.8">
      <c r="A17" s="296"/>
      <c r="B17" s="70"/>
      <c r="C17" s="298"/>
      <c r="D17" s="298"/>
      <c r="E17" s="298"/>
      <c r="F17" s="298"/>
      <c r="G17" s="298"/>
      <c r="H17" s="298"/>
      <c r="I17" s="310"/>
      <c r="J17" s="310"/>
      <c r="K17" s="310"/>
      <c r="L17" s="298"/>
      <c r="M17" s="298"/>
      <c r="N17" s="298"/>
      <c r="O17" s="298"/>
      <c r="P17" s="298"/>
      <c r="Q17" s="298"/>
      <c r="R17" s="298"/>
      <c r="S17" s="167"/>
    </row>
    <row r="18" spans="1:19" ht="15.6">
      <c r="C18" s="298"/>
      <c r="D18" s="298"/>
      <c r="E18" s="298"/>
      <c r="F18" s="298"/>
      <c r="G18" s="298"/>
      <c r="H18" s="298"/>
      <c r="I18" s="295"/>
      <c r="J18" s="298"/>
      <c r="K18" s="298"/>
      <c r="L18" s="298"/>
      <c r="M18" s="298"/>
      <c r="N18" s="298"/>
      <c r="O18" s="310"/>
      <c r="P18" s="310"/>
      <c r="Q18" s="298"/>
      <c r="R18" s="298"/>
    </row>
    <row r="19" spans="1:19" ht="15.75" customHeight="1">
      <c r="A19" s="299"/>
      <c r="C19" s="299"/>
      <c r="D19" s="299"/>
      <c r="E19" s="299"/>
      <c r="F19" s="299"/>
      <c r="G19" s="299"/>
      <c r="H19" s="364"/>
      <c r="I19" s="364"/>
      <c r="J19" s="364"/>
      <c r="K19" s="364"/>
      <c r="L19" s="371"/>
      <c r="M19" s="299"/>
      <c r="N19" s="299"/>
      <c r="O19" s="299"/>
      <c r="P19" s="483"/>
      <c r="Q19" s="299"/>
      <c r="R19" s="299"/>
    </row>
    <row r="20" spans="1:19" ht="12" customHeight="1">
      <c r="A20" s="596"/>
      <c r="B20" s="596"/>
      <c r="C20" s="596"/>
      <c r="D20" s="596"/>
      <c r="E20" s="596"/>
      <c r="F20" s="596"/>
      <c r="G20" s="596"/>
      <c r="H20" s="596"/>
      <c r="I20" s="596"/>
      <c r="J20" s="596"/>
      <c r="K20" s="596"/>
      <c r="L20" s="596"/>
      <c r="M20" s="596"/>
      <c r="N20" s="596"/>
      <c r="O20" s="596"/>
      <c r="P20" s="596"/>
      <c r="Q20" s="596"/>
      <c r="R20" s="596"/>
    </row>
    <row r="21" spans="1:19" ht="28.5" customHeight="1">
      <c r="A21" s="299"/>
      <c r="B21" s="299"/>
      <c r="C21" s="299"/>
      <c r="D21" s="299"/>
      <c r="E21" s="299"/>
      <c r="F21" s="299"/>
      <c r="G21" s="299"/>
      <c r="H21" s="299"/>
      <c r="I21" s="299"/>
      <c r="J21" s="299"/>
      <c r="K21" s="299"/>
      <c r="L21" s="299"/>
      <c r="M21" s="299"/>
      <c r="N21" s="299"/>
      <c r="O21" s="299"/>
      <c r="P21" s="299"/>
      <c r="Q21" s="299"/>
      <c r="R21" s="299"/>
    </row>
    <row r="22" spans="1:19">
      <c r="H22" s="365"/>
      <c r="I22" s="365"/>
      <c r="J22" s="365"/>
      <c r="K22" s="366"/>
      <c r="L22" s="372"/>
    </row>
    <row r="24" spans="1:19">
      <c r="H24" s="369"/>
      <c r="I24" s="369"/>
      <c r="J24" s="369"/>
      <c r="K24" s="369"/>
      <c r="L24" s="369"/>
    </row>
    <row r="29" spans="1:19" ht="126" customHeight="1"/>
  </sheetData>
  <mergeCells count="6">
    <mergeCell ref="A20:R20"/>
    <mergeCell ref="B5:F5"/>
    <mergeCell ref="H5:L5"/>
    <mergeCell ref="A15:R15"/>
    <mergeCell ref="A16:R16"/>
    <mergeCell ref="N5:R5"/>
  </mergeCells>
  <printOptions horizontalCentered="1"/>
  <pageMargins left="0.5" right="0.5" top="0.25" bottom="0.5" header="0.25" footer="0.25"/>
  <pageSetup scale="55" orientation="landscape" r:id="rId1"/>
  <headerFooter alignWithMargins="0">
    <oddFooter>&amp;L&amp;"Arial Narrow,Regular"&amp;8See notes on pages 8, 9 and 10. Minor differences may exist due to rounding.&amp;R&amp;"Arial Narrow,Regular"&amp;8&amp;P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U71"/>
  <sheetViews>
    <sheetView showGridLines="0" view="pageBreakPreview" zoomScaleNormal="100" zoomScaleSheetLayoutView="100" workbookViewId="0">
      <selection sqref="A1:N1"/>
    </sheetView>
  </sheetViews>
  <sheetFormatPr defaultColWidth="9.109375" defaultRowHeight="13.8"/>
  <cols>
    <col min="1" max="1" width="52.6640625" style="231" customWidth="1"/>
    <col min="2" max="6" width="9.109375" style="231" customWidth="1"/>
    <col min="7" max="7" width="1.5546875" style="231" customWidth="1"/>
    <col min="8" max="12" width="9.109375" style="231" customWidth="1"/>
    <col min="13" max="13" width="1.5546875" style="231" customWidth="1"/>
    <col min="14" max="18" width="9.109375" style="231" customWidth="1"/>
    <col min="19" max="16384" width="9.109375" style="231"/>
  </cols>
  <sheetData>
    <row r="1" spans="1:21" ht="38.25" customHeight="1">
      <c r="A1" s="599" t="s">
        <v>129</v>
      </c>
      <c r="B1" s="599"/>
      <c r="C1" s="599"/>
      <c r="D1" s="599"/>
      <c r="E1" s="599"/>
      <c r="F1" s="599"/>
      <c r="G1" s="599"/>
      <c r="H1" s="599"/>
      <c r="I1" s="599"/>
      <c r="J1" s="599"/>
      <c r="K1" s="599"/>
      <c r="L1" s="599"/>
      <c r="M1" s="599"/>
      <c r="N1" s="599"/>
      <c r="O1" s="488"/>
      <c r="P1" s="488"/>
    </row>
    <row r="2" spans="1:21" ht="13.5" customHeight="1">
      <c r="A2" s="281" t="s">
        <v>1</v>
      </c>
    </row>
    <row r="3" spans="1:21" ht="13.5" customHeight="1">
      <c r="A3" s="232"/>
      <c r="B3" s="233"/>
      <c r="C3" s="234"/>
      <c r="D3" s="234"/>
      <c r="E3" s="234"/>
      <c r="F3" s="234"/>
      <c r="G3" s="234"/>
      <c r="H3" s="234"/>
      <c r="I3" s="234"/>
      <c r="J3" s="234"/>
      <c r="K3" s="234"/>
      <c r="L3" s="234"/>
      <c r="M3" s="234"/>
      <c r="N3" s="234"/>
      <c r="O3" s="234"/>
      <c r="P3" s="234"/>
      <c r="Q3" s="234"/>
      <c r="R3" s="234"/>
    </row>
    <row r="4" spans="1:21" ht="3.75" customHeight="1"/>
    <row r="5" spans="1:21" ht="12.75" customHeight="1">
      <c r="B5" s="601">
        <v>2019</v>
      </c>
      <c r="C5" s="601"/>
      <c r="D5" s="601"/>
      <c r="E5" s="601"/>
      <c r="F5" s="601"/>
      <c r="H5" s="601">
        <v>2020</v>
      </c>
      <c r="I5" s="601"/>
      <c r="J5" s="601"/>
      <c r="K5" s="601"/>
      <c r="L5" s="601"/>
      <c r="N5" s="601">
        <v>2021</v>
      </c>
      <c r="O5" s="601"/>
      <c r="P5" s="601"/>
      <c r="Q5" s="601"/>
      <c r="R5" s="601"/>
    </row>
    <row r="6" spans="1:21" ht="12.75" customHeight="1">
      <c r="A6" s="532"/>
      <c r="B6" s="235" t="s">
        <v>2</v>
      </c>
      <c r="C6" s="236" t="s">
        <v>3</v>
      </c>
      <c r="D6" s="236" t="s">
        <v>4</v>
      </c>
      <c r="E6" s="236" t="s">
        <v>5</v>
      </c>
      <c r="F6" s="237" t="s">
        <v>6</v>
      </c>
      <c r="G6" s="238"/>
      <c r="H6" s="235" t="s">
        <v>2</v>
      </c>
      <c r="I6" s="236" t="s">
        <v>3</v>
      </c>
      <c r="J6" s="236" t="s">
        <v>4</v>
      </c>
      <c r="K6" s="236" t="s">
        <v>5</v>
      </c>
      <c r="L6" s="237" t="s">
        <v>6</v>
      </c>
      <c r="M6" s="238"/>
      <c r="N6" s="235" t="s">
        <v>2</v>
      </c>
      <c r="O6" s="236" t="s">
        <v>3</v>
      </c>
      <c r="P6" s="236" t="s">
        <v>4</v>
      </c>
      <c r="Q6" s="497" t="s">
        <v>5</v>
      </c>
      <c r="R6" s="237" t="s">
        <v>6</v>
      </c>
    </row>
    <row r="7" spans="1:21" ht="7.5" customHeight="1" thickBot="1">
      <c r="B7" s="239"/>
      <c r="C7" s="239"/>
      <c r="D7" s="239"/>
      <c r="E7" s="239"/>
      <c r="F7" s="20"/>
      <c r="G7" s="238"/>
      <c r="H7" s="239"/>
      <c r="I7" s="239"/>
      <c r="J7" s="239"/>
      <c r="K7" s="239"/>
      <c r="L7" s="20"/>
      <c r="M7" s="238"/>
      <c r="N7" s="239"/>
      <c r="O7" s="239"/>
      <c r="P7" s="239"/>
      <c r="Q7" s="239"/>
      <c r="R7" s="20"/>
    </row>
    <row r="8" spans="1:21" s="2" customFormat="1" ht="15.9" customHeight="1" thickBot="1">
      <c r="A8" s="123" t="s">
        <v>130</v>
      </c>
      <c r="B8" s="125"/>
      <c r="C8" s="125"/>
      <c r="D8" s="125"/>
      <c r="E8" s="125"/>
      <c r="F8" s="126"/>
      <c r="G8" s="125"/>
      <c r="H8" s="125"/>
      <c r="I8" s="125"/>
      <c r="J8" s="125"/>
      <c r="K8" s="125"/>
      <c r="L8" s="126"/>
      <c r="M8" s="125"/>
      <c r="N8" s="125"/>
      <c r="O8" s="125"/>
      <c r="P8" s="125"/>
      <c r="Q8" s="125"/>
      <c r="R8" s="126"/>
    </row>
    <row r="9" spans="1:21" ht="17.25" customHeight="1">
      <c r="A9" s="240" t="s">
        <v>131</v>
      </c>
      <c r="B9" s="256">
        <v>536</v>
      </c>
      <c r="C9" s="242">
        <v>646</v>
      </c>
      <c r="D9" s="242">
        <v>774</v>
      </c>
      <c r="E9" s="242">
        <v>703</v>
      </c>
      <c r="F9" s="243">
        <v>2659</v>
      </c>
      <c r="G9" s="255"/>
      <c r="H9" s="256">
        <v>463</v>
      </c>
      <c r="I9" s="242">
        <v>489</v>
      </c>
      <c r="J9" s="242">
        <v>637</v>
      </c>
      <c r="K9" s="242">
        <v>744</v>
      </c>
      <c r="L9" s="243">
        <v>2333</v>
      </c>
      <c r="M9" s="255"/>
      <c r="N9" s="256">
        <v>469</v>
      </c>
      <c r="O9" s="242">
        <v>575</v>
      </c>
      <c r="P9" s="242">
        <v>530</v>
      </c>
      <c r="Q9" s="242">
        <v>629</v>
      </c>
      <c r="R9" s="243">
        <v>2203</v>
      </c>
      <c r="S9" s="242"/>
    </row>
    <row r="10" spans="1:21" ht="17.25" customHeight="1">
      <c r="A10" s="244" t="s">
        <v>132</v>
      </c>
      <c r="B10" s="245">
        <v>371</v>
      </c>
      <c r="C10" s="245">
        <v>464</v>
      </c>
      <c r="D10" s="245">
        <v>519</v>
      </c>
      <c r="E10" s="245">
        <v>646</v>
      </c>
      <c r="F10" s="246">
        <v>2000</v>
      </c>
      <c r="G10" s="245"/>
      <c r="H10" s="247">
        <v>402</v>
      </c>
      <c r="I10" s="247">
        <v>518</v>
      </c>
      <c r="J10" s="247">
        <v>662</v>
      </c>
      <c r="K10" s="247">
        <v>707</v>
      </c>
      <c r="L10" s="320">
        <v>2289</v>
      </c>
      <c r="M10" s="255"/>
      <c r="N10" s="256">
        <v>494</v>
      </c>
      <c r="O10" s="247">
        <v>622</v>
      </c>
      <c r="P10" s="247">
        <v>669</v>
      </c>
      <c r="Q10" s="247">
        <v>874</v>
      </c>
      <c r="R10" s="320">
        <v>2659</v>
      </c>
      <c r="S10" s="242"/>
    </row>
    <row r="11" spans="1:21" ht="17.100000000000001" customHeight="1">
      <c r="A11" s="244" t="s">
        <v>133</v>
      </c>
      <c r="B11" s="256">
        <v>338</v>
      </c>
      <c r="C11" s="247">
        <v>325</v>
      </c>
      <c r="D11" s="247">
        <v>331</v>
      </c>
      <c r="E11" s="247">
        <v>398</v>
      </c>
      <c r="F11" s="243">
        <v>1392</v>
      </c>
      <c r="G11" s="255"/>
      <c r="H11" s="256">
        <v>311</v>
      </c>
      <c r="I11" s="247">
        <v>338</v>
      </c>
      <c r="J11" s="247">
        <v>354</v>
      </c>
      <c r="K11" s="247">
        <v>391</v>
      </c>
      <c r="L11" s="243">
        <v>1394</v>
      </c>
      <c r="M11" s="255"/>
      <c r="N11" s="256">
        <v>348</v>
      </c>
      <c r="O11" s="247">
        <v>385</v>
      </c>
      <c r="P11" s="247">
        <v>379</v>
      </c>
      <c r="Q11" s="247">
        <v>454</v>
      </c>
      <c r="R11" s="243">
        <v>1566</v>
      </c>
      <c r="S11" s="242"/>
    </row>
    <row r="12" spans="1:21" ht="17.25" customHeight="1">
      <c r="A12" s="248" t="s">
        <v>134</v>
      </c>
      <c r="B12" s="250">
        <v>118</v>
      </c>
      <c r="C12" s="250">
        <v>159</v>
      </c>
      <c r="D12" s="250">
        <v>190</v>
      </c>
      <c r="E12" s="250">
        <v>391</v>
      </c>
      <c r="F12" s="253">
        <v>858</v>
      </c>
      <c r="G12" s="17"/>
      <c r="H12" s="250">
        <v>93</v>
      </c>
      <c r="I12" s="250">
        <v>107</v>
      </c>
      <c r="J12" s="250">
        <v>117</v>
      </c>
      <c r="K12" s="250">
        <v>272</v>
      </c>
      <c r="L12" s="253">
        <v>589</v>
      </c>
      <c r="M12" s="17"/>
      <c r="N12" s="250">
        <v>59</v>
      </c>
      <c r="O12" s="250">
        <v>113</v>
      </c>
      <c r="P12" s="250">
        <v>96</v>
      </c>
      <c r="Q12" s="250">
        <v>235</v>
      </c>
      <c r="R12" s="253">
        <v>503</v>
      </c>
      <c r="S12" s="242"/>
    </row>
    <row r="13" spans="1:21" ht="3.75" customHeight="1">
      <c r="F13" s="254"/>
      <c r="L13" s="254"/>
      <c r="R13" s="254"/>
    </row>
    <row r="14" spans="1:21" ht="17.100000000000001" customHeight="1">
      <c r="A14" s="495" t="s">
        <v>135</v>
      </c>
      <c r="B14" s="255">
        <v>1363</v>
      </c>
      <c r="C14" s="255">
        <v>1594</v>
      </c>
      <c r="D14" s="255">
        <v>1814</v>
      </c>
      <c r="E14" s="255">
        <v>2138</v>
      </c>
      <c r="F14" s="243">
        <v>6909</v>
      </c>
      <c r="G14" s="255"/>
      <c r="H14" s="255">
        <v>1269</v>
      </c>
      <c r="I14" s="255">
        <v>1452</v>
      </c>
      <c r="J14" s="255">
        <v>1770</v>
      </c>
      <c r="K14" s="255">
        <v>2114</v>
      </c>
      <c r="L14" s="243">
        <v>6605</v>
      </c>
      <c r="M14" s="255"/>
      <c r="N14" s="256">
        <v>1370</v>
      </c>
      <c r="O14" s="256">
        <v>1695</v>
      </c>
      <c r="P14" s="256">
        <v>1673</v>
      </c>
      <c r="Q14" s="256">
        <v>2192</v>
      </c>
      <c r="R14" s="243">
        <v>6930</v>
      </c>
      <c r="S14" s="242"/>
      <c r="T14" s="578"/>
      <c r="U14" s="578"/>
    </row>
    <row r="15" spans="1:21" ht="14.4" customHeight="1">
      <c r="A15" s="257" t="s">
        <v>136</v>
      </c>
      <c r="B15" s="17">
        <v>9.5000000000000001E-2</v>
      </c>
      <c r="C15" s="17">
        <v>0.11</v>
      </c>
      <c r="D15" s="17">
        <v>0.124</v>
      </c>
      <c r="E15" s="17">
        <v>0.14499999999999999</v>
      </c>
      <c r="F15" s="258">
        <v>0.11899999999999999</v>
      </c>
      <c r="G15" s="17"/>
      <c r="H15" s="17">
        <v>8.5000000000000006E-2</v>
      </c>
      <c r="I15" s="17">
        <v>0.10100000000000001</v>
      </c>
      <c r="J15" s="17">
        <v>0.11799999999999999</v>
      </c>
      <c r="K15" s="259">
        <v>0.13500000000000001</v>
      </c>
      <c r="L15" s="258">
        <v>0.11</v>
      </c>
      <c r="M15" s="17"/>
      <c r="N15" s="17">
        <v>8.6999999999999994E-2</v>
      </c>
      <c r="O15" s="17">
        <v>0.106</v>
      </c>
      <c r="P15" s="17">
        <v>0.104</v>
      </c>
      <c r="Q15" s="17">
        <v>0.13400000000000001</v>
      </c>
      <c r="R15" s="258">
        <v>0.108</v>
      </c>
      <c r="T15" s="146"/>
      <c r="U15" s="146"/>
    </row>
    <row r="16" spans="1:21" ht="2.25" customHeight="1">
      <c r="A16" s="231" t="s">
        <v>9</v>
      </c>
      <c r="B16" s="260"/>
      <c r="C16" s="260"/>
      <c r="D16" s="260"/>
      <c r="E16" s="260"/>
      <c r="F16" s="261"/>
      <c r="G16" s="260"/>
      <c r="H16" s="260"/>
      <c r="I16" s="260"/>
      <c r="J16" s="260"/>
      <c r="K16" s="260"/>
      <c r="L16" s="261"/>
      <c r="M16" s="260"/>
      <c r="N16" s="260"/>
      <c r="O16" s="260"/>
      <c r="P16" s="260"/>
      <c r="Q16" s="260"/>
      <c r="R16" s="261"/>
      <c r="T16" s="578"/>
      <c r="U16" s="578"/>
    </row>
    <row r="17" spans="1:21" ht="1.5" customHeight="1">
      <c r="A17" s="262"/>
      <c r="B17" s="263"/>
      <c r="C17" s="263"/>
      <c r="D17" s="263"/>
      <c r="E17" s="263"/>
      <c r="F17" s="264"/>
      <c r="G17" s="263"/>
      <c r="H17" s="263"/>
      <c r="I17" s="263"/>
      <c r="J17" s="263"/>
      <c r="K17" s="263"/>
      <c r="L17" s="264"/>
      <c r="M17" s="263"/>
      <c r="N17" s="263"/>
      <c r="O17" s="263"/>
      <c r="P17" s="263"/>
      <c r="Q17" s="263"/>
      <c r="R17" s="264"/>
      <c r="T17" s="578"/>
      <c r="U17" s="578"/>
    </row>
    <row r="18" spans="1:21" ht="2.25" customHeight="1">
      <c r="B18" s="260"/>
      <c r="C18" s="260"/>
      <c r="D18" s="260"/>
      <c r="E18" s="260"/>
      <c r="F18" s="261"/>
      <c r="G18" s="260"/>
      <c r="H18" s="260"/>
      <c r="I18" s="260"/>
      <c r="J18" s="260"/>
      <c r="K18" s="260"/>
      <c r="L18" s="261"/>
      <c r="M18" s="260"/>
      <c r="N18" s="260"/>
      <c r="O18" s="260"/>
      <c r="P18" s="260"/>
      <c r="Q18" s="260"/>
      <c r="R18" s="261"/>
      <c r="T18" s="578"/>
      <c r="U18" s="578"/>
    </row>
    <row r="19" spans="1:21" s="238" customFormat="1" ht="14.4" customHeight="1">
      <c r="A19" s="238" t="s">
        <v>137</v>
      </c>
      <c r="B19" s="242">
        <v>453</v>
      </c>
      <c r="C19" s="242">
        <v>473</v>
      </c>
      <c r="D19" s="242">
        <v>505</v>
      </c>
      <c r="E19" s="242">
        <v>641</v>
      </c>
      <c r="F19" s="265">
        <v>2072</v>
      </c>
      <c r="G19" s="242"/>
      <c r="H19" s="242">
        <v>377</v>
      </c>
      <c r="I19" s="242">
        <v>380</v>
      </c>
      <c r="J19" s="242">
        <v>357</v>
      </c>
      <c r="K19" s="242">
        <v>377</v>
      </c>
      <c r="L19" s="265">
        <v>1491</v>
      </c>
      <c r="M19" s="242"/>
      <c r="N19" s="242">
        <v>172</v>
      </c>
      <c r="O19" s="242">
        <v>182</v>
      </c>
      <c r="P19" s="242">
        <v>229</v>
      </c>
      <c r="Q19" s="242">
        <v>502</v>
      </c>
      <c r="R19" s="265">
        <v>1086</v>
      </c>
      <c r="T19" s="579"/>
      <c r="U19" s="579"/>
    </row>
    <row r="20" spans="1:21" ht="2.25" customHeight="1">
      <c r="A20" s="231" t="s">
        <v>9</v>
      </c>
      <c r="B20" s="260"/>
      <c r="C20" s="260"/>
      <c r="D20" s="260"/>
      <c r="E20" s="260"/>
      <c r="F20" s="261"/>
      <c r="G20" s="260"/>
      <c r="H20" s="260"/>
      <c r="I20" s="260"/>
      <c r="J20" s="260"/>
      <c r="K20" s="260"/>
      <c r="L20" s="261"/>
      <c r="M20" s="260"/>
      <c r="N20" s="260"/>
      <c r="O20" s="260"/>
      <c r="P20" s="260"/>
      <c r="Q20" s="260"/>
      <c r="R20" s="261"/>
      <c r="T20" s="578"/>
      <c r="U20" s="578"/>
    </row>
    <row r="21" spans="1:21" ht="1.5" customHeight="1">
      <c r="A21" s="262"/>
      <c r="B21" s="263"/>
      <c r="C21" s="263"/>
      <c r="D21" s="263"/>
      <c r="E21" s="263"/>
      <c r="F21" s="264"/>
      <c r="G21" s="263"/>
      <c r="H21" s="263"/>
      <c r="I21" s="263"/>
      <c r="J21" s="263"/>
      <c r="K21" s="263"/>
      <c r="L21" s="264"/>
      <c r="M21" s="263"/>
      <c r="N21" s="263"/>
      <c r="O21" s="263"/>
      <c r="P21" s="263"/>
      <c r="Q21" s="263"/>
      <c r="R21" s="264"/>
      <c r="T21" s="578"/>
      <c r="U21" s="578"/>
    </row>
    <row r="22" spans="1:21" ht="2.25" customHeight="1">
      <c r="B22" s="260"/>
      <c r="C22" s="260"/>
      <c r="D22" s="260"/>
      <c r="E22" s="260"/>
      <c r="F22" s="261"/>
      <c r="G22" s="260"/>
      <c r="H22" s="260"/>
      <c r="I22" s="260"/>
      <c r="J22" s="260"/>
      <c r="K22" s="260"/>
      <c r="L22" s="261"/>
      <c r="M22" s="260"/>
      <c r="N22" s="260"/>
      <c r="O22" s="260"/>
      <c r="P22" s="260"/>
      <c r="Q22" s="260"/>
      <c r="R22" s="261"/>
      <c r="T22" s="578"/>
      <c r="U22" s="578"/>
    </row>
    <row r="23" spans="1:21" ht="14.4" customHeight="1">
      <c r="A23" s="238" t="s">
        <v>138</v>
      </c>
      <c r="B23" s="242">
        <v>259</v>
      </c>
      <c r="C23" s="242">
        <v>177</v>
      </c>
      <c r="D23" s="242">
        <v>104</v>
      </c>
      <c r="E23" s="242">
        <v>228</v>
      </c>
      <c r="F23" s="265">
        <v>768</v>
      </c>
      <c r="G23" s="242"/>
      <c r="H23" s="242">
        <v>197</v>
      </c>
      <c r="I23" s="242">
        <v>215</v>
      </c>
      <c r="J23" s="242">
        <v>237</v>
      </c>
      <c r="K23" s="242">
        <v>310</v>
      </c>
      <c r="L23" s="265">
        <v>959</v>
      </c>
      <c r="M23" s="242"/>
      <c r="N23" s="242">
        <v>271</v>
      </c>
      <c r="O23" s="242">
        <v>184</v>
      </c>
      <c r="P23" s="242">
        <v>160</v>
      </c>
      <c r="Q23" s="242">
        <v>332</v>
      </c>
      <c r="R23" s="265">
        <v>948</v>
      </c>
      <c r="S23" s="242"/>
      <c r="T23" s="578"/>
      <c r="U23" s="578"/>
    </row>
    <row r="24" spans="1:21" s="238" customFormat="1" ht="3" customHeight="1">
      <c r="A24" s="231"/>
      <c r="B24" s="242"/>
      <c r="C24" s="242"/>
      <c r="D24" s="242"/>
      <c r="E24" s="242"/>
      <c r="F24" s="265"/>
      <c r="G24" s="242"/>
      <c r="H24" s="242"/>
      <c r="I24" s="242"/>
      <c r="J24" s="242"/>
      <c r="K24" s="242"/>
      <c r="L24" s="265"/>
      <c r="M24" s="242"/>
      <c r="N24" s="242"/>
      <c r="O24" s="242"/>
      <c r="P24" s="242"/>
      <c r="Q24" s="242"/>
      <c r="R24" s="265"/>
      <c r="T24" s="579"/>
      <c r="U24" s="579"/>
    </row>
    <row r="25" spans="1:21" ht="1.5" customHeight="1">
      <c r="A25" s="262"/>
      <c r="B25" s="263"/>
      <c r="C25" s="263"/>
      <c r="D25" s="263"/>
      <c r="E25" s="263"/>
      <c r="F25" s="264"/>
      <c r="G25" s="263"/>
      <c r="H25" s="263"/>
      <c r="I25" s="263"/>
      <c r="J25" s="263"/>
      <c r="K25" s="263"/>
      <c r="L25" s="264"/>
      <c r="M25" s="263"/>
      <c r="N25" s="263"/>
      <c r="O25" s="263"/>
      <c r="P25" s="263"/>
      <c r="Q25" s="263"/>
      <c r="R25" s="264"/>
      <c r="T25" s="578"/>
      <c r="U25" s="578"/>
    </row>
    <row r="26" spans="1:21" ht="2.25" customHeight="1">
      <c r="B26" s="260"/>
      <c r="C26" s="260"/>
      <c r="D26" s="260"/>
      <c r="E26" s="260"/>
      <c r="F26" s="261"/>
      <c r="G26" s="260"/>
      <c r="H26" s="260"/>
      <c r="I26" s="260"/>
      <c r="J26" s="260"/>
      <c r="K26" s="260"/>
      <c r="L26" s="261"/>
      <c r="M26" s="260"/>
      <c r="N26" s="260"/>
      <c r="O26" s="260"/>
      <c r="P26" s="260"/>
      <c r="Q26" s="260"/>
      <c r="R26" s="261"/>
      <c r="T26" s="578"/>
      <c r="U26" s="578"/>
    </row>
    <row r="27" spans="1:21" s="238" customFormat="1" ht="14.4" customHeight="1">
      <c r="A27" s="231" t="s">
        <v>139</v>
      </c>
      <c r="B27" s="242">
        <v>17</v>
      </c>
      <c r="C27" s="242">
        <v>19</v>
      </c>
      <c r="D27" s="242">
        <v>88</v>
      </c>
      <c r="E27" s="242">
        <v>80</v>
      </c>
      <c r="F27" s="265">
        <v>204</v>
      </c>
      <c r="G27" s="319"/>
      <c r="H27" s="242">
        <v>38</v>
      </c>
      <c r="I27" s="242">
        <v>29</v>
      </c>
      <c r="J27" s="242">
        <v>23</v>
      </c>
      <c r="K27" s="242">
        <v>34</v>
      </c>
      <c r="L27" s="265">
        <v>124</v>
      </c>
      <c r="M27" s="319"/>
      <c r="N27" s="242">
        <v>46</v>
      </c>
      <c r="O27" s="242">
        <v>83</v>
      </c>
      <c r="P27" s="242">
        <v>80</v>
      </c>
      <c r="Q27" s="242">
        <v>2</v>
      </c>
      <c r="R27" s="265">
        <v>210</v>
      </c>
      <c r="T27" s="579"/>
      <c r="U27" s="579"/>
    </row>
    <row r="28" spans="1:21" ht="2.25" customHeight="1">
      <c r="A28" s="231" t="s">
        <v>9</v>
      </c>
      <c r="B28" s="260"/>
      <c r="C28" s="260"/>
      <c r="D28" s="260"/>
      <c r="E28" s="260"/>
      <c r="F28" s="261"/>
      <c r="G28" s="260"/>
      <c r="H28" s="260"/>
      <c r="I28" s="260"/>
      <c r="J28" s="260"/>
      <c r="K28" s="260"/>
      <c r="L28" s="261"/>
      <c r="M28" s="260"/>
      <c r="N28" s="260"/>
      <c r="O28" s="260"/>
      <c r="P28" s="260"/>
      <c r="Q28" s="260"/>
      <c r="R28" s="261"/>
      <c r="T28" s="578"/>
      <c r="U28" s="578"/>
    </row>
    <row r="29" spans="1:21" ht="1.5" customHeight="1">
      <c r="A29" s="262"/>
      <c r="B29" s="263"/>
      <c r="C29" s="263"/>
      <c r="D29" s="263"/>
      <c r="E29" s="263"/>
      <c r="F29" s="264"/>
      <c r="G29" s="263"/>
      <c r="H29" s="263"/>
      <c r="I29" s="263"/>
      <c r="J29" s="263"/>
      <c r="K29" s="263"/>
      <c r="L29" s="264"/>
      <c r="M29" s="263"/>
      <c r="N29" s="263"/>
      <c r="O29" s="263"/>
      <c r="P29" s="263"/>
      <c r="Q29" s="263"/>
      <c r="R29" s="264"/>
      <c r="T29" s="578"/>
      <c r="U29" s="578"/>
    </row>
    <row r="30" spans="1:21" ht="2.25" customHeight="1">
      <c r="B30" s="260"/>
      <c r="C30" s="260"/>
      <c r="D30" s="260"/>
      <c r="E30" s="260"/>
      <c r="F30" s="261"/>
      <c r="G30" s="260"/>
      <c r="H30" s="260"/>
      <c r="I30" s="260"/>
      <c r="J30" s="260"/>
      <c r="K30" s="260"/>
      <c r="L30" s="261"/>
      <c r="M30" s="260"/>
      <c r="N30" s="260"/>
      <c r="O30" s="260"/>
      <c r="P30" s="260"/>
      <c r="Q30" s="260"/>
      <c r="R30" s="261"/>
      <c r="T30" s="578"/>
      <c r="U30" s="578"/>
    </row>
    <row r="31" spans="1:21" s="238" customFormat="1" ht="14.4" customHeight="1">
      <c r="A31" s="238" t="s">
        <v>140</v>
      </c>
      <c r="B31" s="266">
        <v>2092</v>
      </c>
      <c r="C31" s="266">
        <v>2263</v>
      </c>
      <c r="D31" s="266">
        <v>2511</v>
      </c>
      <c r="E31" s="266">
        <v>3087</v>
      </c>
      <c r="F31" s="276">
        <v>9953</v>
      </c>
      <c r="G31" s="266"/>
      <c r="H31" s="266">
        <v>1881</v>
      </c>
      <c r="I31" s="266">
        <v>2076</v>
      </c>
      <c r="J31" s="266">
        <v>2387</v>
      </c>
      <c r="K31" s="266">
        <v>2835</v>
      </c>
      <c r="L31" s="276">
        <v>9179</v>
      </c>
      <c r="M31" s="266"/>
      <c r="N31" s="266">
        <v>1859</v>
      </c>
      <c r="O31" s="266">
        <v>2144</v>
      </c>
      <c r="P31" s="266">
        <v>2142</v>
      </c>
      <c r="Q31" s="266">
        <v>3028</v>
      </c>
      <c r="R31" s="276">
        <v>9174</v>
      </c>
      <c r="T31" s="579"/>
      <c r="U31" s="579"/>
    </row>
    <row r="32" spans="1:21" ht="3" customHeight="1">
      <c r="F32" s="261"/>
      <c r="L32" s="261"/>
      <c r="R32" s="261"/>
      <c r="T32" s="578"/>
      <c r="U32" s="578"/>
    </row>
    <row r="33" spans="1:21" ht="10.5" customHeight="1" thickBot="1">
      <c r="B33" s="260"/>
      <c r="C33" s="260"/>
      <c r="D33" s="260"/>
      <c r="E33" s="260"/>
      <c r="F33" s="261"/>
      <c r="G33" s="260"/>
      <c r="H33" s="260"/>
      <c r="I33" s="260"/>
      <c r="J33" s="260"/>
      <c r="K33" s="260"/>
      <c r="L33" s="261"/>
      <c r="M33" s="260"/>
      <c r="N33" s="260"/>
      <c r="O33" s="260"/>
      <c r="P33" s="260"/>
      <c r="Q33" s="260"/>
      <c r="R33" s="261"/>
      <c r="T33" s="578"/>
      <c r="U33" s="578"/>
    </row>
    <row r="34" spans="1:21" s="2" customFormat="1" ht="15.9" customHeight="1" thickBot="1">
      <c r="A34" s="123" t="s">
        <v>141</v>
      </c>
      <c r="B34" s="125"/>
      <c r="C34" s="125"/>
      <c r="D34" s="125"/>
      <c r="E34" s="125"/>
      <c r="F34" s="126"/>
      <c r="G34" s="125"/>
      <c r="H34" s="125"/>
      <c r="I34" s="125"/>
      <c r="J34" s="125"/>
      <c r="K34" s="125"/>
      <c r="L34" s="126"/>
      <c r="M34" s="125"/>
      <c r="N34" s="125"/>
      <c r="O34" s="125"/>
      <c r="P34" s="125"/>
      <c r="Q34" s="125"/>
      <c r="R34" s="126"/>
      <c r="T34" s="578"/>
      <c r="U34" s="578"/>
    </row>
    <row r="35" spans="1:21" ht="14.4" customHeight="1">
      <c r="A35" s="492" t="s">
        <v>142</v>
      </c>
      <c r="B35" s="241">
        <v>323</v>
      </c>
      <c r="C35" s="242">
        <v>303</v>
      </c>
      <c r="D35" s="242">
        <v>336</v>
      </c>
      <c r="E35" s="242">
        <v>464</v>
      </c>
      <c r="F35" s="418">
        <v>1426</v>
      </c>
      <c r="G35" s="241"/>
      <c r="H35" s="242">
        <v>356</v>
      </c>
      <c r="I35" s="242">
        <v>326</v>
      </c>
      <c r="J35" s="242">
        <v>296</v>
      </c>
      <c r="K35" s="242">
        <v>355</v>
      </c>
      <c r="L35" s="243">
        <v>1333</v>
      </c>
      <c r="M35" s="255"/>
      <c r="N35" s="256">
        <v>315</v>
      </c>
      <c r="O35" s="242">
        <v>337</v>
      </c>
      <c r="P35" s="242">
        <v>370</v>
      </c>
      <c r="Q35" s="242">
        <v>415</v>
      </c>
      <c r="R35" s="243">
        <v>1438</v>
      </c>
      <c r="S35" s="242"/>
      <c r="T35" s="578"/>
      <c r="U35" s="578"/>
    </row>
    <row r="36" spans="1:21" ht="14.4" customHeight="1">
      <c r="A36" s="493" t="s">
        <v>143</v>
      </c>
      <c r="B36" s="245">
        <v>71</v>
      </c>
      <c r="C36" s="247">
        <v>76</v>
      </c>
      <c r="D36" s="247">
        <v>84</v>
      </c>
      <c r="E36" s="247">
        <v>106</v>
      </c>
      <c r="F36" s="246">
        <v>337</v>
      </c>
      <c r="G36" s="245"/>
      <c r="H36" s="247">
        <v>95</v>
      </c>
      <c r="I36" s="247">
        <v>104</v>
      </c>
      <c r="J36" s="247">
        <v>79</v>
      </c>
      <c r="K36" s="247">
        <v>95</v>
      </c>
      <c r="L36" s="320">
        <v>373</v>
      </c>
      <c r="M36" s="255"/>
      <c r="N36" s="256">
        <v>68</v>
      </c>
      <c r="O36" s="247">
        <v>86</v>
      </c>
      <c r="P36" s="247">
        <v>85</v>
      </c>
      <c r="Q36" s="247">
        <v>121</v>
      </c>
      <c r="R36" s="320">
        <v>360</v>
      </c>
      <c r="S36" s="242"/>
      <c r="T36" s="578"/>
      <c r="U36" s="578"/>
    </row>
    <row r="37" spans="1:21" ht="14.4" customHeight="1">
      <c r="A37" s="494" t="s">
        <v>144</v>
      </c>
      <c r="B37" s="256">
        <v>151</v>
      </c>
      <c r="C37" s="247">
        <v>152</v>
      </c>
      <c r="D37" s="247">
        <v>188</v>
      </c>
      <c r="E37" s="247">
        <v>216</v>
      </c>
      <c r="F37" s="320">
        <v>707</v>
      </c>
      <c r="G37" s="255"/>
      <c r="H37" s="256">
        <v>166</v>
      </c>
      <c r="I37" s="247">
        <v>170</v>
      </c>
      <c r="J37" s="247">
        <v>176</v>
      </c>
      <c r="K37" s="247">
        <v>229</v>
      </c>
      <c r="L37" s="320">
        <v>741</v>
      </c>
      <c r="M37" s="255"/>
      <c r="N37" s="256">
        <v>201</v>
      </c>
      <c r="O37" s="247">
        <v>211</v>
      </c>
      <c r="P37" s="247">
        <v>221</v>
      </c>
      <c r="Q37" s="247">
        <v>181</v>
      </c>
      <c r="R37" s="320">
        <v>814</v>
      </c>
      <c r="S37" s="255"/>
      <c r="T37" s="578"/>
      <c r="U37" s="578"/>
    </row>
    <row r="38" spans="1:21" ht="14.4" customHeight="1">
      <c r="A38" s="275" t="s">
        <v>145</v>
      </c>
      <c r="B38" s="250">
        <v>2</v>
      </c>
      <c r="C38" s="250">
        <v>0</v>
      </c>
      <c r="D38" s="250">
        <v>0</v>
      </c>
      <c r="E38" s="250">
        <v>3</v>
      </c>
      <c r="F38" s="253">
        <v>5</v>
      </c>
      <c r="G38" s="252"/>
      <c r="H38" s="250">
        <v>1</v>
      </c>
      <c r="I38" s="250">
        <v>1</v>
      </c>
      <c r="J38" s="250">
        <v>1</v>
      </c>
      <c r="K38" s="250">
        <v>5</v>
      </c>
      <c r="L38" s="253">
        <v>8</v>
      </c>
      <c r="M38" s="17"/>
      <c r="N38" s="250">
        <v>28</v>
      </c>
      <c r="O38" s="250">
        <v>37</v>
      </c>
      <c r="P38" s="250">
        <v>48</v>
      </c>
      <c r="Q38" s="250">
        <v>159</v>
      </c>
      <c r="R38" s="253">
        <v>272</v>
      </c>
      <c r="S38" s="242"/>
      <c r="T38" s="578"/>
      <c r="U38" s="578"/>
    </row>
    <row r="39" spans="1:21" s="238" customFormat="1" ht="14.4" customHeight="1">
      <c r="A39" s="238" t="s">
        <v>146</v>
      </c>
      <c r="B39" s="266">
        <v>547</v>
      </c>
      <c r="C39" s="266">
        <v>531</v>
      </c>
      <c r="D39" s="266">
        <v>608</v>
      </c>
      <c r="E39" s="266">
        <v>789</v>
      </c>
      <c r="F39" s="276">
        <v>2475</v>
      </c>
      <c r="G39" s="266"/>
      <c r="H39" s="266">
        <v>618</v>
      </c>
      <c r="I39" s="266">
        <v>601</v>
      </c>
      <c r="J39" s="266">
        <v>552</v>
      </c>
      <c r="K39" s="266">
        <v>684</v>
      </c>
      <c r="L39" s="276">
        <v>2455</v>
      </c>
      <c r="M39" s="266"/>
      <c r="N39" s="266">
        <v>612</v>
      </c>
      <c r="O39" s="266">
        <v>671</v>
      </c>
      <c r="P39" s="266">
        <v>723</v>
      </c>
      <c r="Q39" s="266">
        <v>877</v>
      </c>
      <c r="R39" s="276">
        <v>2883</v>
      </c>
      <c r="T39" s="579"/>
      <c r="U39" s="579"/>
    </row>
    <row r="40" spans="1:21" ht="2.25" customHeight="1">
      <c r="F40" s="254"/>
      <c r="L40" s="254"/>
      <c r="R40" s="254"/>
      <c r="T40" s="578"/>
      <c r="U40" s="578"/>
    </row>
    <row r="41" spans="1:21" ht="10.5" customHeight="1" thickBot="1">
      <c r="F41" s="254"/>
      <c r="L41" s="254"/>
      <c r="R41" s="254"/>
      <c r="T41" s="578"/>
      <c r="U41" s="578"/>
    </row>
    <row r="42" spans="1:21" ht="18" customHeight="1" thickBot="1">
      <c r="A42" s="267" t="s">
        <v>147</v>
      </c>
      <c r="B42" s="268"/>
      <c r="C42" s="268"/>
      <c r="D42" s="268"/>
      <c r="E42" s="268"/>
      <c r="F42" s="269"/>
      <c r="G42" s="268"/>
      <c r="H42" s="268"/>
      <c r="I42" s="268"/>
      <c r="J42" s="268"/>
      <c r="K42" s="268"/>
      <c r="L42" s="269"/>
      <c r="M42" s="268"/>
      <c r="N42" s="268"/>
      <c r="O42" s="268"/>
      <c r="P42" s="268"/>
      <c r="Q42" s="268"/>
      <c r="R42" s="269"/>
      <c r="S42" s="270"/>
      <c r="T42" s="578"/>
      <c r="U42" s="578"/>
    </row>
    <row r="43" spans="1:21" ht="14.4" customHeight="1">
      <c r="A43" s="280" t="s">
        <v>148</v>
      </c>
      <c r="B43" s="245">
        <v>5728</v>
      </c>
      <c r="C43" s="245">
        <v>5854</v>
      </c>
      <c r="D43" s="245">
        <v>5801</v>
      </c>
      <c r="E43" s="245">
        <v>5883</v>
      </c>
      <c r="F43" s="246">
        <v>23266</v>
      </c>
      <c r="G43" s="245"/>
      <c r="H43" s="245">
        <v>6076</v>
      </c>
      <c r="I43" s="245">
        <v>6176</v>
      </c>
      <c r="J43" s="245">
        <v>6411</v>
      </c>
      <c r="K43" s="245">
        <v>6607</v>
      </c>
      <c r="L43" s="246">
        <v>25270</v>
      </c>
      <c r="M43" s="245"/>
      <c r="N43" s="245">
        <v>6830</v>
      </c>
      <c r="O43" s="245">
        <v>7073</v>
      </c>
      <c r="P43" s="245">
        <v>7069</v>
      </c>
      <c r="Q43" s="245">
        <v>7125</v>
      </c>
      <c r="R43" s="246">
        <v>28097</v>
      </c>
      <c r="S43" s="242"/>
      <c r="T43" s="578"/>
      <c r="U43" s="578"/>
    </row>
    <row r="44" spans="1:21" ht="14.4" customHeight="1">
      <c r="A44" s="244" t="s">
        <v>149</v>
      </c>
      <c r="B44" s="245">
        <v>-1363</v>
      </c>
      <c r="C44" s="245">
        <v>-1594</v>
      </c>
      <c r="D44" s="245">
        <v>-1814</v>
      </c>
      <c r="E44" s="245">
        <v>-2138</v>
      </c>
      <c r="F44" s="246">
        <v>-6909</v>
      </c>
      <c r="G44" s="245"/>
      <c r="H44" s="245">
        <v>-1269</v>
      </c>
      <c r="I44" s="245">
        <v>-1452</v>
      </c>
      <c r="J44" s="245">
        <v>-1770</v>
      </c>
      <c r="K44" s="245">
        <v>-2114</v>
      </c>
      <c r="L44" s="246">
        <v>-6605</v>
      </c>
      <c r="M44" s="245"/>
      <c r="N44" s="245">
        <v>-1370</v>
      </c>
      <c r="O44" s="247">
        <v>-1695</v>
      </c>
      <c r="P44" s="247">
        <v>-1673</v>
      </c>
      <c r="Q44" s="247">
        <v>-2192</v>
      </c>
      <c r="R44" s="246">
        <v>-6930</v>
      </c>
      <c r="S44" s="242"/>
      <c r="T44" s="578"/>
      <c r="U44" s="578"/>
    </row>
    <row r="45" spans="1:21" ht="14.4" customHeight="1">
      <c r="A45" s="248" t="s">
        <v>150</v>
      </c>
      <c r="B45" s="249">
        <v>-323</v>
      </c>
      <c r="C45" s="250">
        <v>-303</v>
      </c>
      <c r="D45" s="250">
        <v>-336</v>
      </c>
      <c r="E45" s="250">
        <v>-464</v>
      </c>
      <c r="F45" s="251">
        <v>-1426</v>
      </c>
      <c r="G45" s="277"/>
      <c r="H45" s="249">
        <v>-356</v>
      </c>
      <c r="I45" s="250">
        <v>-326</v>
      </c>
      <c r="J45" s="250">
        <v>-296</v>
      </c>
      <c r="K45" s="250">
        <v>-355</v>
      </c>
      <c r="L45" s="251">
        <v>-1333</v>
      </c>
      <c r="M45" s="252"/>
      <c r="N45" s="249">
        <v>-315</v>
      </c>
      <c r="O45" s="250">
        <v>-337</v>
      </c>
      <c r="P45" s="250">
        <v>-370</v>
      </c>
      <c r="Q45" s="250">
        <v>-415</v>
      </c>
      <c r="R45" s="251">
        <v>-1438</v>
      </c>
      <c r="S45" s="242"/>
      <c r="T45" s="578"/>
      <c r="U45" s="578"/>
    </row>
    <row r="46" spans="1:21" ht="14.4" customHeight="1">
      <c r="A46" s="238" t="s">
        <v>151</v>
      </c>
      <c r="B46" s="266">
        <v>4042</v>
      </c>
      <c r="C46" s="266">
        <v>3957</v>
      </c>
      <c r="D46" s="266">
        <v>3651</v>
      </c>
      <c r="E46" s="266">
        <v>3281</v>
      </c>
      <c r="F46" s="278">
        <v>14931</v>
      </c>
      <c r="G46" s="266"/>
      <c r="H46" s="266">
        <v>4451</v>
      </c>
      <c r="I46" s="266">
        <v>4398</v>
      </c>
      <c r="J46" s="266">
        <v>4345</v>
      </c>
      <c r="K46" s="266">
        <v>4138</v>
      </c>
      <c r="L46" s="278">
        <v>17332</v>
      </c>
      <c r="M46" s="266"/>
      <c r="N46" s="266">
        <v>5145</v>
      </c>
      <c r="O46" s="266">
        <v>5040</v>
      </c>
      <c r="P46" s="266">
        <v>5026</v>
      </c>
      <c r="Q46" s="266">
        <v>4518</v>
      </c>
      <c r="R46" s="278">
        <v>19729</v>
      </c>
      <c r="S46" s="242"/>
      <c r="T46" s="578"/>
      <c r="U46" s="578"/>
    </row>
    <row r="47" spans="1:21" ht="1.5" customHeight="1">
      <c r="B47" s="266"/>
      <c r="C47" s="266"/>
      <c r="D47" s="266"/>
      <c r="E47" s="266"/>
      <c r="F47" s="279"/>
      <c r="G47" s="266"/>
      <c r="H47" s="266"/>
      <c r="I47" s="266"/>
      <c r="J47" s="266"/>
      <c r="K47" s="266"/>
      <c r="L47" s="279"/>
      <c r="M47" s="266"/>
      <c r="N47" s="266"/>
      <c r="O47" s="242"/>
      <c r="P47" s="242"/>
      <c r="Q47" s="242"/>
      <c r="R47" s="484"/>
      <c r="S47" s="242"/>
    </row>
    <row r="48" spans="1:21" ht="8.25" customHeight="1">
      <c r="B48" s="266"/>
      <c r="C48" s="266"/>
      <c r="D48" s="266"/>
      <c r="E48" s="266"/>
      <c r="F48" s="279"/>
      <c r="G48" s="266"/>
      <c r="H48" s="266"/>
      <c r="I48" s="266"/>
      <c r="J48" s="266"/>
      <c r="K48" s="266"/>
      <c r="L48" s="279"/>
      <c r="M48" s="266"/>
      <c r="N48" s="266"/>
      <c r="O48" s="242"/>
      <c r="P48" s="242"/>
      <c r="Q48" s="242"/>
      <c r="R48" s="242"/>
      <c r="S48" s="242"/>
    </row>
    <row r="49" spans="1:18" ht="19.5" customHeight="1">
      <c r="A49" s="602"/>
      <c r="B49" s="602"/>
      <c r="C49" s="602"/>
      <c r="D49" s="602"/>
      <c r="E49" s="602"/>
      <c r="F49" s="602"/>
      <c r="G49" s="602"/>
      <c r="H49" s="602"/>
      <c r="I49" s="602"/>
      <c r="J49" s="602"/>
      <c r="K49" s="602"/>
      <c r="L49" s="602"/>
      <c r="M49" s="602"/>
      <c r="N49" s="602"/>
      <c r="O49" s="602"/>
      <c r="P49" s="602"/>
      <c r="Q49" s="602"/>
      <c r="R49" s="602"/>
    </row>
    <row r="50" spans="1:18" ht="14.25" customHeight="1">
      <c r="A50" s="271"/>
      <c r="B50" s="282"/>
      <c r="C50" s="282"/>
      <c r="D50" s="282"/>
      <c r="E50" s="282"/>
      <c r="F50" s="282"/>
      <c r="G50" s="283"/>
      <c r="H50" s="282"/>
      <c r="I50" s="282"/>
      <c r="J50" s="282"/>
      <c r="K50" s="282"/>
      <c r="L50" s="282"/>
      <c r="M50" s="283"/>
      <c r="N50" s="282"/>
      <c r="O50" s="282"/>
      <c r="P50" s="282"/>
      <c r="Q50" s="282"/>
      <c r="R50" s="282"/>
    </row>
    <row r="51" spans="1:18" ht="14.25" customHeight="1">
      <c r="A51" s="296"/>
      <c r="B51" s="272"/>
      <c r="C51" s="272"/>
      <c r="D51" s="272"/>
      <c r="E51" s="272"/>
      <c r="F51" s="272"/>
      <c r="G51" s="272"/>
      <c r="H51" s="272"/>
      <c r="I51" s="272"/>
      <c r="J51" s="272"/>
      <c r="K51" s="272"/>
      <c r="L51" s="272"/>
      <c r="M51" s="272"/>
      <c r="N51" s="273"/>
      <c r="O51" s="273"/>
      <c r="P51" s="272"/>
      <c r="Q51" s="273"/>
      <c r="R51" s="273"/>
    </row>
    <row r="52" spans="1:18" ht="14.25" customHeight="1">
      <c r="A52" s="274"/>
      <c r="C52" s="274"/>
      <c r="D52" s="274"/>
      <c r="E52" s="274"/>
      <c r="F52" s="274"/>
      <c r="G52" s="274"/>
      <c r="H52" s="295"/>
      <c r="I52" s="274"/>
      <c r="J52" s="274"/>
      <c r="K52" s="274"/>
      <c r="L52" s="274"/>
      <c r="M52" s="274"/>
      <c r="N52" s="274"/>
    </row>
    <row r="53" spans="1:18" ht="27.75" customHeight="1">
      <c r="A53" s="600"/>
      <c r="B53" s="600"/>
      <c r="C53" s="600"/>
      <c r="D53" s="600"/>
      <c r="E53" s="600"/>
      <c r="F53" s="600"/>
      <c r="G53" s="600"/>
      <c r="H53" s="600"/>
      <c r="I53" s="600"/>
      <c r="J53" s="600"/>
      <c r="K53" s="600"/>
      <c r="L53" s="600"/>
      <c r="M53" s="600"/>
      <c r="N53" s="600"/>
      <c r="O53" s="600"/>
      <c r="P53" s="600"/>
      <c r="Q53" s="600"/>
      <c r="R53" s="600"/>
    </row>
    <row r="54" spans="1:18" ht="14.25" customHeight="1">
      <c r="A54" s="274"/>
      <c r="B54" s="274"/>
      <c r="C54" s="274"/>
      <c r="D54" s="274"/>
      <c r="E54" s="274"/>
      <c r="F54" s="274"/>
      <c r="G54" s="274"/>
      <c r="H54" s="274"/>
      <c r="I54" s="274"/>
      <c r="J54" s="274"/>
      <c r="K54" s="274"/>
      <c r="L54" s="274"/>
      <c r="M54" s="274"/>
      <c r="N54" s="274"/>
    </row>
    <row r="56" spans="1:18">
      <c r="B56" s="511"/>
      <c r="C56" s="511"/>
      <c r="D56" s="511"/>
      <c r="E56" s="511"/>
      <c r="F56" s="511"/>
      <c r="G56" s="511"/>
      <c r="H56" s="511"/>
      <c r="I56" s="511"/>
      <c r="J56" s="511"/>
      <c r="K56" s="511"/>
      <c r="L56" s="511"/>
      <c r="M56" s="511"/>
      <c r="N56" s="511"/>
    </row>
    <row r="57" spans="1:18">
      <c r="B57" s="242"/>
      <c r="C57" s="242"/>
      <c r="D57" s="242"/>
      <c r="E57" s="242"/>
      <c r="F57" s="242"/>
      <c r="G57" s="242"/>
      <c r="H57" s="242"/>
      <c r="I57" s="242"/>
      <c r="J57" s="242"/>
      <c r="K57" s="242"/>
      <c r="L57" s="242"/>
    </row>
    <row r="58" spans="1:18">
      <c r="B58" s="242"/>
      <c r="C58" s="242"/>
      <c r="D58" s="242"/>
      <c r="E58" s="242"/>
      <c r="F58" s="242"/>
      <c r="G58" s="242"/>
      <c r="H58" s="242"/>
      <c r="I58" s="242"/>
      <c r="J58" s="242"/>
      <c r="K58" s="242"/>
      <c r="L58" s="242"/>
    </row>
    <row r="59" spans="1:18">
      <c r="B59" s="242"/>
      <c r="C59" s="242"/>
      <c r="D59" s="242"/>
      <c r="E59" s="242"/>
      <c r="F59" s="242"/>
      <c r="G59" s="242"/>
      <c r="H59" s="242"/>
      <c r="I59" s="242"/>
      <c r="J59" s="242"/>
      <c r="K59" s="242"/>
      <c r="L59" s="242"/>
    </row>
    <row r="60" spans="1:18">
      <c r="B60" s="242"/>
      <c r="C60" s="242"/>
      <c r="D60" s="242"/>
      <c r="E60" s="242"/>
      <c r="F60" s="242"/>
      <c r="G60" s="242"/>
      <c r="H60" s="242"/>
      <c r="I60" s="242"/>
      <c r="J60" s="242"/>
      <c r="K60" s="242"/>
      <c r="L60" s="242"/>
    </row>
    <row r="61" spans="1:18">
      <c r="B61" s="242"/>
      <c r="C61" s="242"/>
      <c r="D61" s="242"/>
      <c r="E61" s="242"/>
      <c r="F61" s="242"/>
      <c r="G61" s="242"/>
      <c r="H61" s="242"/>
      <c r="I61" s="242"/>
      <c r="J61" s="242"/>
      <c r="K61" s="242"/>
      <c r="L61" s="242"/>
    </row>
    <row r="62" spans="1:18">
      <c r="B62" s="242"/>
      <c r="C62" s="242"/>
      <c r="D62" s="242"/>
      <c r="E62" s="242"/>
      <c r="F62" s="242"/>
      <c r="G62" s="242"/>
      <c r="H62" s="242"/>
      <c r="I62" s="242"/>
      <c r="J62" s="242"/>
      <c r="K62" s="242"/>
      <c r="L62" s="242"/>
    </row>
    <row r="71" ht="126" customHeight="1"/>
  </sheetData>
  <customSheetViews>
    <customSheetView guid="{7DB216E5-3E9A-45C8-95BA-08FAF5984042}" scale="115" showPageBreaks="1" printArea="1" view="pageBreakPreview" topLeftCell="A28">
      <selection activeCell="B35" sqref="B35:O36"/>
      <pageMargins left="0" right="0" top="0" bottom="0" header="0" footer="0"/>
      <printOptions horizontalCentered="1"/>
      <pageSetup scale="80" orientation="landscape" r:id="rId1"/>
      <headerFooter alignWithMargins="0">
        <oddFooter>&amp;L&amp;"Arial Narrow,Regular"&amp;8See additional notes on page 7. Minor differences may exist due to rounding.&amp;R&amp;"Arial Narrow,Regular"&amp;8 5</oddFooter>
      </headerFooter>
    </customSheetView>
  </customSheetViews>
  <mergeCells count="6">
    <mergeCell ref="A1:N1"/>
    <mergeCell ref="A53:R53"/>
    <mergeCell ref="B5:F5"/>
    <mergeCell ref="H5:L5"/>
    <mergeCell ref="A49:R49"/>
    <mergeCell ref="N5:R5"/>
  </mergeCells>
  <printOptions horizontalCentered="1"/>
  <pageMargins left="0.5" right="0.5" top="0.25" bottom="0.5" header="0.25" footer="0.25"/>
  <pageSetup scale="67" orientation="landscape" r:id="rId2"/>
  <headerFooter alignWithMargins="0">
    <oddFooter>&amp;L&amp;"Arial Narrow,Regular"&amp;8See notes on pages 8, 9 and 10. Minor differences may exist due to rounding.&amp;R&amp;"Arial Narrow,Regular"&amp;8&amp;P</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U52"/>
  <sheetViews>
    <sheetView showGridLines="0" view="pageBreakPreview" zoomScaleNormal="100" zoomScaleSheetLayoutView="100" workbookViewId="0"/>
  </sheetViews>
  <sheetFormatPr defaultColWidth="9.109375" defaultRowHeight="13.8"/>
  <cols>
    <col min="1" max="1" width="52.109375" style="2" customWidth="1"/>
    <col min="2" max="6" width="9.33203125" style="2" customWidth="1"/>
    <col min="7" max="7" width="1.5546875" style="2" customWidth="1"/>
    <col min="8" max="12" width="9.33203125" style="2" customWidth="1"/>
    <col min="13" max="13" width="1.5546875" style="2" customWidth="1"/>
    <col min="14" max="18" width="9.33203125" style="2" customWidth="1"/>
    <col min="19" max="16384" width="9.109375" style="2"/>
  </cols>
  <sheetData>
    <row r="1" spans="1:21" ht="22.5" customHeight="1">
      <c r="A1" s="65" t="s">
        <v>152</v>
      </c>
    </row>
    <row r="2" spans="1:21" ht="13.5" customHeight="1">
      <c r="A2" s="99" t="s">
        <v>153</v>
      </c>
    </row>
    <row r="3" spans="1:21" ht="13.5" customHeight="1">
      <c r="A3" s="115"/>
      <c r="B3" s="192"/>
      <c r="C3" s="116"/>
      <c r="D3" s="116"/>
      <c r="E3" s="116"/>
      <c r="F3" s="116"/>
      <c r="G3" s="116"/>
      <c r="H3" s="116"/>
      <c r="I3" s="116"/>
      <c r="J3" s="116"/>
      <c r="K3" s="116"/>
      <c r="L3" s="116"/>
      <c r="M3" s="116"/>
      <c r="N3" s="116"/>
      <c r="O3" s="116"/>
      <c r="P3" s="116"/>
      <c r="Q3" s="116"/>
      <c r="R3" s="116"/>
    </row>
    <row r="4" spans="1:21" ht="3.75" customHeight="1"/>
    <row r="5" spans="1:21" ht="12.75" customHeight="1">
      <c r="B5" s="591">
        <v>2019</v>
      </c>
      <c r="C5" s="591"/>
      <c r="D5" s="591"/>
      <c r="E5" s="591"/>
      <c r="F5" s="591"/>
      <c r="H5" s="591">
        <v>2020</v>
      </c>
      <c r="I5" s="591"/>
      <c r="J5" s="591"/>
      <c r="K5" s="591"/>
      <c r="L5" s="591"/>
      <c r="N5" s="591">
        <v>2021</v>
      </c>
      <c r="O5" s="591"/>
      <c r="P5" s="591"/>
      <c r="Q5" s="591"/>
      <c r="R5" s="591"/>
      <c r="S5" s="6"/>
    </row>
    <row r="6" spans="1:21" ht="12.75" customHeight="1">
      <c r="A6" s="523"/>
      <c r="B6" s="21" t="s">
        <v>2</v>
      </c>
      <c r="C6" s="22" t="s">
        <v>3</v>
      </c>
      <c r="D6" s="22" t="s">
        <v>4</v>
      </c>
      <c r="E6" s="22" t="s">
        <v>5</v>
      </c>
      <c r="F6" s="23" t="s">
        <v>6</v>
      </c>
      <c r="G6" s="1"/>
      <c r="H6" s="21" t="s">
        <v>2</v>
      </c>
      <c r="I6" s="22" t="s">
        <v>3</v>
      </c>
      <c r="J6" s="22" t="s">
        <v>4</v>
      </c>
      <c r="K6" s="22" t="s">
        <v>5</v>
      </c>
      <c r="L6" s="23" t="s">
        <v>6</v>
      </c>
      <c r="M6" s="1"/>
      <c r="N6" s="21" t="s">
        <v>2</v>
      </c>
      <c r="O6" s="22" t="s">
        <v>3</v>
      </c>
      <c r="P6" s="22" t="s">
        <v>4</v>
      </c>
      <c r="Q6" s="496" t="s">
        <v>5</v>
      </c>
      <c r="R6" s="23" t="s">
        <v>6</v>
      </c>
      <c r="S6" s="8"/>
    </row>
    <row r="7" spans="1:21" ht="6.75" customHeight="1" thickBot="1">
      <c r="B7" s="8"/>
      <c r="F7" s="85"/>
      <c r="G7" s="8"/>
      <c r="H7" s="8"/>
      <c r="L7" s="85"/>
      <c r="M7" s="8"/>
      <c r="N7" s="8"/>
      <c r="R7" s="85"/>
      <c r="S7" s="8"/>
    </row>
    <row r="8" spans="1:21" ht="19.5" customHeight="1" thickBot="1">
      <c r="A8" s="123" t="s">
        <v>154</v>
      </c>
      <c r="B8" s="122"/>
      <c r="C8" s="122"/>
      <c r="D8" s="122"/>
      <c r="E8" s="122"/>
      <c r="F8" s="121"/>
      <c r="G8" s="122"/>
      <c r="H8" s="122"/>
      <c r="I8" s="122"/>
      <c r="J8" s="122"/>
      <c r="K8" s="122"/>
      <c r="L8" s="121"/>
      <c r="M8" s="122"/>
      <c r="N8" s="122"/>
      <c r="O8" s="122"/>
      <c r="P8" s="122"/>
      <c r="Q8" s="122"/>
      <c r="R8" s="121"/>
      <c r="S8" s="477"/>
    </row>
    <row r="9" spans="1:21" ht="15.6" customHeight="1">
      <c r="A9" s="2" t="s">
        <v>148</v>
      </c>
      <c r="B9" s="16">
        <v>8553</v>
      </c>
      <c r="C9" s="16">
        <v>8716</v>
      </c>
      <c r="D9" s="16">
        <v>8553</v>
      </c>
      <c r="E9" s="16">
        <v>8436</v>
      </c>
      <c r="F9" s="533">
        <v>34258</v>
      </c>
      <c r="G9" s="16"/>
      <c r="H9" s="16">
        <v>8130</v>
      </c>
      <c r="I9" s="16">
        <v>7927</v>
      </c>
      <c r="J9" s="16">
        <v>7583</v>
      </c>
      <c r="K9" s="16">
        <v>7186</v>
      </c>
      <c r="L9" s="533">
        <v>30826</v>
      </c>
      <c r="M9" s="16"/>
      <c r="N9" s="16">
        <v>8413</v>
      </c>
      <c r="O9" s="16">
        <v>8927</v>
      </c>
      <c r="P9" s="16">
        <v>8957</v>
      </c>
      <c r="Q9" s="16">
        <v>8411</v>
      </c>
      <c r="R9" s="533">
        <v>34708</v>
      </c>
      <c r="S9" s="16"/>
      <c r="T9" s="580"/>
      <c r="U9" s="578"/>
    </row>
    <row r="10" spans="1:21" ht="15.6" customHeight="1">
      <c r="A10" s="206" t="s">
        <v>149</v>
      </c>
      <c r="B10" s="207">
        <v>-2092</v>
      </c>
      <c r="C10" s="207">
        <v>-2263</v>
      </c>
      <c r="D10" s="207">
        <v>-2511</v>
      </c>
      <c r="E10" s="207">
        <v>-3087</v>
      </c>
      <c r="F10" s="533">
        <v>-9953</v>
      </c>
      <c r="G10" s="207"/>
      <c r="H10" s="207">
        <v>-1881</v>
      </c>
      <c r="I10" s="207">
        <v>-2076</v>
      </c>
      <c r="J10" s="207">
        <v>-2387</v>
      </c>
      <c r="K10" s="207">
        <v>-2835</v>
      </c>
      <c r="L10" s="533">
        <v>-9179</v>
      </c>
      <c r="M10" s="207"/>
      <c r="N10" s="207">
        <v>-1859</v>
      </c>
      <c r="O10" s="207">
        <v>-2144</v>
      </c>
      <c r="P10" s="207">
        <v>-2142</v>
      </c>
      <c r="Q10" s="207">
        <v>-3028</v>
      </c>
      <c r="R10" s="533">
        <v>-9174</v>
      </c>
      <c r="S10" s="16"/>
      <c r="T10" s="578"/>
      <c r="U10" s="578"/>
    </row>
    <row r="11" spans="1:21" ht="15.6" customHeight="1">
      <c r="A11" s="206" t="s">
        <v>150</v>
      </c>
      <c r="B11" s="207">
        <v>-547</v>
      </c>
      <c r="C11" s="207">
        <v>-531</v>
      </c>
      <c r="D11" s="207">
        <v>-608</v>
      </c>
      <c r="E11" s="207">
        <v>-789</v>
      </c>
      <c r="F11" s="533">
        <v>-2475</v>
      </c>
      <c r="G11" s="207"/>
      <c r="H11" s="207">
        <v>-618</v>
      </c>
      <c r="I11" s="207">
        <v>-601</v>
      </c>
      <c r="J11" s="207">
        <v>-552</v>
      </c>
      <c r="K11" s="207">
        <v>-684</v>
      </c>
      <c r="L11" s="533">
        <v>-2455</v>
      </c>
      <c r="M11" s="207"/>
      <c r="N11" s="207">
        <v>-612</v>
      </c>
      <c r="O11" s="207">
        <v>-671</v>
      </c>
      <c r="P11" s="207">
        <v>-723</v>
      </c>
      <c r="Q11" s="207">
        <v>-877</v>
      </c>
      <c r="R11" s="533">
        <v>-2883</v>
      </c>
      <c r="S11" s="16"/>
      <c r="T11" s="578"/>
      <c r="U11" s="578"/>
    </row>
    <row r="12" spans="1:21" ht="15.6" customHeight="1">
      <c r="A12" s="206" t="s">
        <v>155</v>
      </c>
      <c r="B12" s="207">
        <v>-970</v>
      </c>
      <c r="C12" s="207">
        <v>-1141</v>
      </c>
      <c r="D12" s="207">
        <v>-1056</v>
      </c>
      <c r="E12" s="207">
        <v>-1087</v>
      </c>
      <c r="F12" s="533">
        <v>-4254</v>
      </c>
      <c r="G12" s="207"/>
      <c r="H12" s="207">
        <v>-991</v>
      </c>
      <c r="I12" s="207">
        <v>-945</v>
      </c>
      <c r="J12" s="207">
        <v>-909</v>
      </c>
      <c r="K12" s="207">
        <v>-1033</v>
      </c>
      <c r="L12" s="533">
        <v>-3878</v>
      </c>
      <c r="M12" s="207"/>
      <c r="N12" s="207">
        <v>-911</v>
      </c>
      <c r="O12" s="207">
        <v>-998</v>
      </c>
      <c r="P12" s="207">
        <v>-1034</v>
      </c>
      <c r="Q12" s="207">
        <v>-965</v>
      </c>
      <c r="R12" s="533">
        <v>-3908</v>
      </c>
      <c r="S12" s="16"/>
      <c r="T12" s="578"/>
      <c r="U12" s="578"/>
    </row>
    <row r="13" spans="1:21" ht="15.6" customHeight="1">
      <c r="A13" s="206" t="s">
        <v>156</v>
      </c>
      <c r="B13" s="207">
        <v>-189</v>
      </c>
      <c r="C13" s="207">
        <v>-1445</v>
      </c>
      <c r="D13" s="207">
        <v>-856</v>
      </c>
      <c r="E13" s="207">
        <v>-741</v>
      </c>
      <c r="F13" s="533">
        <v>-3231</v>
      </c>
      <c r="G13" s="207"/>
      <c r="H13" s="207">
        <v>-281</v>
      </c>
      <c r="I13" s="207">
        <v>-52</v>
      </c>
      <c r="J13" s="207">
        <v>-1965</v>
      </c>
      <c r="K13" s="207">
        <v>-885</v>
      </c>
      <c r="L13" s="533">
        <v>-3183</v>
      </c>
      <c r="M13" s="207"/>
      <c r="N13" s="207">
        <v>-87</v>
      </c>
      <c r="O13" s="207">
        <v>-1745</v>
      </c>
      <c r="P13" s="207">
        <v>-368</v>
      </c>
      <c r="Q13" s="207">
        <v>-428</v>
      </c>
      <c r="R13" s="533">
        <v>-2628</v>
      </c>
      <c r="S13" s="16"/>
      <c r="T13" s="578"/>
      <c r="U13" s="578"/>
    </row>
    <row r="14" spans="1:21" ht="15.6" customHeight="1">
      <c r="A14" s="206" t="s">
        <v>157</v>
      </c>
      <c r="B14" s="207">
        <v>-535</v>
      </c>
      <c r="C14" s="207">
        <v>630</v>
      </c>
      <c r="D14" s="207">
        <v>-1765</v>
      </c>
      <c r="E14" s="207">
        <v>-665</v>
      </c>
      <c r="F14" s="533">
        <v>-2335</v>
      </c>
      <c r="G14" s="207"/>
      <c r="H14" s="207">
        <v>-1393</v>
      </c>
      <c r="I14" s="207">
        <v>1378</v>
      </c>
      <c r="J14" s="207">
        <v>376</v>
      </c>
      <c r="K14" s="207">
        <v>-539</v>
      </c>
      <c r="L14" s="533">
        <v>-178</v>
      </c>
      <c r="M14" s="207"/>
      <c r="N14" s="207">
        <v>-176</v>
      </c>
      <c r="O14" s="207">
        <v>1068</v>
      </c>
      <c r="P14" s="207">
        <v>-1949</v>
      </c>
      <c r="Q14" s="207">
        <v>-442</v>
      </c>
      <c r="R14" s="533">
        <v>-1499</v>
      </c>
      <c r="S14" s="16"/>
      <c r="T14" s="578"/>
      <c r="U14" s="578"/>
    </row>
    <row r="15" spans="1:21" ht="15.6" customHeight="1">
      <c r="A15" s="206" t="s">
        <v>158</v>
      </c>
      <c r="B15" s="193">
        <v>245</v>
      </c>
      <c r="C15" s="193">
        <v>288</v>
      </c>
      <c r="D15" s="193">
        <v>257</v>
      </c>
      <c r="E15" s="193">
        <v>231</v>
      </c>
      <c r="F15" s="533">
        <v>1021</v>
      </c>
      <c r="G15" s="207"/>
      <c r="H15" s="193">
        <v>298</v>
      </c>
      <c r="I15" s="193">
        <v>323</v>
      </c>
      <c r="J15" s="193">
        <v>301</v>
      </c>
      <c r="K15" s="193">
        <v>271</v>
      </c>
      <c r="L15" s="533">
        <v>1193</v>
      </c>
      <c r="M15" s="207"/>
      <c r="N15" s="193">
        <v>373</v>
      </c>
      <c r="O15" s="193">
        <v>338</v>
      </c>
      <c r="P15" s="193">
        <v>308</v>
      </c>
      <c r="Q15" s="193">
        <v>296</v>
      </c>
      <c r="R15" s="533">
        <v>1315</v>
      </c>
      <c r="S15" s="16"/>
      <c r="T15" s="578"/>
      <c r="U15" s="578"/>
    </row>
    <row r="16" spans="1:21" ht="17.399999999999999" customHeight="1">
      <c r="A16" s="206" t="s">
        <v>159</v>
      </c>
      <c r="B16" s="193">
        <v>127</v>
      </c>
      <c r="C16" s="193">
        <v>-8</v>
      </c>
      <c r="D16" s="193">
        <v>58</v>
      </c>
      <c r="E16" s="193">
        <v>61</v>
      </c>
      <c r="F16" s="533">
        <v>238</v>
      </c>
      <c r="G16" s="207"/>
      <c r="H16" s="193">
        <v>61</v>
      </c>
      <c r="I16" s="193">
        <v>12</v>
      </c>
      <c r="J16" s="193">
        <v>-158</v>
      </c>
      <c r="K16" s="193">
        <v>42</v>
      </c>
      <c r="L16" s="533">
        <v>-43</v>
      </c>
      <c r="M16" s="207"/>
      <c r="N16" s="193">
        <v>139</v>
      </c>
      <c r="O16" s="193">
        <v>17</v>
      </c>
      <c r="P16" s="193">
        <v>186</v>
      </c>
      <c r="Q16" s="193">
        <v>817</v>
      </c>
      <c r="R16" s="533">
        <v>1159</v>
      </c>
      <c r="S16" s="16"/>
      <c r="T16" s="578"/>
      <c r="U16" s="578"/>
    </row>
    <row r="17" spans="1:21" ht="17.399999999999999" customHeight="1">
      <c r="A17" s="3" t="s">
        <v>160</v>
      </c>
      <c r="B17" s="210">
        <v>0</v>
      </c>
      <c r="C17" s="210">
        <v>0</v>
      </c>
      <c r="D17" s="210">
        <v>0</v>
      </c>
      <c r="E17" s="210">
        <v>125</v>
      </c>
      <c r="F17" s="168">
        <v>125</v>
      </c>
      <c r="G17" s="16"/>
      <c r="H17" s="210">
        <v>0</v>
      </c>
      <c r="I17" s="210">
        <v>0</v>
      </c>
      <c r="J17" s="210">
        <v>0</v>
      </c>
      <c r="K17" s="210">
        <v>177</v>
      </c>
      <c r="L17" s="168">
        <v>177</v>
      </c>
      <c r="M17" s="16"/>
      <c r="N17" s="210">
        <v>0</v>
      </c>
      <c r="O17" s="210">
        <v>0</v>
      </c>
      <c r="P17" s="210">
        <v>0</v>
      </c>
      <c r="Q17" s="210">
        <v>0</v>
      </c>
      <c r="R17" s="168">
        <v>0</v>
      </c>
      <c r="S17" s="16"/>
      <c r="T17" s="578"/>
      <c r="U17" s="578"/>
    </row>
    <row r="18" spans="1:21" ht="15.6" customHeight="1">
      <c r="A18" s="1" t="s">
        <v>161</v>
      </c>
      <c r="B18" s="150">
        <v>4592</v>
      </c>
      <c r="C18" s="150">
        <v>4246</v>
      </c>
      <c r="D18" s="150">
        <v>2072</v>
      </c>
      <c r="E18" s="150">
        <v>2484</v>
      </c>
      <c r="F18" s="151">
        <v>13394</v>
      </c>
      <c r="G18" s="11"/>
      <c r="H18" s="150">
        <v>3325</v>
      </c>
      <c r="I18" s="150">
        <v>5966</v>
      </c>
      <c r="J18" s="150">
        <v>2289</v>
      </c>
      <c r="K18" s="150">
        <v>1700</v>
      </c>
      <c r="L18" s="151">
        <v>13280</v>
      </c>
      <c r="M18" s="16"/>
      <c r="N18" s="150">
        <v>5280</v>
      </c>
      <c r="O18" s="150">
        <v>4791</v>
      </c>
      <c r="P18" s="150">
        <v>3234</v>
      </c>
      <c r="Q18" s="150">
        <v>3784</v>
      </c>
      <c r="R18" s="151">
        <v>17089</v>
      </c>
      <c r="S18" s="150"/>
      <c r="T18" s="578"/>
      <c r="U18" s="578"/>
    </row>
    <row r="19" spans="1:21" s="1" customFormat="1" ht="4.5" customHeight="1" thickBot="1">
      <c r="B19" s="6"/>
      <c r="F19" s="7"/>
      <c r="G19" s="6"/>
      <c r="H19" s="6"/>
      <c r="L19" s="7"/>
      <c r="M19" s="6"/>
      <c r="N19" s="6"/>
      <c r="O19" s="6"/>
      <c r="P19" s="6"/>
      <c r="Q19" s="6"/>
      <c r="R19" s="7"/>
      <c r="S19" s="6"/>
      <c r="T19" s="579"/>
      <c r="U19" s="579"/>
    </row>
    <row r="20" spans="1:21" ht="19.5" customHeight="1" thickBot="1">
      <c r="A20" s="123" t="s">
        <v>162</v>
      </c>
      <c r="B20" s="122"/>
      <c r="C20" s="122"/>
      <c r="D20" s="122"/>
      <c r="E20" s="122"/>
      <c r="F20" s="121"/>
      <c r="G20" s="122"/>
      <c r="H20" s="122"/>
      <c r="I20" s="122"/>
      <c r="J20" s="122"/>
      <c r="K20" s="122"/>
      <c r="L20" s="121"/>
      <c r="M20" s="122"/>
      <c r="N20" s="122"/>
      <c r="O20" s="122"/>
      <c r="P20" s="122"/>
      <c r="Q20" s="122"/>
      <c r="R20" s="121"/>
      <c r="S20" s="477"/>
      <c r="T20" s="578"/>
      <c r="U20" s="578"/>
    </row>
    <row r="21" spans="1:21" ht="15.6" customHeight="1">
      <c r="A21" s="449" t="s">
        <v>163</v>
      </c>
      <c r="B21" s="416">
        <v>869</v>
      </c>
      <c r="C21" s="416">
        <v>954</v>
      </c>
      <c r="D21" s="416">
        <v>955</v>
      </c>
      <c r="E21" s="416">
        <v>957</v>
      </c>
      <c r="F21" s="415">
        <v>3735</v>
      </c>
      <c r="G21" s="416"/>
      <c r="H21" s="416">
        <v>977</v>
      </c>
      <c r="I21" s="416">
        <v>1051</v>
      </c>
      <c r="J21" s="416">
        <v>1058</v>
      </c>
      <c r="K21" s="416">
        <v>1054</v>
      </c>
      <c r="L21" s="415">
        <v>4140</v>
      </c>
      <c r="M21" s="416"/>
      <c r="N21" s="416">
        <v>1080</v>
      </c>
      <c r="O21" s="416">
        <v>1151</v>
      </c>
      <c r="P21" s="416">
        <v>1156</v>
      </c>
      <c r="Q21" s="416">
        <v>1145</v>
      </c>
      <c r="R21" s="415">
        <v>4532</v>
      </c>
      <c r="S21" s="11"/>
      <c r="T21" s="578"/>
      <c r="U21" s="578"/>
    </row>
    <row r="22" spans="1:21" ht="15.6" customHeight="1">
      <c r="A22" s="19" t="s">
        <v>164</v>
      </c>
      <c r="B22" s="524">
        <v>0</v>
      </c>
      <c r="C22" s="524">
        <v>0</v>
      </c>
      <c r="D22" s="524">
        <v>0</v>
      </c>
      <c r="E22" s="524">
        <v>0</v>
      </c>
      <c r="F22" s="534">
        <v>0</v>
      </c>
      <c r="G22" s="11"/>
      <c r="H22" s="524">
        <v>0</v>
      </c>
      <c r="I22" s="524">
        <v>0</v>
      </c>
      <c r="J22" s="524">
        <v>0</v>
      </c>
      <c r="K22" s="524">
        <v>0</v>
      </c>
      <c r="L22" s="534">
        <v>0</v>
      </c>
      <c r="M22" s="11"/>
      <c r="N22" s="524">
        <v>0</v>
      </c>
      <c r="O22" s="524">
        <v>500</v>
      </c>
      <c r="P22" s="524">
        <v>1500</v>
      </c>
      <c r="Q22" s="524">
        <v>2000</v>
      </c>
      <c r="R22" s="534">
        <v>4000</v>
      </c>
      <c r="S22" s="11"/>
      <c r="T22" s="578"/>
      <c r="U22" s="578"/>
    </row>
    <row r="23" spans="1:21" ht="15.6" customHeight="1">
      <c r="A23" s="4" t="s">
        <v>165</v>
      </c>
      <c r="B23" s="11">
        <v>869</v>
      </c>
      <c r="C23" s="11">
        <v>954</v>
      </c>
      <c r="D23" s="11">
        <v>955</v>
      </c>
      <c r="E23" s="11">
        <v>957</v>
      </c>
      <c r="F23" s="27">
        <v>3735</v>
      </c>
      <c r="G23" s="11"/>
      <c r="H23" s="11">
        <v>977</v>
      </c>
      <c r="I23" s="11">
        <v>1051</v>
      </c>
      <c r="J23" s="11">
        <v>1058</v>
      </c>
      <c r="K23" s="11">
        <v>1054</v>
      </c>
      <c r="L23" s="27">
        <v>4140</v>
      </c>
      <c r="M23" s="11"/>
      <c r="N23" s="11">
        <v>1080</v>
      </c>
      <c r="O23" s="11">
        <v>1651</v>
      </c>
      <c r="P23" s="11">
        <v>2656</v>
      </c>
      <c r="Q23" s="11">
        <v>3145</v>
      </c>
      <c r="R23" s="27">
        <v>8532</v>
      </c>
      <c r="S23" s="16"/>
      <c r="T23" s="578"/>
      <c r="U23" s="578"/>
    </row>
    <row r="24" spans="1:21" s="1" customFormat="1" ht="8.25" customHeight="1" thickBot="1">
      <c r="B24" s="6"/>
      <c r="F24" s="7"/>
      <c r="G24" s="6"/>
      <c r="H24" s="6"/>
      <c r="L24" s="7"/>
      <c r="M24" s="6"/>
      <c r="N24" s="6"/>
      <c r="O24" s="6"/>
      <c r="P24" s="6"/>
      <c r="Q24" s="6"/>
      <c r="R24" s="7"/>
      <c r="S24" s="6"/>
      <c r="T24" s="579"/>
      <c r="U24" s="579"/>
    </row>
    <row r="25" spans="1:21" ht="19.5" customHeight="1" thickBot="1">
      <c r="A25" s="123" t="s">
        <v>166</v>
      </c>
      <c r="B25" s="122"/>
      <c r="C25" s="122"/>
      <c r="D25" s="122"/>
      <c r="E25" s="122"/>
      <c r="F25" s="121"/>
      <c r="G25" s="122"/>
      <c r="H25" s="122"/>
      <c r="I25" s="122"/>
      <c r="J25" s="122"/>
      <c r="K25" s="122"/>
      <c r="L25" s="121"/>
      <c r="M25" s="122"/>
      <c r="N25" s="122"/>
      <c r="O25" s="122"/>
      <c r="P25" s="122"/>
      <c r="Q25" s="122"/>
      <c r="R25" s="121"/>
      <c r="S25" s="477"/>
      <c r="T25" s="578"/>
      <c r="U25" s="578"/>
    </row>
    <row r="26" spans="1:21" ht="15.6" customHeight="1">
      <c r="A26" s="402" t="s">
        <v>167</v>
      </c>
      <c r="B26" s="403">
        <v>0.76</v>
      </c>
      <c r="C26" s="403">
        <v>0.78</v>
      </c>
      <c r="D26" s="403">
        <v>0.79</v>
      </c>
      <c r="E26" s="403">
        <v>0.79</v>
      </c>
      <c r="F26" s="420">
        <v>3.13</v>
      </c>
      <c r="G26" s="404"/>
      <c r="H26" s="403">
        <v>0.71</v>
      </c>
      <c r="I26" s="403">
        <v>0.69</v>
      </c>
      <c r="J26" s="403">
        <v>0.65</v>
      </c>
      <c r="K26" s="403">
        <v>0.56000000000000005</v>
      </c>
      <c r="L26" s="420">
        <v>2.61</v>
      </c>
      <c r="M26" s="404"/>
      <c r="N26" s="403">
        <v>0.76</v>
      </c>
      <c r="O26" s="403">
        <v>0.84</v>
      </c>
      <c r="P26" s="403">
        <v>0.87</v>
      </c>
      <c r="Q26" s="403">
        <v>0.77</v>
      </c>
      <c r="R26" s="420">
        <v>3.23</v>
      </c>
      <c r="S26" s="16"/>
      <c r="T26" s="578"/>
      <c r="U26" s="578"/>
    </row>
    <row r="27" spans="1:21" s="1" customFormat="1" ht="8.25" customHeight="1" thickBot="1">
      <c r="B27" s="6"/>
      <c r="F27" s="7"/>
      <c r="G27" s="6"/>
      <c r="H27" s="6"/>
      <c r="I27" s="6"/>
      <c r="J27" s="6"/>
      <c r="K27" s="6"/>
      <c r="L27" s="7"/>
      <c r="M27" s="6"/>
      <c r="N27" s="6"/>
      <c r="O27" s="6"/>
      <c r="P27" s="6"/>
      <c r="Q27" s="6"/>
      <c r="R27" s="7"/>
      <c r="S27" s="419"/>
      <c r="T27" s="579"/>
      <c r="U27" s="579"/>
    </row>
    <row r="28" spans="1:21" ht="19.5" customHeight="1" thickBot="1">
      <c r="A28" s="123" t="s">
        <v>168</v>
      </c>
      <c r="B28" s="122"/>
      <c r="C28" s="122"/>
      <c r="D28" s="122"/>
      <c r="E28" s="122"/>
      <c r="F28" s="121"/>
      <c r="G28" s="122"/>
      <c r="H28" s="122"/>
      <c r="I28" s="122"/>
      <c r="J28" s="122"/>
      <c r="K28" s="122"/>
      <c r="L28" s="121"/>
      <c r="M28" s="122"/>
      <c r="N28" s="122"/>
      <c r="O28" s="122"/>
      <c r="P28" s="122"/>
      <c r="Q28" s="122"/>
      <c r="R28" s="121"/>
      <c r="S28" s="477"/>
      <c r="T28" s="578"/>
      <c r="U28" s="578"/>
    </row>
    <row r="29" spans="1:21" ht="15.75" customHeight="1">
      <c r="A29" s="60" t="s">
        <v>169</v>
      </c>
      <c r="B29" s="196">
        <v>4594</v>
      </c>
      <c r="C29" s="196">
        <v>4607</v>
      </c>
      <c r="D29" s="196">
        <v>4619</v>
      </c>
      <c r="E29" s="196">
        <v>4623</v>
      </c>
      <c r="F29" s="197">
        <v>4610</v>
      </c>
      <c r="G29" s="170"/>
      <c r="H29" s="196">
        <v>4617</v>
      </c>
      <c r="I29" s="196">
        <v>4607</v>
      </c>
      <c r="J29" s="196">
        <v>4628</v>
      </c>
      <c r="K29" s="196">
        <v>4645</v>
      </c>
      <c r="L29" s="197">
        <v>4624</v>
      </c>
      <c r="M29" s="170"/>
      <c r="N29" s="196">
        <v>4665</v>
      </c>
      <c r="O29" s="196">
        <v>4673</v>
      </c>
      <c r="P29" s="196">
        <v>4665</v>
      </c>
      <c r="Q29" s="196">
        <v>4613</v>
      </c>
      <c r="R29" s="197">
        <v>4654</v>
      </c>
      <c r="S29" s="489"/>
      <c r="T29" s="578"/>
      <c r="U29" s="578"/>
    </row>
    <row r="30" spans="1:21" ht="12.75" customHeight="1">
      <c r="F30" s="60"/>
      <c r="L30" s="60"/>
    </row>
    <row r="31" spans="1:21" ht="108" customHeight="1">
      <c r="F31" s="60"/>
      <c r="I31" s="16"/>
      <c r="K31" s="16"/>
    </row>
    <row r="32" spans="1:21" ht="12.75" customHeight="1">
      <c r="F32" s="60"/>
      <c r="H32" s="16"/>
      <c r="I32" s="16"/>
      <c r="K32" s="16"/>
    </row>
    <row r="33" spans="1:19" ht="5.25" customHeight="1">
      <c r="F33" s="60"/>
    </row>
    <row r="34" spans="1:19" ht="25.5" customHeight="1">
      <c r="A34" s="589"/>
      <c r="B34" s="589"/>
      <c r="C34" s="589"/>
      <c r="D34" s="589"/>
      <c r="E34" s="589"/>
      <c r="F34" s="589"/>
      <c r="G34" s="589"/>
      <c r="H34" s="589"/>
      <c r="I34" s="589"/>
      <c r="J34" s="589"/>
      <c r="K34" s="589"/>
      <c r="L34" s="589"/>
      <c r="M34" s="589"/>
      <c r="N34" s="589"/>
      <c r="O34" s="589"/>
      <c r="P34" s="589"/>
      <c r="Q34" s="589"/>
      <c r="R34" s="589"/>
      <c r="S34" s="211"/>
    </row>
    <row r="52" ht="126" customHeight="1"/>
  </sheetData>
  <customSheetViews>
    <customSheetView guid="{7DB216E5-3E9A-45C8-95BA-08FAF5984042}" showPageBreaks="1" printArea="1">
      <pageMargins left="0" right="0" top="0" bottom="0" header="0" footer="0"/>
      <printOptions horizontalCentered="1"/>
      <pageSetup scale="80" orientation="landscape" r:id="rId1"/>
      <headerFooter alignWithMargins="0">
        <oddFooter>&amp;L&amp;"Arial Narrow,Regular"&amp;8See additional notes on page 7. Minor differences may exist due to rounding.&amp;R&amp;"Arial Narrow,Regular"&amp;8 6</oddFooter>
      </headerFooter>
    </customSheetView>
  </customSheetViews>
  <mergeCells count="4">
    <mergeCell ref="B5:F5"/>
    <mergeCell ref="H5:L5"/>
    <mergeCell ref="A34:R34"/>
    <mergeCell ref="N5:R5"/>
  </mergeCells>
  <printOptions horizontalCentered="1"/>
  <pageMargins left="0.5" right="0.5" top="0.25" bottom="0.5" header="0.25" footer="0.25"/>
  <pageSetup scale="66" orientation="landscape" r:id="rId2"/>
  <headerFooter alignWithMargins="0">
    <oddFooter>&amp;L&amp;"Arial Narrow,Regular"&amp;8See notes on pages 8, 9 and 10. Minor differences may exist due to rounding.&amp;R&amp;"Arial Narrow,Regular"&amp;8&amp;P</oddFooter>
  </headerFooter>
  <customProperties>
    <customPr name="SheetOptions"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XFD114"/>
  <sheetViews>
    <sheetView showGridLines="0" view="pageBreakPreview" topLeftCell="A59" zoomScaleNormal="100" zoomScaleSheetLayoutView="100" workbookViewId="0">
      <selection activeCell="R55" sqref="R55"/>
    </sheetView>
  </sheetViews>
  <sheetFormatPr defaultColWidth="9.109375" defaultRowHeight="13.2"/>
  <cols>
    <col min="1" max="1" width="34.109375" style="62" customWidth="1"/>
    <col min="2" max="2" width="9.5546875" style="62" customWidth="1"/>
    <col min="3" max="6" width="9.109375" style="62" customWidth="1"/>
    <col min="7" max="7" width="2.44140625" style="62" customWidth="1"/>
    <col min="8" max="12" width="9.109375" style="62" customWidth="1"/>
    <col min="13" max="13" width="1.88671875" style="62" customWidth="1"/>
    <col min="14" max="18" width="9.109375" style="62" customWidth="1"/>
    <col min="19" max="19" width="10.88671875" style="62" customWidth="1"/>
    <col min="20" max="20" width="9.109375" style="62"/>
    <col min="21" max="21" width="12.109375" style="62" bestFit="1" customWidth="1"/>
    <col min="22" max="22" width="11.109375" style="62" bestFit="1" customWidth="1"/>
    <col min="23" max="25" width="12.109375" style="62" bestFit="1" customWidth="1"/>
    <col min="26" max="16384" width="9.109375" style="62"/>
  </cols>
  <sheetData>
    <row r="1" spans="1:19" ht="18.75" customHeight="1">
      <c r="A1" s="100" t="s">
        <v>170</v>
      </c>
      <c r="B1" s="61"/>
    </row>
    <row r="2" spans="1:19" s="1" customFormat="1" ht="25.5" customHeight="1">
      <c r="A2" s="213"/>
      <c r="B2" s="214"/>
      <c r="C2" s="214"/>
      <c r="D2" s="214"/>
      <c r="E2" s="214"/>
      <c r="F2" s="214"/>
      <c r="G2" s="214"/>
      <c r="H2" s="214"/>
      <c r="I2" s="214"/>
      <c r="J2" s="214"/>
      <c r="K2" s="214"/>
      <c r="L2" s="214"/>
      <c r="M2" s="214"/>
      <c r="N2" s="214"/>
      <c r="O2" s="214"/>
      <c r="P2" s="214"/>
      <c r="Q2" s="214"/>
      <c r="R2" s="214"/>
      <c r="S2" s="214"/>
    </row>
    <row r="3" spans="1:19" ht="4.5" hidden="1" customHeight="1"/>
    <row r="4" spans="1:19" ht="2.25" hidden="1" customHeight="1">
      <c r="A4" s="169"/>
      <c r="B4" s="169"/>
    </row>
    <row r="5" spans="1:19" ht="14.4" customHeight="1">
      <c r="A5" s="292" t="s">
        <v>171</v>
      </c>
      <c r="B5" s="169"/>
    </row>
    <row r="6" spans="1:19" ht="63.6" customHeight="1">
      <c r="A6" s="603" t="s">
        <v>172</v>
      </c>
      <c r="B6" s="603"/>
      <c r="C6" s="603"/>
      <c r="D6" s="603"/>
      <c r="E6" s="603"/>
      <c r="F6" s="603"/>
      <c r="G6" s="603"/>
      <c r="H6" s="603"/>
      <c r="I6" s="603"/>
      <c r="J6" s="603"/>
      <c r="K6" s="603"/>
      <c r="L6" s="603"/>
      <c r="M6" s="603"/>
      <c r="N6" s="603"/>
      <c r="O6" s="603"/>
      <c r="P6" s="603"/>
      <c r="Q6" s="603"/>
      <c r="R6" s="603"/>
      <c r="S6" s="603"/>
    </row>
    <row r="7" spans="1:19" ht="19.5" customHeight="1">
      <c r="A7" s="604" t="s">
        <v>173</v>
      </c>
      <c r="B7" s="604"/>
      <c r="C7" s="604"/>
      <c r="D7" s="604"/>
      <c r="E7" s="604"/>
      <c r="F7" s="604"/>
      <c r="G7" s="604"/>
      <c r="H7" s="604"/>
      <c r="I7" s="604"/>
      <c r="J7" s="604"/>
      <c r="K7" s="604"/>
      <c r="L7" s="604"/>
      <c r="M7" s="604"/>
      <c r="N7" s="604"/>
      <c r="O7" s="604"/>
      <c r="P7" s="604"/>
      <c r="Q7" s="604"/>
      <c r="R7" s="604"/>
      <c r="S7" s="604"/>
    </row>
    <row r="8" spans="1:19" ht="21.6" customHeight="1">
      <c r="A8" s="604" t="s">
        <v>174</v>
      </c>
      <c r="B8" s="604"/>
      <c r="C8" s="604"/>
      <c r="D8" s="604"/>
      <c r="E8" s="604"/>
      <c r="F8" s="604"/>
      <c r="G8" s="604"/>
      <c r="H8" s="604"/>
      <c r="I8" s="604"/>
      <c r="J8" s="604"/>
      <c r="K8" s="604"/>
      <c r="L8" s="604"/>
      <c r="M8" s="604"/>
      <c r="N8" s="604"/>
      <c r="O8" s="604"/>
      <c r="P8" s="604"/>
      <c r="Q8" s="604"/>
      <c r="R8" s="604"/>
      <c r="S8" s="604"/>
    </row>
    <row r="9" spans="1:19" ht="18.899999999999999" customHeight="1">
      <c r="A9" s="604" t="s">
        <v>175</v>
      </c>
      <c r="B9" s="604"/>
      <c r="C9" s="604"/>
      <c r="D9" s="604"/>
      <c r="E9" s="604"/>
      <c r="F9" s="604"/>
      <c r="G9" s="604"/>
      <c r="H9" s="604"/>
      <c r="I9" s="604"/>
      <c r="J9" s="604"/>
      <c r="K9" s="604"/>
      <c r="L9" s="604"/>
      <c r="M9" s="604"/>
      <c r="N9" s="604"/>
      <c r="O9" s="604"/>
      <c r="P9" s="604"/>
      <c r="Q9" s="604"/>
      <c r="R9" s="604"/>
      <c r="S9" s="604"/>
    </row>
    <row r="10" spans="1:19" ht="32.4" customHeight="1">
      <c r="A10" s="605" t="s">
        <v>176</v>
      </c>
      <c r="B10" s="605"/>
      <c r="C10" s="605"/>
      <c r="D10" s="605"/>
      <c r="E10" s="605"/>
      <c r="F10" s="605"/>
      <c r="G10" s="605"/>
      <c r="H10" s="605"/>
      <c r="I10" s="605"/>
      <c r="J10" s="605"/>
      <c r="K10" s="605"/>
      <c r="L10" s="605"/>
      <c r="M10" s="605"/>
      <c r="N10" s="605"/>
      <c r="O10" s="605"/>
      <c r="P10" s="605"/>
      <c r="Q10" s="605"/>
      <c r="R10" s="605"/>
      <c r="S10" s="605"/>
    </row>
    <row r="11" spans="1:19" s="293" customFormat="1" ht="34.5" customHeight="1">
      <c r="A11" s="603" t="s">
        <v>177</v>
      </c>
      <c r="B11" s="603"/>
      <c r="C11" s="603"/>
      <c r="D11" s="603"/>
      <c r="E11" s="603"/>
      <c r="F11" s="603"/>
      <c r="G11" s="603"/>
      <c r="H11" s="603"/>
      <c r="I11" s="603"/>
      <c r="J11" s="603"/>
      <c r="K11" s="603"/>
      <c r="L11" s="603"/>
      <c r="M11" s="603"/>
      <c r="N11" s="603"/>
      <c r="O11" s="603"/>
      <c r="P11" s="603"/>
      <c r="Q11" s="603"/>
      <c r="R11" s="603"/>
      <c r="S11" s="603"/>
    </row>
    <row r="12" spans="1:19" s="516" customFormat="1" ht="17.100000000000001" customHeight="1">
      <c r="A12" s="378"/>
      <c r="B12" s="378"/>
      <c r="C12" s="378"/>
      <c r="D12" s="378"/>
      <c r="E12" s="378"/>
      <c r="F12" s="378"/>
      <c r="G12" s="378"/>
      <c r="H12" s="378"/>
      <c r="I12" s="378"/>
      <c r="J12" s="378"/>
      <c r="K12" s="378"/>
      <c r="L12" s="378"/>
      <c r="M12" s="378"/>
      <c r="N12" s="378"/>
      <c r="O12" s="378"/>
      <c r="P12" s="378"/>
      <c r="Q12" s="378"/>
      <c r="R12" s="378"/>
      <c r="S12" s="517"/>
    </row>
    <row r="13" spans="1:19" ht="17.25" customHeight="1">
      <c r="A13" s="606" t="s">
        <v>178</v>
      </c>
      <c r="B13" s="606"/>
      <c r="C13" s="606"/>
      <c r="D13" s="606"/>
      <c r="E13" s="606"/>
      <c r="F13" s="606"/>
      <c r="G13" s="606"/>
      <c r="H13" s="606"/>
      <c r="I13" s="606"/>
      <c r="J13" s="606"/>
      <c r="K13" s="606"/>
      <c r="L13" s="606"/>
      <c r="M13" s="606"/>
      <c r="N13" s="606"/>
      <c r="O13" s="606"/>
      <c r="P13" s="606"/>
      <c r="Q13" s="606"/>
      <c r="R13" s="606"/>
      <c r="S13" s="606"/>
    </row>
    <row r="14" spans="1:19" ht="5.0999999999999996" customHeight="1">
      <c r="A14" s="356"/>
      <c r="B14" s="356"/>
      <c r="C14" s="356"/>
      <c r="D14" s="356"/>
      <c r="E14" s="356"/>
      <c r="F14" s="356"/>
      <c r="G14" s="356"/>
      <c r="H14" s="356"/>
      <c r="I14" s="356"/>
      <c r="J14" s="356"/>
      <c r="K14" s="356"/>
      <c r="L14" s="356"/>
      <c r="M14" s="356"/>
      <c r="N14" s="356"/>
      <c r="O14" s="356"/>
      <c r="P14" s="356"/>
      <c r="Q14" s="356"/>
      <c r="R14" s="356"/>
      <c r="S14" s="355"/>
    </row>
    <row r="15" spans="1:19" ht="16.5" customHeight="1">
      <c r="A15" s="606" t="s">
        <v>179</v>
      </c>
      <c r="B15" s="606"/>
      <c r="C15" s="606"/>
      <c r="D15" s="606"/>
      <c r="E15" s="606"/>
      <c r="F15" s="606"/>
      <c r="G15" s="606"/>
      <c r="H15" s="606"/>
      <c r="I15" s="606"/>
      <c r="J15" s="606"/>
      <c r="K15" s="606"/>
      <c r="L15" s="606"/>
      <c r="M15" s="606"/>
      <c r="N15" s="606"/>
      <c r="O15" s="606"/>
      <c r="P15" s="606"/>
      <c r="Q15" s="606"/>
      <c r="R15" s="606"/>
      <c r="S15" s="606"/>
    </row>
    <row r="16" spans="1:19" ht="8.25" customHeight="1">
      <c r="A16" s="356"/>
      <c r="B16" s="356"/>
      <c r="C16" s="356"/>
      <c r="D16" s="356"/>
      <c r="E16" s="356"/>
      <c r="F16" s="356"/>
      <c r="G16" s="356"/>
      <c r="H16" s="356"/>
      <c r="I16" s="356"/>
      <c r="J16" s="356"/>
      <c r="K16" s="356"/>
      <c r="L16" s="356"/>
      <c r="M16" s="356"/>
      <c r="N16" s="356"/>
      <c r="O16" s="356"/>
      <c r="P16" s="356"/>
      <c r="Q16" s="356"/>
      <c r="R16" s="356"/>
      <c r="S16" s="355"/>
    </row>
    <row r="17" spans="1:19" ht="16.5" customHeight="1">
      <c r="A17" s="606" t="s">
        <v>180</v>
      </c>
      <c r="B17" s="606"/>
      <c r="C17" s="606"/>
      <c r="D17" s="606"/>
      <c r="E17" s="606"/>
      <c r="F17" s="606"/>
      <c r="G17" s="606"/>
      <c r="H17" s="606"/>
      <c r="I17" s="606"/>
      <c r="J17" s="606"/>
      <c r="K17" s="606"/>
      <c r="L17" s="606"/>
      <c r="M17" s="606"/>
      <c r="N17" s="606"/>
      <c r="O17" s="606"/>
      <c r="P17" s="606"/>
      <c r="Q17" s="606"/>
      <c r="R17" s="606"/>
      <c r="S17" s="606"/>
    </row>
    <row r="18" spans="1:19" ht="8.25" customHeight="1">
      <c r="A18" s="378"/>
      <c r="B18" s="378"/>
      <c r="C18" s="378"/>
      <c r="D18" s="378"/>
      <c r="E18" s="378"/>
      <c r="F18" s="378"/>
      <c r="G18" s="378"/>
      <c r="H18" s="378"/>
      <c r="I18" s="378"/>
      <c r="J18" s="378"/>
      <c r="K18" s="378"/>
      <c r="L18" s="378"/>
      <c r="M18" s="378"/>
      <c r="N18" s="378"/>
      <c r="O18" s="378"/>
      <c r="P18" s="378"/>
      <c r="Q18" s="378"/>
      <c r="R18" s="378"/>
      <c r="S18" s="355"/>
    </row>
    <row r="19" spans="1:19" ht="27.9" customHeight="1">
      <c r="A19" s="606" t="s">
        <v>181</v>
      </c>
      <c r="B19" s="606"/>
      <c r="C19" s="606"/>
      <c r="D19" s="606"/>
      <c r="E19" s="606"/>
      <c r="F19" s="606"/>
      <c r="G19" s="606"/>
      <c r="H19" s="606"/>
      <c r="I19" s="606"/>
      <c r="J19" s="606"/>
      <c r="K19" s="606"/>
      <c r="L19" s="606"/>
      <c r="M19" s="606"/>
      <c r="N19" s="606"/>
      <c r="O19" s="606"/>
      <c r="P19" s="606"/>
      <c r="Q19" s="606"/>
      <c r="R19" s="606"/>
      <c r="S19" s="606"/>
    </row>
    <row r="20" spans="1:19" ht="8.25" customHeight="1">
      <c r="A20" s="378"/>
      <c r="B20" s="378"/>
      <c r="C20" s="378"/>
      <c r="D20" s="378"/>
      <c r="E20" s="378"/>
      <c r="F20" s="378"/>
      <c r="G20" s="378"/>
      <c r="H20" s="378"/>
      <c r="I20" s="378"/>
      <c r="J20" s="378"/>
      <c r="K20" s="378"/>
      <c r="L20" s="378"/>
      <c r="M20" s="378"/>
      <c r="N20" s="378"/>
      <c r="O20" s="378"/>
      <c r="P20" s="378"/>
      <c r="Q20" s="378"/>
      <c r="R20" s="378"/>
      <c r="S20" s="355"/>
    </row>
    <row r="21" spans="1:19" ht="42.9" customHeight="1">
      <c r="A21" s="603" t="s">
        <v>182</v>
      </c>
      <c r="B21" s="603"/>
      <c r="C21" s="603"/>
      <c r="D21" s="603"/>
      <c r="E21" s="603"/>
      <c r="F21" s="603"/>
      <c r="G21" s="603"/>
      <c r="H21" s="603"/>
      <c r="I21" s="603"/>
      <c r="J21" s="603"/>
      <c r="K21" s="603"/>
      <c r="L21" s="603"/>
      <c r="M21" s="603"/>
      <c r="N21" s="603"/>
      <c r="O21" s="603"/>
      <c r="P21" s="603"/>
      <c r="Q21" s="603"/>
      <c r="R21" s="603"/>
      <c r="S21" s="603"/>
    </row>
    <row r="22" spans="1:19" ht="8.25" customHeight="1">
      <c r="A22" s="378"/>
      <c r="B22" s="378"/>
      <c r="C22" s="378"/>
      <c r="D22" s="378"/>
      <c r="E22" s="378"/>
      <c r="F22" s="378"/>
      <c r="G22" s="378"/>
      <c r="H22" s="378"/>
      <c r="I22" s="378"/>
      <c r="J22" s="378"/>
      <c r="K22" s="378"/>
      <c r="L22" s="378"/>
      <c r="M22" s="378"/>
      <c r="N22" s="378"/>
      <c r="O22" s="378"/>
      <c r="P22" s="378"/>
      <c r="Q22" s="378"/>
      <c r="R22" s="378"/>
      <c r="S22" s="355"/>
    </row>
    <row r="23" spans="1:19" ht="27.9" customHeight="1">
      <c r="A23" s="606" t="s">
        <v>183</v>
      </c>
      <c r="B23" s="606"/>
      <c r="C23" s="606"/>
      <c r="D23" s="606"/>
      <c r="E23" s="606"/>
      <c r="F23" s="606"/>
      <c r="G23" s="606"/>
      <c r="H23" s="606"/>
      <c r="I23" s="606"/>
      <c r="J23" s="606"/>
      <c r="K23" s="606"/>
      <c r="L23" s="606"/>
      <c r="M23" s="606"/>
      <c r="N23" s="606"/>
      <c r="O23" s="606"/>
      <c r="P23" s="606"/>
      <c r="Q23" s="606"/>
      <c r="R23" s="606"/>
      <c r="S23" s="606"/>
    </row>
    <row r="24" spans="1:19" ht="8.25" customHeight="1">
      <c r="A24" s="378"/>
      <c r="B24" s="378"/>
      <c r="C24" s="378"/>
      <c r="D24" s="378"/>
      <c r="E24" s="378"/>
      <c r="F24" s="378"/>
      <c r="G24" s="378"/>
      <c r="H24" s="378"/>
      <c r="I24" s="378"/>
      <c r="J24" s="378"/>
      <c r="K24" s="378"/>
      <c r="L24" s="378"/>
      <c r="M24" s="378"/>
      <c r="N24" s="378"/>
      <c r="O24" s="378"/>
      <c r="P24" s="378"/>
      <c r="Q24" s="378"/>
      <c r="R24" s="378"/>
      <c r="S24" s="355"/>
    </row>
    <row r="25" spans="1:19" ht="16.5" customHeight="1">
      <c r="A25" s="606" t="s">
        <v>184</v>
      </c>
      <c r="B25" s="606"/>
      <c r="C25" s="606"/>
      <c r="D25" s="606"/>
      <c r="E25" s="606"/>
      <c r="F25" s="606"/>
      <c r="G25" s="606"/>
      <c r="H25" s="606"/>
      <c r="I25" s="606"/>
      <c r="J25" s="606"/>
      <c r="K25" s="606"/>
      <c r="L25" s="606"/>
      <c r="M25" s="606"/>
      <c r="N25" s="606"/>
      <c r="O25" s="606"/>
      <c r="P25" s="606"/>
      <c r="Q25" s="606"/>
      <c r="R25" s="606"/>
      <c r="S25" s="606"/>
    </row>
    <row r="26" spans="1:19" ht="8.25" customHeight="1">
      <c r="A26" s="378"/>
      <c r="B26" s="378"/>
      <c r="C26" s="378"/>
      <c r="D26" s="378"/>
      <c r="E26" s="378"/>
      <c r="F26" s="378"/>
      <c r="G26" s="378"/>
      <c r="H26" s="378"/>
      <c r="I26" s="378"/>
      <c r="J26" s="378"/>
      <c r="K26" s="378"/>
      <c r="L26" s="378"/>
      <c r="M26" s="378"/>
      <c r="N26" s="378"/>
      <c r="O26" s="378"/>
      <c r="P26" s="378"/>
      <c r="Q26" s="378"/>
      <c r="R26" s="378"/>
      <c r="S26" s="355"/>
    </row>
    <row r="27" spans="1:19" ht="31.5" customHeight="1">
      <c r="A27" s="606" t="s">
        <v>185</v>
      </c>
      <c r="B27" s="606"/>
      <c r="C27" s="606"/>
      <c r="D27" s="606"/>
      <c r="E27" s="606"/>
      <c r="F27" s="606"/>
      <c r="G27" s="606"/>
      <c r="H27" s="606"/>
      <c r="I27" s="606"/>
      <c r="J27" s="606"/>
      <c r="K27" s="606"/>
      <c r="L27" s="606"/>
      <c r="M27" s="606"/>
      <c r="N27" s="606"/>
      <c r="O27" s="606"/>
      <c r="P27" s="606"/>
      <c r="Q27" s="606"/>
      <c r="R27" s="606"/>
      <c r="S27" s="606"/>
    </row>
    <row r="28" spans="1:19" ht="5.85" customHeight="1">
      <c r="A28" s="486"/>
      <c r="B28" s="486"/>
      <c r="C28" s="486"/>
      <c r="D28" s="486"/>
      <c r="E28" s="486"/>
      <c r="F28" s="486"/>
      <c r="G28" s="486"/>
      <c r="H28" s="486"/>
      <c r="I28" s="486"/>
      <c r="J28" s="486"/>
      <c r="K28" s="486"/>
      <c r="L28" s="486"/>
      <c r="M28" s="486"/>
      <c r="N28" s="486"/>
      <c r="O28" s="486"/>
      <c r="P28" s="486"/>
      <c r="Q28" s="486"/>
      <c r="R28" s="486"/>
      <c r="S28" s="486"/>
    </row>
    <row r="29" spans="1:19" ht="14.4" customHeight="1">
      <c r="A29" s="486"/>
      <c r="B29" s="609" t="s">
        <v>186</v>
      </c>
      <c r="C29" s="609"/>
      <c r="D29" s="609"/>
      <c r="E29" s="609"/>
      <c r="F29" s="609"/>
      <c r="G29" s="609"/>
      <c r="H29" s="609"/>
      <c r="I29" s="609"/>
      <c r="J29" s="609"/>
      <c r="K29" s="609"/>
      <c r="L29" s="609"/>
      <c r="M29" s="609"/>
      <c r="N29" s="610"/>
      <c r="O29" s="610"/>
      <c r="P29" s="610"/>
      <c r="Q29" s="507"/>
      <c r="R29" s="507"/>
      <c r="S29" s="486"/>
    </row>
    <row r="30" spans="1:19" ht="12.75" customHeight="1">
      <c r="A30" s="291"/>
      <c r="B30" s="607">
        <v>2019</v>
      </c>
      <c r="C30" s="608"/>
      <c r="D30" s="608"/>
      <c r="E30" s="608"/>
      <c r="F30" s="608"/>
      <c r="G30" s="583"/>
      <c r="H30" s="607">
        <v>2020</v>
      </c>
      <c r="I30" s="608"/>
      <c r="J30" s="608"/>
      <c r="K30" s="608"/>
      <c r="L30" s="608"/>
      <c r="M30" s="216"/>
      <c r="N30" s="611">
        <v>2021</v>
      </c>
      <c r="O30" s="611"/>
      <c r="P30" s="611"/>
      <c r="Q30" s="611"/>
      <c r="R30" s="611"/>
      <c r="S30" s="355"/>
    </row>
    <row r="31" spans="1:19" ht="12.75" customHeight="1">
      <c r="A31" s="291"/>
      <c r="B31" s="218" t="s">
        <v>2</v>
      </c>
      <c r="C31" s="219" t="s">
        <v>3</v>
      </c>
      <c r="D31" s="219" t="s">
        <v>4</v>
      </c>
      <c r="E31" s="219" t="s">
        <v>5</v>
      </c>
      <c r="F31" s="220" t="s">
        <v>6</v>
      </c>
      <c r="G31" s="225"/>
      <c r="H31" s="218" t="s">
        <v>2</v>
      </c>
      <c r="I31" s="219" t="s">
        <v>3</v>
      </c>
      <c r="J31" s="219" t="s">
        <v>4</v>
      </c>
      <c r="K31" s="219" t="s">
        <v>5</v>
      </c>
      <c r="L31" s="220" t="s">
        <v>6</v>
      </c>
      <c r="M31" s="225"/>
      <c r="N31" s="218" t="s">
        <v>2</v>
      </c>
      <c r="O31" s="219" t="s">
        <v>3</v>
      </c>
      <c r="P31" s="219" t="s">
        <v>4</v>
      </c>
      <c r="Q31" s="219" t="s">
        <v>5</v>
      </c>
      <c r="R31" s="515" t="s">
        <v>6</v>
      </c>
      <c r="S31" s="355"/>
    </row>
    <row r="32" spans="1:19" ht="14.25" customHeight="1">
      <c r="A32" s="377" t="s">
        <v>187</v>
      </c>
      <c r="B32" s="432">
        <v>4708</v>
      </c>
      <c r="C32" s="432">
        <v>4716</v>
      </c>
      <c r="D32" s="432">
        <v>4512</v>
      </c>
      <c r="E32" s="432">
        <v>4968</v>
      </c>
      <c r="F32" s="435">
        <v>18898</v>
      </c>
      <c r="G32" s="399"/>
      <c r="H32" s="432">
        <v>4692</v>
      </c>
      <c r="I32" s="432">
        <v>4685</v>
      </c>
      <c r="J32" s="432">
        <v>4779</v>
      </c>
      <c r="K32" s="432">
        <v>5254</v>
      </c>
      <c r="L32" s="435">
        <v>19411</v>
      </c>
      <c r="M32" s="400"/>
      <c r="N32" s="432">
        <v>4900</v>
      </c>
      <c r="O32" s="432">
        <v>4541</v>
      </c>
      <c r="P32" s="535">
        <v>5023</v>
      </c>
      <c r="Q32" s="535">
        <v>5210</v>
      </c>
      <c r="R32" s="435">
        <v>19675</v>
      </c>
      <c r="S32" s="355"/>
    </row>
    <row r="33" spans="1:25" ht="14.25" customHeight="1">
      <c r="A33" s="377" t="s">
        <v>188</v>
      </c>
      <c r="B33" s="536">
        <v>4797</v>
      </c>
      <c r="C33" s="536">
        <v>4828</v>
      </c>
      <c r="D33" s="536">
        <v>4554</v>
      </c>
      <c r="E33" s="536">
        <v>5040</v>
      </c>
      <c r="F33" s="436">
        <v>19219</v>
      </c>
      <c r="G33" s="291"/>
      <c r="H33" s="536">
        <v>4517</v>
      </c>
      <c r="I33" s="536">
        <v>4079</v>
      </c>
      <c r="J33" s="536">
        <v>4793</v>
      </c>
      <c r="K33" s="536">
        <v>5205</v>
      </c>
      <c r="L33" s="436">
        <v>18594</v>
      </c>
      <c r="M33" s="383"/>
      <c r="N33" s="536">
        <v>4997</v>
      </c>
      <c r="O33" s="536">
        <v>5220</v>
      </c>
      <c r="P33" s="536">
        <v>4988</v>
      </c>
      <c r="Q33" s="536">
        <v>5079</v>
      </c>
      <c r="R33" s="436">
        <v>20285</v>
      </c>
      <c r="S33" s="355"/>
    </row>
    <row r="34" spans="1:25" ht="14.25" customHeight="1">
      <c r="A34" s="379" t="s">
        <v>189</v>
      </c>
      <c r="B34" s="472">
        <v>1.9E-2</v>
      </c>
      <c r="C34" s="472">
        <v>2.4E-2</v>
      </c>
      <c r="D34" s="472">
        <v>8.9999999999999993E-3</v>
      </c>
      <c r="E34" s="472">
        <v>1.4E-2</v>
      </c>
      <c r="F34" s="473">
        <v>1.7000000000000001E-2</v>
      </c>
      <c r="G34" s="368"/>
      <c r="H34" s="472">
        <v>-3.6999999999999998E-2</v>
      </c>
      <c r="I34" s="472">
        <v>-0.129</v>
      </c>
      <c r="J34" s="472">
        <v>3.0000000000000001E-3</v>
      </c>
      <c r="K34" s="472">
        <v>-8.9999999999999993E-3</v>
      </c>
      <c r="L34" s="473">
        <v>-4.2000000000000003E-2</v>
      </c>
      <c r="M34" s="474"/>
      <c r="N34" s="472">
        <v>0.02</v>
      </c>
      <c r="O34" s="472">
        <v>0.14899999999999999</v>
      </c>
      <c r="P34" s="472">
        <v>-7.0000000000000001E-3</v>
      </c>
      <c r="Q34" s="472">
        <v>-2.5000000000000001E-2</v>
      </c>
      <c r="R34" s="473">
        <v>3.1E-2</v>
      </c>
      <c r="S34" s="355"/>
      <c r="T34" s="389"/>
    </row>
    <row r="35" spans="1:25" ht="8.25" customHeight="1">
      <c r="A35" s="380"/>
      <c r="B35" s="378"/>
      <c r="C35" s="378"/>
      <c r="D35" s="378"/>
      <c r="E35" s="378"/>
      <c r="F35" s="378"/>
      <c r="G35" s="378"/>
      <c r="H35" s="356"/>
      <c r="I35" s="356"/>
      <c r="J35" s="356"/>
      <c r="K35" s="356"/>
      <c r="L35" s="356"/>
      <c r="M35" s="356"/>
      <c r="S35" s="355"/>
      <c r="U35" s="387"/>
      <c r="V35" s="387"/>
      <c r="W35" s="387"/>
      <c r="X35" s="387"/>
      <c r="Y35" s="387"/>
    </row>
    <row r="36" spans="1:25" ht="14.4" customHeight="1">
      <c r="A36" s="380"/>
      <c r="B36" s="609" t="s">
        <v>190</v>
      </c>
      <c r="C36" s="609"/>
      <c r="D36" s="609"/>
      <c r="E36" s="609"/>
      <c r="F36" s="609"/>
      <c r="G36" s="609"/>
      <c r="H36" s="609"/>
      <c r="I36" s="609"/>
      <c r="J36" s="609"/>
      <c r="K36" s="609"/>
      <c r="L36" s="609"/>
      <c r="M36" s="609"/>
      <c r="N36" s="610"/>
      <c r="O36" s="610"/>
      <c r="P36" s="610"/>
      <c r="Q36" s="507"/>
      <c r="R36" s="507"/>
      <c r="S36" s="355"/>
      <c r="U36" s="387"/>
      <c r="V36" s="387"/>
      <c r="W36" s="387"/>
      <c r="X36" s="387"/>
      <c r="Y36" s="387"/>
    </row>
    <row r="37" spans="1:25" ht="12.75" customHeight="1">
      <c r="A37" s="380"/>
      <c r="B37" s="607">
        <v>2019</v>
      </c>
      <c r="C37" s="608"/>
      <c r="D37" s="608"/>
      <c r="E37" s="608"/>
      <c r="F37" s="608"/>
      <c r="G37" s="378"/>
      <c r="H37" s="607">
        <v>2020</v>
      </c>
      <c r="I37" s="608"/>
      <c r="J37" s="608"/>
      <c r="K37" s="608"/>
      <c r="L37" s="608"/>
      <c r="M37" s="216"/>
      <c r="N37" s="611">
        <v>2021</v>
      </c>
      <c r="O37" s="611"/>
      <c r="P37" s="611"/>
      <c r="Q37" s="611"/>
      <c r="R37" s="611"/>
      <c r="S37" s="355"/>
      <c r="U37" s="388"/>
      <c r="V37" s="388"/>
      <c r="W37" s="388"/>
      <c r="X37" s="388"/>
      <c r="Y37" s="388"/>
    </row>
    <row r="38" spans="1:25" ht="12.75" customHeight="1">
      <c r="A38" s="380"/>
      <c r="B38" s="218" t="s">
        <v>2</v>
      </c>
      <c r="C38" s="219" t="s">
        <v>3</v>
      </c>
      <c r="D38" s="219" t="s">
        <v>4</v>
      </c>
      <c r="E38" s="219" t="s">
        <v>5</v>
      </c>
      <c r="F38" s="220" t="s">
        <v>6</v>
      </c>
      <c r="G38" s="378"/>
      <c r="H38" s="218" t="s">
        <v>2</v>
      </c>
      <c r="I38" s="219" t="s">
        <v>3</v>
      </c>
      <c r="J38" s="219" t="s">
        <v>4</v>
      </c>
      <c r="K38" s="219" t="s">
        <v>5</v>
      </c>
      <c r="L38" s="220" t="s">
        <v>6</v>
      </c>
      <c r="M38" s="225"/>
      <c r="N38" s="218" t="s">
        <v>2</v>
      </c>
      <c r="O38" s="219" t="s">
        <v>3</v>
      </c>
      <c r="P38" s="219" t="s">
        <v>4</v>
      </c>
      <c r="Q38" s="219" t="s">
        <v>5</v>
      </c>
      <c r="R38" s="515" t="s">
        <v>6</v>
      </c>
      <c r="S38" s="355"/>
    </row>
    <row r="39" spans="1:25" ht="14.25" customHeight="1">
      <c r="A39" s="377" t="s">
        <v>187</v>
      </c>
      <c r="B39" s="432">
        <v>3961</v>
      </c>
      <c r="C39" s="432">
        <v>4073</v>
      </c>
      <c r="D39" s="432">
        <v>3895</v>
      </c>
      <c r="E39" s="432">
        <v>4206</v>
      </c>
      <c r="F39" s="435">
        <v>16134</v>
      </c>
      <c r="G39" s="378"/>
      <c r="H39" s="432">
        <v>4041</v>
      </c>
      <c r="I39" s="432">
        <v>3938</v>
      </c>
      <c r="J39" s="432">
        <v>3836</v>
      </c>
      <c r="K39" s="432">
        <v>4466</v>
      </c>
      <c r="L39" s="435">
        <v>16282</v>
      </c>
      <c r="M39" s="400"/>
      <c r="N39" s="432">
        <v>4298</v>
      </c>
      <c r="O39" s="432">
        <v>3714</v>
      </c>
      <c r="P39" s="535">
        <v>4472</v>
      </c>
      <c r="Q39" s="535">
        <v>5049</v>
      </c>
      <c r="R39" s="435">
        <v>17533</v>
      </c>
      <c r="S39" s="355"/>
    </row>
    <row r="40" spans="1:25" ht="14.25" customHeight="1">
      <c r="A40" s="377" t="s">
        <v>188</v>
      </c>
      <c r="B40" s="536">
        <v>4134</v>
      </c>
      <c r="C40" s="536">
        <v>4056</v>
      </c>
      <c r="D40" s="536">
        <v>3655</v>
      </c>
      <c r="E40" s="536">
        <v>4275</v>
      </c>
      <c r="F40" s="436">
        <v>16120</v>
      </c>
      <c r="G40" s="378"/>
      <c r="H40" s="536">
        <v>3966</v>
      </c>
      <c r="I40" s="536">
        <v>3330</v>
      </c>
      <c r="J40" s="536">
        <v>4278</v>
      </c>
      <c r="K40" s="536">
        <v>5066</v>
      </c>
      <c r="L40" s="436">
        <v>16640</v>
      </c>
      <c r="M40" s="383"/>
      <c r="N40" s="536">
        <v>4633</v>
      </c>
      <c r="O40" s="536">
        <v>4660</v>
      </c>
      <c r="P40" s="536">
        <v>4016</v>
      </c>
      <c r="Q40" s="536">
        <v>4615</v>
      </c>
      <c r="R40" s="436">
        <v>17925</v>
      </c>
      <c r="S40" s="355"/>
      <c r="T40" s="389"/>
      <c r="U40" s="389"/>
      <c r="V40" s="389"/>
      <c r="W40" s="389"/>
      <c r="X40" s="389"/>
    </row>
    <row r="41" spans="1:25" ht="14.25" customHeight="1">
      <c r="A41" s="379" t="s">
        <v>191</v>
      </c>
      <c r="B41" s="472">
        <v>4.3999999999999997E-2</v>
      </c>
      <c r="C41" s="472">
        <v>-4.0000000000000001E-3</v>
      </c>
      <c r="D41" s="472">
        <v>-6.2E-2</v>
      </c>
      <c r="E41" s="472">
        <v>1.6E-2</v>
      </c>
      <c r="F41" s="473">
        <v>-1E-3</v>
      </c>
      <c r="G41" s="378"/>
      <c r="H41" s="472">
        <v>-1.9E-2</v>
      </c>
      <c r="I41" s="472">
        <v>-0.155</v>
      </c>
      <c r="J41" s="472">
        <v>0.115</v>
      </c>
      <c r="K41" s="472">
        <v>0.13400000000000001</v>
      </c>
      <c r="L41" s="473">
        <v>2.1999999999999999E-2</v>
      </c>
      <c r="M41" s="474"/>
      <c r="N41" s="472">
        <v>7.8E-2</v>
      </c>
      <c r="O41" s="472">
        <v>0.255</v>
      </c>
      <c r="P41" s="472">
        <v>-0.10199999999999999</v>
      </c>
      <c r="Q41" s="472">
        <v>-8.5999999999999993E-2</v>
      </c>
      <c r="R41" s="473">
        <v>2.1999999999999999E-2</v>
      </c>
      <c r="S41" s="355"/>
    </row>
    <row r="42" spans="1:25" ht="7.5" customHeight="1">
      <c r="A42" s="380"/>
      <c r="B42" s="356"/>
      <c r="C42" s="356"/>
      <c r="D42" s="356"/>
      <c r="E42" s="356"/>
      <c r="F42" s="356"/>
      <c r="G42" s="378"/>
      <c r="H42" s="356"/>
      <c r="I42" s="356"/>
      <c r="J42" s="356"/>
      <c r="K42" s="356"/>
      <c r="L42" s="356"/>
      <c r="M42" s="356"/>
      <c r="N42" s="356"/>
      <c r="O42" s="356"/>
      <c r="P42" s="356"/>
      <c r="Q42" s="356"/>
      <c r="R42" s="356"/>
      <c r="S42" s="355"/>
    </row>
    <row r="43" spans="1:25" ht="14.4" customHeight="1">
      <c r="A43" s="380"/>
      <c r="B43" s="609" t="s">
        <v>148</v>
      </c>
      <c r="C43" s="609"/>
      <c r="D43" s="609"/>
      <c r="E43" s="609"/>
      <c r="F43" s="609"/>
      <c r="G43" s="609"/>
      <c r="H43" s="609"/>
      <c r="I43" s="609"/>
      <c r="J43" s="609"/>
      <c r="K43" s="609"/>
      <c r="L43" s="609"/>
      <c r="M43" s="609"/>
      <c r="N43" s="609"/>
      <c r="O43" s="609"/>
      <c r="P43" s="609"/>
      <c r="Q43" s="507"/>
      <c r="R43" s="507"/>
      <c r="S43" s="355"/>
    </row>
    <row r="44" spans="1:25" ht="12.75" customHeight="1">
      <c r="A44" s="381"/>
      <c r="B44" s="607">
        <v>2019</v>
      </c>
      <c r="C44" s="608"/>
      <c r="D44" s="608"/>
      <c r="E44" s="608"/>
      <c r="F44" s="608"/>
      <c r="G44" s="216"/>
      <c r="H44" s="607">
        <v>2020</v>
      </c>
      <c r="I44" s="608"/>
      <c r="J44" s="608"/>
      <c r="K44" s="608"/>
      <c r="L44" s="608"/>
      <c r="M44" s="216"/>
      <c r="N44" s="611">
        <v>2021</v>
      </c>
      <c r="O44" s="611"/>
      <c r="P44" s="611"/>
      <c r="Q44" s="611"/>
      <c r="R44" s="611"/>
      <c r="S44" s="355"/>
      <c r="U44" s="387"/>
    </row>
    <row r="45" spans="1:25" ht="12.75" customHeight="1">
      <c r="A45" s="382"/>
      <c r="B45" s="218" t="s">
        <v>2</v>
      </c>
      <c r="C45" s="219" t="s">
        <v>3</v>
      </c>
      <c r="D45" s="219" t="s">
        <v>4</v>
      </c>
      <c r="E45" s="219" t="s">
        <v>5</v>
      </c>
      <c r="F45" s="220" t="s">
        <v>6</v>
      </c>
      <c r="G45" s="225"/>
      <c r="H45" s="218" t="s">
        <v>2</v>
      </c>
      <c r="I45" s="219" t="s">
        <v>3</v>
      </c>
      <c r="J45" s="219" t="s">
        <v>4</v>
      </c>
      <c r="K45" s="219" t="s">
        <v>5</v>
      </c>
      <c r="L45" s="220" t="s">
        <v>6</v>
      </c>
      <c r="M45" s="225"/>
      <c r="N45" s="218" t="s">
        <v>2</v>
      </c>
      <c r="O45" s="219" t="s">
        <v>3</v>
      </c>
      <c r="P45" s="219" t="s">
        <v>4</v>
      </c>
      <c r="Q45" s="219" t="s">
        <v>5</v>
      </c>
      <c r="R45" s="515" t="s">
        <v>6</v>
      </c>
      <c r="S45" s="355"/>
    </row>
    <row r="46" spans="1:25" ht="14.25" customHeight="1">
      <c r="A46" s="377" t="s">
        <v>187</v>
      </c>
      <c r="B46" s="432">
        <v>747</v>
      </c>
      <c r="C46" s="432">
        <v>643</v>
      </c>
      <c r="D46" s="432">
        <v>617</v>
      </c>
      <c r="E46" s="432">
        <v>762</v>
      </c>
      <c r="F46" s="435">
        <v>2764</v>
      </c>
      <c r="G46" s="399"/>
      <c r="H46" s="432">
        <v>651</v>
      </c>
      <c r="I46" s="432">
        <v>747</v>
      </c>
      <c r="J46" s="432">
        <v>943</v>
      </c>
      <c r="K46" s="432">
        <v>788</v>
      </c>
      <c r="L46" s="435">
        <v>3129</v>
      </c>
      <c r="M46" s="400"/>
      <c r="N46" s="432">
        <v>602</v>
      </c>
      <c r="O46" s="432">
        <v>828</v>
      </c>
      <c r="P46" s="535">
        <v>551</v>
      </c>
      <c r="Q46" s="535">
        <v>161</v>
      </c>
      <c r="R46" s="435">
        <v>2142</v>
      </c>
      <c r="S46" s="355"/>
    </row>
    <row r="47" spans="1:25" ht="14.25" customHeight="1">
      <c r="A47" s="377" t="s">
        <v>188</v>
      </c>
      <c r="B47" s="536">
        <v>663</v>
      </c>
      <c r="C47" s="536">
        <v>772</v>
      </c>
      <c r="D47" s="536">
        <v>899</v>
      </c>
      <c r="E47" s="536">
        <v>765</v>
      </c>
      <c r="F47" s="436">
        <v>3099</v>
      </c>
      <c r="G47" s="291"/>
      <c r="H47" s="536">
        <v>551</v>
      </c>
      <c r="I47" s="536">
        <v>749</v>
      </c>
      <c r="J47" s="536">
        <v>515</v>
      </c>
      <c r="K47" s="536">
        <v>139</v>
      </c>
      <c r="L47" s="436">
        <v>1954</v>
      </c>
      <c r="M47" s="383"/>
      <c r="N47" s="536">
        <v>364</v>
      </c>
      <c r="O47" s="536">
        <v>560</v>
      </c>
      <c r="P47" s="536">
        <v>971</v>
      </c>
      <c r="Q47" s="536">
        <v>464</v>
      </c>
      <c r="R47" s="436">
        <v>2359</v>
      </c>
      <c r="S47" s="355"/>
    </row>
    <row r="48" spans="1:25" ht="14.25" customHeight="1">
      <c r="A48" s="379" t="s">
        <v>191</v>
      </c>
      <c r="B48" s="472">
        <v>-0.113</v>
      </c>
      <c r="C48" s="472">
        <v>0.19900000000000001</v>
      </c>
      <c r="D48" s="472">
        <v>0.46</v>
      </c>
      <c r="E48" s="472">
        <v>4.0000000000000001E-3</v>
      </c>
      <c r="F48" s="473">
        <v>0.122</v>
      </c>
      <c r="G48" s="368"/>
      <c r="H48" s="472">
        <v>-0.153</v>
      </c>
      <c r="I48" s="472">
        <v>2E-3</v>
      </c>
      <c r="J48" s="472">
        <v>-0.45400000000000001</v>
      </c>
      <c r="K48" s="472">
        <v>-0.82299999999999995</v>
      </c>
      <c r="L48" s="473">
        <v>-0.376</v>
      </c>
      <c r="M48" s="474"/>
      <c r="N48" s="472">
        <v>-0.39600000000000002</v>
      </c>
      <c r="O48" s="472">
        <v>-0.32400000000000001</v>
      </c>
      <c r="P48" s="472">
        <v>0.76200000000000001</v>
      </c>
      <c r="Q48" s="472">
        <v>1.879</v>
      </c>
      <c r="R48" s="473">
        <v>0.10199999999999999</v>
      </c>
      <c r="S48" s="355"/>
    </row>
    <row r="49" spans="1:19" ht="8.4" customHeight="1">
      <c r="A49" s="378"/>
      <c r="B49" s="356"/>
      <c r="C49" s="356"/>
      <c r="D49" s="356"/>
      <c r="E49" s="356"/>
      <c r="F49" s="356"/>
      <c r="G49" s="378"/>
      <c r="H49" s="356"/>
      <c r="I49" s="356"/>
      <c r="J49" s="356"/>
      <c r="K49" s="356"/>
      <c r="L49" s="356"/>
      <c r="M49" s="356"/>
      <c r="N49" s="356"/>
      <c r="O49" s="356"/>
      <c r="P49" s="356"/>
      <c r="Q49" s="356"/>
      <c r="R49" s="356"/>
      <c r="S49" s="355"/>
    </row>
    <row r="50" spans="1:19" ht="14.4" customHeight="1">
      <c r="A50" s="378"/>
      <c r="B50" s="609" t="s">
        <v>128</v>
      </c>
      <c r="C50" s="609"/>
      <c r="D50" s="609"/>
      <c r="E50" s="609"/>
      <c r="F50" s="609"/>
      <c r="G50" s="609"/>
      <c r="H50" s="609"/>
      <c r="I50" s="609"/>
      <c r="J50" s="609"/>
      <c r="K50" s="609"/>
      <c r="L50" s="609"/>
      <c r="M50" s="609"/>
      <c r="N50" s="609"/>
      <c r="O50" s="609"/>
      <c r="P50" s="609"/>
      <c r="Q50" s="507"/>
      <c r="R50" s="507"/>
      <c r="S50" s="355"/>
    </row>
    <row r="51" spans="1:19" ht="12.75" customHeight="1">
      <c r="A51" s="363"/>
      <c r="B51" s="607">
        <v>2019</v>
      </c>
      <c r="C51" s="608"/>
      <c r="D51" s="608"/>
      <c r="E51" s="608"/>
      <c r="F51" s="608"/>
      <c r="G51" s="216"/>
      <c r="H51" s="607">
        <v>2020</v>
      </c>
      <c r="I51" s="608"/>
      <c r="J51" s="608"/>
      <c r="K51" s="608"/>
      <c r="L51" s="608"/>
      <c r="M51" s="216"/>
      <c r="N51" s="611">
        <v>2021</v>
      </c>
      <c r="O51" s="611"/>
      <c r="P51" s="611"/>
      <c r="Q51" s="611"/>
      <c r="R51" s="611"/>
      <c r="S51" s="355"/>
    </row>
    <row r="52" spans="1:19" ht="12.75" customHeight="1">
      <c r="A52" s="393"/>
      <c r="B52" s="218" t="s">
        <v>2</v>
      </c>
      <c r="C52" s="219" t="s">
        <v>3</v>
      </c>
      <c r="D52" s="219" t="s">
        <v>4</v>
      </c>
      <c r="E52" s="219" t="s">
        <v>5</v>
      </c>
      <c r="F52" s="220" t="s">
        <v>6</v>
      </c>
      <c r="G52" s="225"/>
      <c r="H52" s="218" t="s">
        <v>2</v>
      </c>
      <c r="I52" s="219" t="s">
        <v>3</v>
      </c>
      <c r="J52" s="219" t="s">
        <v>4</v>
      </c>
      <c r="K52" s="219" t="s">
        <v>5</v>
      </c>
      <c r="L52" s="220" t="s">
        <v>6</v>
      </c>
      <c r="M52" s="225"/>
      <c r="N52" s="218" t="s">
        <v>2</v>
      </c>
      <c r="O52" s="219" t="s">
        <v>3</v>
      </c>
      <c r="P52" s="219" t="s">
        <v>4</v>
      </c>
      <c r="Q52" s="219" t="s">
        <v>5</v>
      </c>
      <c r="R52" s="515" t="s">
        <v>6</v>
      </c>
      <c r="S52" s="355"/>
    </row>
    <row r="53" spans="1:19" ht="14.25" customHeight="1">
      <c r="A53" s="377" t="s">
        <v>187</v>
      </c>
      <c r="B53" s="433">
        <v>57.9</v>
      </c>
      <c r="C53" s="433">
        <v>57.32</v>
      </c>
      <c r="D53" s="438">
        <v>55.13</v>
      </c>
      <c r="E53" s="433">
        <v>57.48</v>
      </c>
      <c r="F53" s="439">
        <v>56.72</v>
      </c>
      <c r="G53" s="399"/>
      <c r="H53" s="433">
        <v>54.48</v>
      </c>
      <c r="I53" s="433">
        <v>54.35</v>
      </c>
      <c r="J53" s="438">
        <v>57.07</v>
      </c>
      <c r="K53" s="433">
        <v>60.14</v>
      </c>
      <c r="L53" s="439">
        <v>56.67</v>
      </c>
      <c r="M53" s="400"/>
      <c r="N53" s="433">
        <v>57.25</v>
      </c>
      <c r="O53" s="433">
        <v>56.56</v>
      </c>
      <c r="P53" s="537">
        <v>59.89</v>
      </c>
      <c r="Q53" s="537">
        <v>58.88</v>
      </c>
      <c r="R53" s="439">
        <v>57.79</v>
      </c>
      <c r="S53" s="355"/>
    </row>
    <row r="54" spans="1:19" ht="14.25" customHeight="1">
      <c r="A54" s="377" t="s">
        <v>188</v>
      </c>
      <c r="B54" s="538">
        <v>55.71</v>
      </c>
      <c r="C54" s="538">
        <v>55.98</v>
      </c>
      <c r="D54" s="538">
        <v>54.39</v>
      </c>
      <c r="E54" s="538">
        <v>57.68</v>
      </c>
      <c r="F54" s="440">
        <v>56.09</v>
      </c>
      <c r="G54" s="370"/>
      <c r="H54" s="538">
        <v>52.76</v>
      </c>
      <c r="I54" s="538">
        <v>50.82</v>
      </c>
      <c r="J54" s="538">
        <v>57.17</v>
      </c>
      <c r="K54" s="538">
        <v>58.83</v>
      </c>
      <c r="L54" s="440">
        <v>54.56</v>
      </c>
      <c r="M54" s="384"/>
      <c r="N54" s="538">
        <v>58.06</v>
      </c>
      <c r="O54" s="538">
        <v>60.35</v>
      </c>
      <c r="P54" s="538">
        <v>59.6</v>
      </c>
      <c r="Q54" s="538">
        <v>58.56</v>
      </c>
      <c r="R54" s="440">
        <v>59.29</v>
      </c>
      <c r="S54" s="355"/>
    </row>
    <row r="55" spans="1:19" ht="14.25" customHeight="1">
      <c r="A55" s="379" t="s">
        <v>191</v>
      </c>
      <c r="B55" s="472">
        <v>-3.7999999999999999E-2</v>
      </c>
      <c r="C55" s="472">
        <v>-2.3E-2</v>
      </c>
      <c r="D55" s="472">
        <v>-1.2999999999999999E-2</v>
      </c>
      <c r="E55" s="472">
        <v>3.0000000000000001E-3</v>
      </c>
      <c r="F55" s="473">
        <v>-1.0999999999999999E-2</v>
      </c>
      <c r="G55" s="368"/>
      <c r="H55" s="472">
        <v>-3.2000000000000001E-2</v>
      </c>
      <c r="I55" s="472">
        <v>-6.5000000000000002E-2</v>
      </c>
      <c r="J55" s="472">
        <v>2E-3</v>
      </c>
      <c r="K55" s="472">
        <v>-2.1999999999999999E-2</v>
      </c>
      <c r="L55" s="473">
        <v>-3.6999999999999998E-2</v>
      </c>
      <c r="M55" s="474"/>
      <c r="N55" s="472">
        <v>1.4E-2</v>
      </c>
      <c r="O55" s="472">
        <v>6.7000000000000004E-2</v>
      </c>
      <c r="P55" s="472">
        <v>-5.0000000000000001E-3</v>
      </c>
      <c r="Q55" s="472">
        <v>-5.0000000000000001E-3</v>
      </c>
      <c r="R55" s="473">
        <v>2.5999999999999999E-2</v>
      </c>
      <c r="S55" s="355"/>
    </row>
    <row r="56" spans="1:19" ht="9.9" customHeight="1">
      <c r="A56" s="378"/>
      <c r="B56" s="378"/>
      <c r="C56" s="378"/>
      <c r="D56" s="378"/>
      <c r="E56" s="378"/>
      <c r="F56" s="378"/>
      <c r="G56" s="378"/>
      <c r="H56" s="378"/>
      <c r="I56" s="378"/>
      <c r="J56" s="378"/>
      <c r="K56" s="378"/>
      <c r="L56" s="378"/>
      <c r="M56" s="378"/>
      <c r="N56" s="378"/>
      <c r="O56" s="378"/>
      <c r="P56" s="378"/>
      <c r="Q56" s="378"/>
      <c r="R56" s="378"/>
      <c r="S56" s="355"/>
    </row>
    <row r="57" spans="1:19" s="516" customFormat="1" ht="65.25" customHeight="1">
      <c r="A57" s="615" t="s">
        <v>453</v>
      </c>
      <c r="B57" s="615"/>
      <c r="C57" s="615"/>
      <c r="D57" s="615"/>
      <c r="E57" s="615"/>
      <c r="F57" s="615"/>
      <c r="G57" s="615"/>
      <c r="H57" s="615"/>
      <c r="I57" s="615"/>
      <c r="J57" s="615"/>
      <c r="K57" s="615"/>
      <c r="L57" s="615"/>
      <c r="M57" s="615"/>
      <c r="N57" s="615"/>
      <c r="O57" s="615"/>
      <c r="P57" s="615"/>
      <c r="Q57" s="615"/>
      <c r="R57" s="615"/>
      <c r="S57" s="615"/>
    </row>
    <row r="58" spans="1:19" s="516" customFormat="1" ht="15" customHeight="1">
      <c r="A58" s="378"/>
      <c r="B58" s="378"/>
      <c r="C58" s="378"/>
      <c r="D58" s="378"/>
      <c r="E58" s="378"/>
      <c r="F58" s="378"/>
      <c r="G58" s="378"/>
      <c r="H58" s="378"/>
      <c r="I58" s="378"/>
      <c r="J58" s="378"/>
      <c r="K58" s="378"/>
      <c r="L58" s="378"/>
      <c r="M58" s="378"/>
      <c r="N58" s="378"/>
      <c r="O58" s="378"/>
      <c r="P58" s="378"/>
      <c r="Q58" s="378"/>
      <c r="R58" s="378"/>
      <c r="S58" s="517"/>
    </row>
    <row r="59" spans="1:19" s="516" customFormat="1" ht="28.5" customHeight="1">
      <c r="A59" s="606" t="s">
        <v>192</v>
      </c>
      <c r="B59" s="606"/>
      <c r="C59" s="606"/>
      <c r="D59" s="606"/>
      <c r="E59" s="606"/>
      <c r="F59" s="606"/>
      <c r="G59" s="606"/>
      <c r="H59" s="606"/>
      <c r="I59" s="606"/>
      <c r="J59" s="606"/>
      <c r="K59" s="606"/>
      <c r="L59" s="606"/>
      <c r="M59" s="606"/>
      <c r="N59" s="606"/>
      <c r="O59" s="606"/>
      <c r="P59" s="606"/>
      <c r="Q59" s="606"/>
      <c r="R59" s="606"/>
      <c r="S59" s="606"/>
    </row>
    <row r="60" spans="1:19" s="516" customFormat="1" ht="9.9" customHeight="1">
      <c r="A60" s="378"/>
      <c r="B60" s="378"/>
      <c r="C60" s="378"/>
      <c r="D60" s="378"/>
      <c r="E60" s="378"/>
      <c r="F60" s="378"/>
      <c r="G60" s="378"/>
      <c r="H60" s="378"/>
      <c r="I60" s="378"/>
      <c r="J60" s="378"/>
      <c r="K60" s="378"/>
      <c r="L60" s="378"/>
      <c r="M60" s="378"/>
      <c r="N60" s="378"/>
      <c r="O60" s="378"/>
      <c r="P60" s="378"/>
      <c r="Q60" s="378"/>
      <c r="R60" s="378"/>
      <c r="S60" s="517"/>
    </row>
    <row r="61" spans="1:19" ht="16.5" customHeight="1">
      <c r="A61" s="606" t="s">
        <v>193</v>
      </c>
      <c r="B61" s="606"/>
      <c r="C61" s="606"/>
      <c r="D61" s="606"/>
      <c r="E61" s="606"/>
      <c r="F61" s="606"/>
      <c r="G61" s="606"/>
      <c r="H61" s="606"/>
      <c r="I61" s="606"/>
      <c r="J61" s="606"/>
      <c r="K61" s="606"/>
      <c r="L61" s="606"/>
      <c r="M61" s="606"/>
      <c r="N61" s="606"/>
      <c r="O61" s="606"/>
      <c r="P61" s="606"/>
      <c r="Q61" s="606"/>
      <c r="R61" s="606"/>
      <c r="S61" s="606"/>
    </row>
    <row r="62" spans="1:19" s="516" customFormat="1" ht="9.9" customHeight="1">
      <c r="A62" s="378"/>
      <c r="B62" s="378"/>
      <c r="C62" s="378"/>
      <c r="D62" s="378"/>
      <c r="E62" s="378"/>
      <c r="F62" s="378"/>
      <c r="G62" s="378"/>
      <c r="H62" s="378"/>
      <c r="I62" s="378"/>
      <c r="J62" s="378"/>
      <c r="K62" s="378"/>
      <c r="L62" s="378"/>
      <c r="M62" s="378"/>
      <c r="N62" s="378"/>
      <c r="O62" s="378"/>
      <c r="P62" s="378"/>
      <c r="Q62" s="378"/>
      <c r="R62" s="378"/>
      <c r="S62" s="517"/>
    </row>
    <row r="63" spans="1:19" s="360" customFormat="1" ht="28.5" customHeight="1">
      <c r="A63" s="616" t="s">
        <v>194</v>
      </c>
      <c r="B63" s="616"/>
      <c r="C63" s="616"/>
      <c r="D63" s="616"/>
      <c r="E63" s="616"/>
      <c r="F63" s="616"/>
      <c r="G63" s="616"/>
      <c r="H63" s="616"/>
      <c r="I63" s="616"/>
      <c r="J63" s="616"/>
      <c r="K63" s="616"/>
      <c r="L63" s="616"/>
      <c r="M63" s="616"/>
      <c r="N63" s="616"/>
      <c r="O63" s="616"/>
      <c r="P63" s="616"/>
      <c r="Q63" s="616"/>
      <c r="R63" s="616"/>
      <c r="S63" s="616"/>
    </row>
    <row r="64" spans="1:19" s="516" customFormat="1" ht="9.9" customHeight="1">
      <c r="A64" s="378"/>
      <c r="B64" s="378"/>
      <c r="C64" s="378"/>
      <c r="D64" s="378"/>
      <c r="E64" s="378"/>
      <c r="F64" s="378"/>
      <c r="G64" s="378"/>
      <c r="H64" s="378"/>
      <c r="I64" s="378"/>
      <c r="J64" s="378"/>
      <c r="K64" s="378"/>
      <c r="L64" s="378"/>
      <c r="M64" s="378"/>
      <c r="N64" s="378"/>
      <c r="O64" s="378"/>
      <c r="P64" s="378"/>
      <c r="Q64" s="378"/>
      <c r="R64" s="378"/>
      <c r="S64" s="517"/>
    </row>
    <row r="65" spans="1:19" s="360" customFormat="1" ht="16.5" customHeight="1">
      <c r="A65" s="603" t="s">
        <v>195</v>
      </c>
      <c r="B65" s="603"/>
      <c r="C65" s="603"/>
      <c r="D65" s="603"/>
      <c r="E65" s="603"/>
      <c r="F65" s="603"/>
      <c r="G65" s="603"/>
      <c r="H65" s="603"/>
      <c r="I65" s="603"/>
      <c r="J65" s="603"/>
      <c r="K65" s="603"/>
      <c r="L65" s="603"/>
      <c r="M65" s="603"/>
      <c r="N65" s="603"/>
      <c r="O65" s="603"/>
      <c r="P65" s="603"/>
      <c r="Q65" s="603"/>
      <c r="R65" s="603"/>
      <c r="S65" s="603"/>
    </row>
    <row r="66" spans="1:19" s="516" customFormat="1" ht="9.9" customHeight="1">
      <c r="A66" s="378"/>
      <c r="B66" s="378"/>
      <c r="C66" s="378"/>
      <c r="D66" s="378"/>
      <c r="E66" s="378"/>
      <c r="F66" s="378"/>
      <c r="G66" s="378"/>
      <c r="H66" s="378"/>
      <c r="I66" s="378"/>
      <c r="J66" s="378"/>
      <c r="K66" s="378"/>
      <c r="L66" s="378"/>
      <c r="M66" s="378"/>
      <c r="N66" s="378"/>
      <c r="O66" s="378"/>
      <c r="P66" s="378"/>
      <c r="Q66" s="378"/>
      <c r="R66" s="378"/>
      <c r="S66" s="517"/>
    </row>
    <row r="67" spans="1:19" s="516" customFormat="1" ht="69" customHeight="1">
      <c r="A67" s="616" t="s">
        <v>196</v>
      </c>
      <c r="B67" s="616"/>
      <c r="C67" s="616"/>
      <c r="D67" s="616"/>
      <c r="E67" s="616"/>
      <c r="F67" s="616"/>
      <c r="G67" s="616"/>
      <c r="H67" s="616"/>
      <c r="I67" s="616"/>
      <c r="J67" s="616"/>
      <c r="K67" s="616"/>
      <c r="L67" s="616"/>
      <c r="M67" s="616"/>
      <c r="N67" s="616"/>
      <c r="O67" s="616"/>
      <c r="P67" s="616"/>
      <c r="Q67" s="616"/>
      <c r="R67" s="616"/>
      <c r="S67" s="616"/>
    </row>
    <row r="68" spans="1:19" s="516" customFormat="1" ht="10.5" customHeight="1">
      <c r="A68" s="378"/>
      <c r="B68" s="378"/>
      <c r="C68" s="378"/>
      <c r="D68" s="378"/>
      <c r="E68" s="378"/>
      <c r="F68" s="378"/>
      <c r="G68" s="378"/>
      <c r="H68" s="378"/>
      <c r="I68" s="378"/>
      <c r="J68" s="378"/>
      <c r="K68" s="378"/>
      <c r="L68" s="378"/>
      <c r="M68" s="378"/>
      <c r="N68" s="378"/>
      <c r="O68" s="378"/>
      <c r="P68" s="378"/>
      <c r="Q68" s="378"/>
      <c r="R68" s="378"/>
      <c r="S68" s="517"/>
    </row>
    <row r="69" spans="1:19" s="516" customFormat="1" ht="54" customHeight="1">
      <c r="A69" s="603" t="s">
        <v>197</v>
      </c>
      <c r="B69" s="603"/>
      <c r="C69" s="603"/>
      <c r="D69" s="603"/>
      <c r="E69" s="603"/>
      <c r="F69" s="603"/>
      <c r="G69" s="603"/>
      <c r="H69" s="603"/>
      <c r="I69" s="603"/>
      <c r="J69" s="603"/>
      <c r="K69" s="603"/>
      <c r="L69" s="603"/>
      <c r="M69" s="603"/>
      <c r="N69" s="603"/>
      <c r="O69" s="603"/>
      <c r="P69" s="603"/>
      <c r="Q69" s="603"/>
      <c r="R69" s="603"/>
      <c r="S69" s="603"/>
    </row>
    <row r="70" spans="1:19" s="516" customFormat="1" ht="9.9" customHeight="1">
      <c r="A70" s="378"/>
      <c r="B70" s="378"/>
      <c r="C70" s="378"/>
      <c r="D70" s="378"/>
      <c r="E70" s="378"/>
      <c r="F70" s="378"/>
      <c r="G70" s="378"/>
      <c r="H70" s="378"/>
      <c r="I70" s="378"/>
      <c r="J70" s="378"/>
      <c r="K70" s="378"/>
      <c r="L70" s="378"/>
      <c r="M70" s="378"/>
      <c r="N70" s="378"/>
      <c r="O70" s="378"/>
      <c r="P70" s="378"/>
      <c r="Q70" s="378"/>
      <c r="R70" s="378"/>
      <c r="S70" s="517"/>
    </row>
    <row r="71" spans="1:19" ht="30" customHeight="1">
      <c r="A71" s="603" t="s">
        <v>198</v>
      </c>
      <c r="B71" s="603"/>
      <c r="C71" s="603"/>
      <c r="D71" s="603"/>
      <c r="E71" s="603"/>
      <c r="F71" s="603"/>
      <c r="G71" s="603"/>
      <c r="H71" s="603"/>
      <c r="I71" s="603"/>
      <c r="J71" s="603"/>
      <c r="K71" s="603"/>
      <c r="L71" s="603"/>
      <c r="M71" s="603"/>
      <c r="N71" s="603"/>
      <c r="O71" s="603"/>
      <c r="P71" s="603"/>
      <c r="Q71" s="603"/>
      <c r="R71" s="603"/>
      <c r="S71" s="603"/>
    </row>
    <row r="72" spans="1:19" s="516" customFormat="1" ht="9.9" customHeight="1">
      <c r="A72" s="378"/>
      <c r="B72" s="378"/>
      <c r="C72" s="378"/>
      <c r="D72" s="378"/>
      <c r="E72" s="378"/>
      <c r="F72" s="378"/>
      <c r="G72" s="378"/>
      <c r="H72" s="378"/>
      <c r="I72" s="378"/>
      <c r="J72" s="378"/>
      <c r="K72" s="378"/>
      <c r="L72" s="378"/>
      <c r="M72" s="378"/>
      <c r="N72" s="378"/>
      <c r="O72" s="378"/>
      <c r="P72" s="378"/>
      <c r="Q72" s="378"/>
      <c r="R72" s="378"/>
      <c r="S72" s="517"/>
    </row>
    <row r="73" spans="1:19" ht="102.6" customHeight="1">
      <c r="A73" s="615" t="s">
        <v>199</v>
      </c>
      <c r="B73" s="615"/>
      <c r="C73" s="615"/>
      <c r="D73" s="615"/>
      <c r="E73" s="615"/>
      <c r="F73" s="615"/>
      <c r="G73" s="615"/>
      <c r="H73" s="615"/>
      <c r="I73" s="615"/>
      <c r="J73" s="615"/>
      <c r="K73" s="615"/>
      <c r="L73" s="615"/>
      <c r="M73" s="615"/>
      <c r="N73" s="615"/>
      <c r="O73" s="615"/>
      <c r="P73" s="615"/>
      <c r="Q73" s="615"/>
      <c r="R73" s="615"/>
      <c r="S73" s="615"/>
    </row>
    <row r="74" spans="1:19" s="516" customFormat="1" ht="9.9" customHeight="1">
      <c r="A74" s="378"/>
      <c r="B74" s="378"/>
      <c r="C74" s="378"/>
      <c r="D74" s="378"/>
      <c r="E74" s="378"/>
      <c r="F74" s="378"/>
      <c r="G74" s="378"/>
      <c r="H74" s="378"/>
      <c r="I74" s="378"/>
      <c r="J74" s="378"/>
      <c r="K74" s="378"/>
      <c r="L74" s="378"/>
      <c r="M74" s="378"/>
      <c r="N74" s="378"/>
      <c r="O74" s="378"/>
      <c r="P74" s="378"/>
      <c r="Q74" s="378"/>
      <c r="R74" s="378"/>
      <c r="S74" s="517"/>
    </row>
    <row r="75" spans="1:19" ht="28.5" customHeight="1">
      <c r="A75" s="603" t="s">
        <v>200</v>
      </c>
      <c r="B75" s="603"/>
      <c r="C75" s="603"/>
      <c r="D75" s="603"/>
      <c r="E75" s="603"/>
      <c r="F75" s="603"/>
      <c r="G75" s="603"/>
      <c r="H75" s="603"/>
      <c r="I75" s="603"/>
      <c r="J75" s="603"/>
      <c r="K75" s="603"/>
      <c r="L75" s="603"/>
      <c r="M75" s="603"/>
      <c r="N75" s="603"/>
      <c r="O75" s="603"/>
      <c r="P75" s="603"/>
      <c r="Q75" s="603"/>
      <c r="R75" s="603"/>
      <c r="S75" s="603"/>
    </row>
    <row r="76" spans="1:19" s="516" customFormat="1" ht="9.9" customHeight="1">
      <c r="A76" s="378"/>
      <c r="B76" s="378"/>
      <c r="C76" s="378"/>
      <c r="D76" s="378"/>
      <c r="E76" s="378"/>
      <c r="F76" s="378"/>
      <c r="G76" s="378"/>
      <c r="H76" s="378"/>
      <c r="I76" s="378"/>
      <c r="J76" s="378"/>
      <c r="K76" s="378"/>
      <c r="L76" s="378"/>
      <c r="M76" s="378"/>
      <c r="N76" s="378"/>
      <c r="O76" s="378"/>
      <c r="P76" s="378"/>
      <c r="Q76" s="378"/>
      <c r="R76" s="378"/>
      <c r="S76" s="517"/>
    </row>
    <row r="77" spans="1:19" ht="15.75" customHeight="1">
      <c r="A77" s="606" t="s">
        <v>201</v>
      </c>
      <c r="B77" s="606"/>
      <c r="C77" s="606"/>
      <c r="D77" s="606"/>
      <c r="E77" s="606"/>
      <c r="F77" s="606"/>
      <c r="G77" s="606"/>
      <c r="H77" s="606"/>
      <c r="I77" s="606"/>
      <c r="J77" s="606"/>
      <c r="K77" s="606"/>
      <c r="L77" s="606"/>
      <c r="M77" s="606"/>
      <c r="N77" s="606"/>
      <c r="O77" s="606"/>
      <c r="P77" s="606"/>
      <c r="Q77" s="606"/>
      <c r="R77" s="606"/>
      <c r="S77" s="606"/>
    </row>
    <row r="78" spans="1:19" s="516" customFormat="1" ht="9.9" customHeight="1">
      <c r="A78" s="378"/>
      <c r="B78" s="378"/>
      <c r="C78" s="378"/>
      <c r="D78" s="378"/>
      <c r="E78" s="378"/>
      <c r="F78" s="378"/>
      <c r="G78" s="378"/>
      <c r="H78" s="378"/>
      <c r="I78" s="378"/>
      <c r="J78" s="378"/>
      <c r="K78" s="378"/>
      <c r="L78" s="378"/>
      <c r="M78" s="378"/>
      <c r="N78" s="378"/>
      <c r="O78" s="378"/>
      <c r="P78" s="378"/>
      <c r="Q78" s="378"/>
      <c r="R78" s="378"/>
      <c r="S78" s="517"/>
    </row>
    <row r="79" spans="1:19" ht="15.75" customHeight="1">
      <c r="A79" s="606" t="s">
        <v>202</v>
      </c>
      <c r="B79" s="606"/>
      <c r="C79" s="606"/>
      <c r="D79" s="606"/>
      <c r="E79" s="606"/>
      <c r="F79" s="606"/>
      <c r="G79" s="606"/>
      <c r="H79" s="606"/>
      <c r="I79" s="606"/>
      <c r="J79" s="606"/>
      <c r="K79" s="606"/>
      <c r="L79" s="606"/>
      <c r="M79" s="606"/>
      <c r="N79" s="606"/>
      <c r="O79" s="606"/>
      <c r="P79" s="606"/>
      <c r="Q79" s="606"/>
      <c r="R79" s="606"/>
      <c r="S79" s="606"/>
    </row>
    <row r="80" spans="1:19" s="516" customFormat="1" ht="9.9" customHeight="1">
      <c r="A80" s="378"/>
      <c r="B80" s="378"/>
      <c r="C80" s="378"/>
      <c r="D80" s="378"/>
      <c r="E80" s="378"/>
      <c r="F80" s="378"/>
      <c r="G80" s="378"/>
      <c r="H80" s="378"/>
      <c r="I80" s="378"/>
      <c r="J80" s="378"/>
      <c r="K80" s="378"/>
      <c r="L80" s="378"/>
      <c r="M80" s="378"/>
      <c r="N80" s="378"/>
      <c r="O80" s="378"/>
      <c r="P80" s="378"/>
      <c r="Q80" s="378"/>
      <c r="R80" s="378"/>
      <c r="S80" s="517"/>
    </row>
    <row r="81" spans="1:19" ht="74.400000000000006" customHeight="1">
      <c r="A81" s="603" t="s">
        <v>203</v>
      </c>
      <c r="B81" s="603"/>
      <c r="C81" s="603"/>
      <c r="D81" s="603"/>
      <c r="E81" s="603"/>
      <c r="F81" s="603"/>
      <c r="G81" s="603"/>
      <c r="H81" s="603"/>
      <c r="I81" s="603"/>
      <c r="J81" s="603"/>
      <c r="K81" s="603"/>
      <c r="L81" s="603"/>
      <c r="M81" s="603"/>
      <c r="N81" s="603"/>
      <c r="O81" s="603"/>
      <c r="P81" s="603"/>
      <c r="Q81" s="603"/>
      <c r="R81" s="603"/>
      <c r="S81" s="603"/>
    </row>
    <row r="82" spans="1:19" s="516" customFormat="1" ht="9.9" customHeight="1">
      <c r="A82" s="378"/>
      <c r="B82" s="378"/>
      <c r="C82" s="378"/>
      <c r="D82" s="378"/>
      <c r="E82" s="378"/>
      <c r="F82" s="378"/>
      <c r="G82" s="378"/>
      <c r="H82" s="378"/>
      <c r="I82" s="378"/>
      <c r="J82" s="378"/>
      <c r="K82" s="378"/>
      <c r="L82" s="378"/>
      <c r="M82" s="378"/>
      <c r="N82" s="378"/>
      <c r="O82" s="378"/>
      <c r="P82" s="378"/>
      <c r="Q82" s="378"/>
      <c r="R82" s="378"/>
      <c r="S82" s="517"/>
    </row>
    <row r="83" spans="1:19" ht="28.5" customHeight="1">
      <c r="A83" s="603" t="s">
        <v>204</v>
      </c>
      <c r="B83" s="603"/>
      <c r="C83" s="603"/>
      <c r="D83" s="603"/>
      <c r="E83" s="603"/>
      <c r="F83" s="603"/>
      <c r="G83" s="603"/>
      <c r="H83" s="603"/>
      <c r="I83" s="603"/>
      <c r="J83" s="603"/>
      <c r="K83" s="603"/>
      <c r="L83" s="603"/>
      <c r="M83" s="603"/>
      <c r="N83" s="603"/>
      <c r="O83" s="603"/>
      <c r="P83" s="603"/>
      <c r="Q83" s="603"/>
      <c r="R83" s="603"/>
      <c r="S83" s="603"/>
    </row>
    <row r="84" spans="1:19" s="516" customFormat="1" ht="9.9" customHeight="1">
      <c r="A84" s="378"/>
      <c r="B84" s="378"/>
      <c r="C84" s="378"/>
      <c r="D84" s="378"/>
      <c r="E84" s="378"/>
      <c r="F84" s="378"/>
      <c r="G84" s="378"/>
      <c r="H84" s="378"/>
      <c r="I84" s="378"/>
      <c r="J84" s="378"/>
      <c r="K84" s="378"/>
      <c r="L84" s="378"/>
      <c r="M84" s="378"/>
      <c r="N84" s="378"/>
      <c r="O84" s="378"/>
      <c r="P84" s="378"/>
      <c r="Q84" s="378"/>
      <c r="R84" s="378"/>
      <c r="S84" s="517"/>
    </row>
    <row r="85" spans="1:19" ht="27.9" customHeight="1">
      <c r="A85" s="603" t="s">
        <v>205</v>
      </c>
      <c r="B85" s="603"/>
      <c r="C85" s="603"/>
      <c r="D85" s="603"/>
      <c r="E85" s="603"/>
      <c r="F85" s="603"/>
      <c r="G85" s="603"/>
      <c r="H85" s="603"/>
      <c r="I85" s="603"/>
      <c r="J85" s="603"/>
      <c r="K85" s="603"/>
      <c r="L85" s="603"/>
      <c r="M85" s="603"/>
      <c r="N85" s="603"/>
      <c r="O85" s="603"/>
      <c r="P85" s="603"/>
      <c r="Q85" s="603"/>
      <c r="R85" s="603"/>
      <c r="S85" s="603"/>
    </row>
    <row r="86" spans="1:19" s="516" customFormat="1" ht="9.9" customHeight="1">
      <c r="A86" s="378"/>
      <c r="B86" s="378"/>
      <c r="C86" s="378"/>
      <c r="D86" s="378"/>
      <c r="E86" s="378"/>
      <c r="F86" s="378"/>
      <c r="G86" s="378"/>
      <c r="H86" s="378"/>
      <c r="I86" s="378"/>
      <c r="J86" s="378"/>
      <c r="K86" s="378"/>
      <c r="L86" s="378"/>
      <c r="M86" s="378"/>
      <c r="N86" s="378"/>
      <c r="O86" s="378"/>
      <c r="P86" s="378"/>
      <c r="Q86" s="378"/>
      <c r="R86" s="378"/>
      <c r="S86" s="517"/>
    </row>
    <row r="87" spans="1:19" ht="15.75" customHeight="1">
      <c r="A87" s="606" t="s">
        <v>206</v>
      </c>
      <c r="B87" s="606"/>
      <c r="C87" s="606"/>
      <c r="D87" s="606"/>
      <c r="E87" s="606"/>
      <c r="F87" s="606"/>
      <c r="G87" s="606"/>
      <c r="H87" s="606"/>
      <c r="I87" s="606"/>
      <c r="J87" s="606"/>
      <c r="K87" s="606"/>
      <c r="L87" s="606"/>
      <c r="M87" s="606"/>
      <c r="N87" s="606"/>
      <c r="O87" s="606"/>
      <c r="P87" s="606"/>
      <c r="Q87" s="606"/>
      <c r="R87" s="606"/>
      <c r="S87" s="606"/>
    </row>
    <row r="88" spans="1:19" s="516" customFormat="1" ht="9.9" customHeight="1">
      <c r="A88" s="378"/>
      <c r="B88" s="378"/>
      <c r="C88" s="378"/>
      <c r="D88" s="378"/>
      <c r="E88" s="378"/>
      <c r="F88" s="378"/>
      <c r="G88" s="378"/>
      <c r="H88" s="378"/>
      <c r="I88" s="378"/>
      <c r="J88" s="378"/>
      <c r="K88" s="378"/>
      <c r="L88" s="378"/>
      <c r="M88" s="378"/>
      <c r="N88" s="378"/>
      <c r="O88" s="378"/>
      <c r="P88" s="378"/>
      <c r="Q88" s="378"/>
      <c r="R88" s="378"/>
      <c r="S88" s="517"/>
    </row>
    <row r="89" spans="1:19" ht="15.75" customHeight="1">
      <c r="A89" s="606" t="s">
        <v>207</v>
      </c>
      <c r="B89" s="606"/>
      <c r="C89" s="606"/>
      <c r="D89" s="606"/>
      <c r="E89" s="606"/>
      <c r="F89" s="606"/>
      <c r="G89" s="606"/>
      <c r="H89" s="606"/>
      <c r="I89" s="606"/>
      <c r="J89" s="606"/>
      <c r="K89" s="606"/>
      <c r="L89" s="606"/>
      <c r="M89" s="606"/>
      <c r="N89" s="606"/>
      <c r="O89" s="606"/>
      <c r="P89" s="606"/>
      <c r="Q89" s="606"/>
      <c r="R89" s="606"/>
      <c r="S89" s="606"/>
    </row>
    <row r="90" spans="1:19" s="516" customFormat="1" ht="9.9" customHeight="1">
      <c r="A90" s="378"/>
      <c r="B90" s="378"/>
      <c r="C90" s="378"/>
      <c r="D90" s="378"/>
      <c r="E90" s="378"/>
      <c r="F90" s="378"/>
      <c r="G90" s="378"/>
      <c r="H90" s="378"/>
      <c r="I90" s="378"/>
      <c r="J90" s="378"/>
      <c r="K90" s="378"/>
      <c r="L90" s="378"/>
      <c r="M90" s="378"/>
      <c r="N90" s="378"/>
      <c r="O90" s="378"/>
      <c r="P90" s="378"/>
      <c r="Q90" s="378"/>
      <c r="R90" s="378"/>
      <c r="S90" s="517"/>
    </row>
    <row r="91" spans="1:19" ht="27.75" customHeight="1">
      <c r="A91" s="603" t="s">
        <v>208</v>
      </c>
      <c r="B91" s="603"/>
      <c r="C91" s="603"/>
      <c r="D91" s="603"/>
      <c r="E91" s="603"/>
      <c r="F91" s="603"/>
      <c r="G91" s="603"/>
      <c r="H91" s="603"/>
      <c r="I91" s="603"/>
      <c r="J91" s="603"/>
      <c r="K91" s="603"/>
      <c r="L91" s="603"/>
      <c r="M91" s="603"/>
      <c r="N91" s="603"/>
      <c r="O91" s="603"/>
      <c r="P91" s="603"/>
      <c r="Q91" s="603"/>
      <c r="R91" s="603"/>
      <c r="S91" s="603"/>
    </row>
    <row r="92" spans="1:19" ht="13.8">
      <c r="A92" s="215"/>
      <c r="B92" s="607">
        <v>2019</v>
      </c>
      <c r="C92" s="608"/>
      <c r="D92" s="608"/>
      <c r="E92" s="608"/>
      <c r="F92" s="608"/>
      <c r="G92" s="216"/>
      <c r="H92" s="607">
        <v>2020</v>
      </c>
      <c r="I92" s="608"/>
      <c r="J92" s="608"/>
      <c r="K92" s="608"/>
      <c r="L92" s="608"/>
      <c r="M92" s="216"/>
      <c r="N92" s="607" t="s">
        <v>227</v>
      </c>
      <c r="O92" s="608"/>
      <c r="P92" s="608"/>
      <c r="Q92" s="608"/>
      <c r="R92" s="608"/>
    </row>
    <row r="93" spans="1:19" ht="13.8">
      <c r="A93" s="217"/>
      <c r="B93" s="218" t="s">
        <v>2</v>
      </c>
      <c r="C93" s="219" t="s">
        <v>3</v>
      </c>
      <c r="D93" s="219" t="s">
        <v>4</v>
      </c>
      <c r="E93" s="219" t="s">
        <v>5</v>
      </c>
      <c r="F93" s="220" t="s">
        <v>6</v>
      </c>
      <c r="G93" s="385"/>
      <c r="H93" s="218" t="s">
        <v>2</v>
      </c>
      <c r="I93" s="219" t="s">
        <v>3</v>
      </c>
      <c r="J93" s="219" t="s">
        <v>4</v>
      </c>
      <c r="K93" s="219" t="s">
        <v>5</v>
      </c>
      <c r="L93" s="220" t="s">
        <v>6</v>
      </c>
      <c r="M93" s="221"/>
      <c r="N93" s="218" t="s">
        <v>2</v>
      </c>
      <c r="O93" s="219" t="s">
        <v>3</v>
      </c>
      <c r="P93" s="219" t="s">
        <v>4</v>
      </c>
      <c r="Q93" s="569" t="s">
        <v>5</v>
      </c>
      <c r="R93" s="220" t="s">
        <v>6</v>
      </c>
    </row>
    <row r="94" spans="1:19" ht="13.8">
      <c r="A94" s="226" t="s">
        <v>209</v>
      </c>
      <c r="B94" s="222">
        <v>313</v>
      </c>
      <c r="C94" s="222">
        <v>303</v>
      </c>
      <c r="D94" s="222">
        <v>306</v>
      </c>
      <c r="E94" s="222">
        <v>374</v>
      </c>
      <c r="F94" s="223">
        <v>1296</v>
      </c>
      <c r="G94" s="224"/>
      <c r="H94" s="222">
        <v>268</v>
      </c>
      <c r="I94" s="478">
        <v>299</v>
      </c>
      <c r="J94" s="224">
        <v>313</v>
      </c>
      <c r="K94" s="224">
        <v>350</v>
      </c>
      <c r="L94" s="223">
        <v>1230</v>
      </c>
      <c r="M94" s="224"/>
      <c r="N94" s="222">
        <v>296</v>
      </c>
      <c r="O94" s="222">
        <v>332</v>
      </c>
      <c r="P94" s="224">
        <v>353</v>
      </c>
      <c r="Q94" s="224">
        <v>419</v>
      </c>
      <c r="R94" s="223">
        <v>1399</v>
      </c>
    </row>
    <row r="95" spans="1:19" ht="13.8">
      <c r="A95" s="215"/>
      <c r="B95" s="215"/>
      <c r="C95" s="215"/>
      <c r="D95" s="215"/>
      <c r="E95" s="215"/>
      <c r="F95" s="215"/>
      <c r="G95" s="215"/>
      <c r="H95" s="215"/>
      <c r="I95" s="215"/>
      <c r="J95" s="215"/>
      <c r="K95" s="215"/>
      <c r="L95" s="215"/>
      <c r="M95" s="215"/>
      <c r="N95" s="215"/>
      <c r="O95" s="216"/>
      <c r="P95" s="216"/>
      <c r="Q95" s="216"/>
      <c r="R95" s="216"/>
    </row>
    <row r="96" spans="1:19" ht="15.75" customHeight="1">
      <c r="A96" s="614" t="s">
        <v>210</v>
      </c>
      <c r="B96" s="614"/>
      <c r="C96" s="614"/>
      <c r="D96" s="614"/>
      <c r="E96" s="614"/>
      <c r="F96" s="614"/>
      <c r="G96" s="614"/>
      <c r="H96" s="614"/>
      <c r="I96" s="614"/>
      <c r="J96" s="614"/>
      <c r="K96" s="614"/>
      <c r="L96" s="614"/>
      <c r="M96" s="614"/>
      <c r="N96" s="614"/>
      <c r="O96" s="614"/>
      <c r="P96" s="614"/>
      <c r="Q96" s="614"/>
      <c r="R96" s="614"/>
      <c r="S96" s="614"/>
    </row>
    <row r="97" spans="1:16384" s="516" customFormat="1" ht="9.9" customHeight="1">
      <c r="A97" s="378"/>
      <c r="B97" s="378"/>
      <c r="C97" s="378"/>
      <c r="D97" s="378"/>
      <c r="E97" s="378"/>
      <c r="F97" s="378"/>
      <c r="G97" s="378"/>
      <c r="H97" s="378"/>
      <c r="I97" s="378"/>
      <c r="J97" s="378"/>
      <c r="K97" s="378"/>
      <c r="L97" s="378"/>
      <c r="M97" s="378"/>
      <c r="N97" s="378"/>
      <c r="O97" s="378"/>
      <c r="P97" s="378"/>
      <c r="Q97" s="378"/>
      <c r="R97" s="378"/>
      <c r="S97" s="517"/>
    </row>
    <row r="98" spans="1:16384" ht="70.5" customHeight="1">
      <c r="A98" s="614" t="s">
        <v>211</v>
      </c>
      <c r="B98" s="614"/>
      <c r="C98" s="614"/>
      <c r="D98" s="614"/>
      <c r="E98" s="614"/>
      <c r="F98" s="614"/>
      <c r="G98" s="614"/>
      <c r="H98" s="614"/>
      <c r="I98" s="614"/>
      <c r="J98" s="614"/>
      <c r="K98" s="614"/>
      <c r="L98" s="614"/>
      <c r="M98" s="614"/>
      <c r="N98" s="614"/>
      <c r="O98" s="614"/>
      <c r="P98" s="614"/>
      <c r="Q98" s="614"/>
      <c r="R98" s="614"/>
      <c r="S98" s="614"/>
      <c r="T98" s="612"/>
      <c r="U98" s="612"/>
      <c r="V98" s="612"/>
      <c r="W98" s="612"/>
      <c r="X98" s="612"/>
      <c r="Y98" s="612"/>
      <c r="Z98" s="612"/>
      <c r="AA98" s="612"/>
      <c r="AB98" s="612"/>
      <c r="AC98" s="612"/>
      <c r="AD98" s="612"/>
      <c r="AE98" s="612"/>
      <c r="AF98" s="612"/>
      <c r="AG98" s="612"/>
      <c r="AH98" s="612"/>
      <c r="AI98" s="612"/>
      <c r="AJ98" s="612"/>
      <c r="AK98" s="612"/>
      <c r="AL98" s="612"/>
      <c r="AM98" s="612"/>
      <c r="AN98" s="612"/>
      <c r="AO98" s="612"/>
      <c r="AP98" s="612"/>
      <c r="AQ98" s="612"/>
      <c r="AR98" s="612"/>
      <c r="AS98" s="612"/>
      <c r="AT98" s="612"/>
      <c r="AU98" s="612"/>
      <c r="AV98" s="612"/>
      <c r="AW98" s="612"/>
      <c r="AX98" s="612"/>
      <c r="AY98" s="612"/>
      <c r="AZ98" s="612"/>
      <c r="BA98" s="612"/>
      <c r="BB98" s="612"/>
      <c r="BC98" s="612"/>
      <c r="BD98" s="612"/>
      <c r="BE98" s="612"/>
      <c r="BF98" s="612"/>
      <c r="BG98" s="612"/>
      <c r="BH98" s="612"/>
      <c r="BI98" s="612"/>
      <c r="BJ98" s="612"/>
      <c r="BK98" s="612"/>
      <c r="BL98" s="612"/>
      <c r="BM98" s="612"/>
      <c r="BN98" s="612"/>
      <c r="BO98" s="612"/>
      <c r="BP98" s="612"/>
      <c r="BQ98" s="612"/>
      <c r="BR98" s="612"/>
      <c r="BS98" s="612"/>
      <c r="BT98" s="612"/>
      <c r="BU98" s="612"/>
      <c r="BV98" s="612"/>
      <c r="BW98" s="612"/>
      <c r="BX98" s="612"/>
      <c r="BY98" s="612"/>
      <c r="BZ98" s="612"/>
      <c r="CA98" s="612"/>
      <c r="CB98" s="612"/>
      <c r="CC98" s="612"/>
      <c r="CD98" s="612"/>
      <c r="CE98" s="612"/>
      <c r="CF98" s="612"/>
      <c r="CG98" s="612"/>
      <c r="CH98" s="612"/>
      <c r="CI98" s="612"/>
      <c r="CJ98" s="612"/>
      <c r="CK98" s="612"/>
      <c r="CL98" s="612"/>
      <c r="CM98" s="612"/>
      <c r="CN98" s="612"/>
      <c r="CO98" s="612"/>
      <c r="CP98" s="612"/>
      <c r="CQ98" s="612"/>
      <c r="CR98" s="612"/>
      <c r="CS98" s="612"/>
      <c r="CT98" s="612"/>
      <c r="CU98" s="612"/>
      <c r="CV98" s="612"/>
      <c r="CW98" s="612"/>
      <c r="CX98" s="612"/>
      <c r="CY98" s="612"/>
      <c r="CZ98" s="612"/>
      <c r="DA98" s="612"/>
      <c r="DB98" s="612"/>
      <c r="DC98" s="612"/>
      <c r="DD98" s="612"/>
      <c r="DE98" s="612"/>
      <c r="DF98" s="612"/>
      <c r="DG98" s="612"/>
      <c r="DH98" s="612"/>
      <c r="DI98" s="612"/>
      <c r="DJ98" s="612"/>
      <c r="DK98" s="612"/>
      <c r="DL98" s="612"/>
      <c r="DM98" s="612"/>
      <c r="DN98" s="612"/>
      <c r="DO98" s="612"/>
      <c r="DP98" s="612"/>
      <c r="DQ98" s="612"/>
      <c r="DR98" s="612"/>
      <c r="DS98" s="612"/>
      <c r="DT98" s="612"/>
      <c r="DU98" s="612"/>
      <c r="DV98" s="612"/>
      <c r="DW98" s="612"/>
      <c r="DX98" s="612"/>
      <c r="DY98" s="612"/>
      <c r="DZ98" s="612"/>
      <c r="EA98" s="612"/>
      <c r="EB98" s="612"/>
      <c r="EC98" s="612"/>
      <c r="ED98" s="612"/>
      <c r="EE98" s="612"/>
      <c r="EF98" s="612"/>
      <c r="EG98" s="612"/>
      <c r="EH98" s="612"/>
      <c r="EI98" s="612"/>
      <c r="EJ98" s="612"/>
      <c r="EK98" s="612"/>
      <c r="EL98" s="612"/>
      <c r="EM98" s="612"/>
      <c r="EN98" s="612"/>
      <c r="EO98" s="612"/>
      <c r="EP98" s="612"/>
      <c r="EQ98" s="612"/>
      <c r="ER98" s="612"/>
      <c r="ES98" s="612"/>
      <c r="ET98" s="612"/>
      <c r="EU98" s="612"/>
      <c r="EV98" s="612"/>
      <c r="EW98" s="612"/>
      <c r="EX98" s="612"/>
      <c r="EY98" s="612"/>
      <c r="EZ98" s="612"/>
      <c r="FA98" s="612"/>
      <c r="FB98" s="612"/>
      <c r="FC98" s="612"/>
      <c r="FD98" s="612"/>
      <c r="FE98" s="612"/>
      <c r="FF98" s="612"/>
      <c r="FG98" s="612"/>
      <c r="FH98" s="612"/>
      <c r="FI98" s="612"/>
      <c r="FJ98" s="612"/>
      <c r="FK98" s="612"/>
      <c r="FL98" s="612"/>
      <c r="FM98" s="612"/>
      <c r="FN98" s="612"/>
      <c r="FO98" s="612"/>
      <c r="FP98" s="612"/>
      <c r="FQ98" s="612"/>
      <c r="FR98" s="612"/>
      <c r="FS98" s="612"/>
      <c r="FT98" s="612"/>
      <c r="FU98" s="612"/>
      <c r="FV98" s="612"/>
      <c r="FW98" s="612"/>
      <c r="FX98" s="612"/>
      <c r="FY98" s="612"/>
      <c r="FZ98" s="612"/>
      <c r="GA98" s="612"/>
      <c r="GB98" s="612"/>
      <c r="GC98" s="612"/>
      <c r="GD98" s="612"/>
      <c r="GE98" s="612"/>
      <c r="GF98" s="612"/>
      <c r="GG98" s="612"/>
      <c r="GH98" s="612"/>
      <c r="GI98" s="612"/>
      <c r="GJ98" s="612"/>
      <c r="GK98" s="612"/>
      <c r="GL98" s="612"/>
      <c r="GM98" s="612"/>
      <c r="GN98" s="612"/>
      <c r="GO98" s="612"/>
      <c r="GP98" s="612"/>
      <c r="GQ98" s="612"/>
      <c r="GR98" s="612"/>
      <c r="GS98" s="612"/>
      <c r="GT98" s="612"/>
      <c r="GU98" s="612"/>
      <c r="GV98" s="612"/>
      <c r="GW98" s="612"/>
      <c r="GX98" s="612"/>
      <c r="GY98" s="612"/>
      <c r="GZ98" s="612"/>
      <c r="HA98" s="612"/>
      <c r="HB98" s="612"/>
      <c r="HC98" s="612"/>
      <c r="HD98" s="612"/>
      <c r="HE98" s="612"/>
      <c r="HF98" s="612"/>
      <c r="HG98" s="612"/>
      <c r="HH98" s="612"/>
      <c r="HI98" s="612"/>
      <c r="HJ98" s="612"/>
      <c r="HK98" s="612"/>
      <c r="HL98" s="612"/>
      <c r="HM98" s="612"/>
      <c r="HN98" s="612"/>
      <c r="HO98" s="612"/>
      <c r="HP98" s="612"/>
      <c r="HQ98" s="612"/>
      <c r="HR98" s="612"/>
      <c r="HS98" s="612"/>
      <c r="HT98" s="612"/>
      <c r="HU98" s="612"/>
      <c r="HV98" s="612"/>
      <c r="HW98" s="612"/>
      <c r="HX98" s="612"/>
      <c r="HY98" s="612"/>
      <c r="HZ98" s="612"/>
      <c r="IA98" s="612"/>
      <c r="IB98" s="612"/>
      <c r="IC98" s="612"/>
      <c r="ID98" s="612"/>
      <c r="IE98" s="612"/>
      <c r="IF98" s="612"/>
      <c r="IG98" s="612"/>
      <c r="IH98" s="612"/>
      <c r="II98" s="612"/>
      <c r="IJ98" s="612"/>
      <c r="IK98" s="612"/>
      <c r="IL98" s="612"/>
      <c r="IM98" s="612"/>
      <c r="IN98" s="612"/>
      <c r="IO98" s="612"/>
      <c r="IP98" s="612"/>
      <c r="IQ98" s="612"/>
      <c r="IR98" s="612"/>
      <c r="IS98" s="612"/>
      <c r="IT98" s="612"/>
      <c r="IU98" s="612"/>
      <c r="IV98" s="612"/>
      <c r="IW98" s="612"/>
      <c r="IX98" s="612"/>
      <c r="IY98" s="612"/>
      <c r="IZ98" s="612"/>
      <c r="JA98" s="612"/>
      <c r="JB98" s="612"/>
      <c r="JC98" s="612"/>
      <c r="JD98" s="612"/>
      <c r="JE98" s="612"/>
      <c r="JF98" s="612"/>
      <c r="JG98" s="612"/>
      <c r="JH98" s="612"/>
      <c r="JI98" s="612"/>
      <c r="JJ98" s="612"/>
      <c r="JK98" s="612"/>
      <c r="JL98" s="612"/>
      <c r="JM98" s="612"/>
      <c r="JN98" s="612"/>
      <c r="JO98" s="612"/>
      <c r="JP98" s="612"/>
      <c r="JQ98" s="612"/>
      <c r="JR98" s="612"/>
      <c r="JS98" s="612"/>
      <c r="JT98" s="612"/>
      <c r="JU98" s="612"/>
      <c r="JV98" s="612"/>
      <c r="JW98" s="612"/>
      <c r="JX98" s="612"/>
      <c r="JY98" s="612"/>
      <c r="JZ98" s="612"/>
      <c r="KA98" s="612"/>
      <c r="KB98" s="612"/>
      <c r="KC98" s="612"/>
      <c r="KD98" s="612"/>
      <c r="KE98" s="612"/>
      <c r="KF98" s="612"/>
      <c r="KG98" s="612"/>
      <c r="KH98" s="612"/>
      <c r="KI98" s="612"/>
      <c r="KJ98" s="612"/>
      <c r="KK98" s="612"/>
      <c r="KL98" s="612"/>
      <c r="KM98" s="612"/>
      <c r="KN98" s="612"/>
      <c r="KO98" s="612"/>
      <c r="KP98" s="612"/>
      <c r="KQ98" s="612"/>
      <c r="KR98" s="612"/>
      <c r="KS98" s="612"/>
      <c r="KT98" s="612"/>
      <c r="KU98" s="612"/>
      <c r="KV98" s="612"/>
      <c r="KW98" s="612"/>
      <c r="KX98" s="612"/>
      <c r="KY98" s="612"/>
      <c r="KZ98" s="612"/>
      <c r="LA98" s="612"/>
      <c r="LB98" s="612"/>
      <c r="LC98" s="612"/>
      <c r="LD98" s="612"/>
      <c r="LE98" s="612"/>
      <c r="LF98" s="612"/>
      <c r="LG98" s="612"/>
      <c r="LH98" s="612"/>
      <c r="LI98" s="612"/>
      <c r="LJ98" s="612"/>
      <c r="LK98" s="612"/>
      <c r="LL98" s="612"/>
      <c r="LM98" s="612"/>
      <c r="LN98" s="612"/>
      <c r="LO98" s="612"/>
      <c r="LP98" s="612"/>
      <c r="LQ98" s="612"/>
      <c r="LR98" s="612"/>
      <c r="LS98" s="612"/>
      <c r="LT98" s="612"/>
      <c r="LU98" s="612"/>
      <c r="LV98" s="612"/>
      <c r="LW98" s="612"/>
      <c r="LX98" s="612"/>
      <c r="LY98" s="612"/>
      <c r="LZ98" s="612"/>
      <c r="MA98" s="612"/>
      <c r="MB98" s="612"/>
      <c r="MC98" s="612"/>
      <c r="MD98" s="612"/>
      <c r="ME98" s="612"/>
      <c r="MF98" s="612"/>
      <c r="MG98" s="612"/>
      <c r="MH98" s="612"/>
      <c r="MI98" s="612"/>
      <c r="MJ98" s="612"/>
      <c r="MK98" s="612"/>
      <c r="ML98" s="612"/>
      <c r="MM98" s="612"/>
      <c r="MN98" s="612"/>
      <c r="MO98" s="612"/>
      <c r="MP98" s="612"/>
      <c r="MQ98" s="612"/>
      <c r="MR98" s="612"/>
      <c r="MS98" s="612"/>
      <c r="MT98" s="612"/>
      <c r="MU98" s="612"/>
      <c r="MV98" s="612"/>
      <c r="MW98" s="612"/>
      <c r="MX98" s="612"/>
      <c r="MY98" s="612"/>
      <c r="MZ98" s="612"/>
      <c r="NA98" s="612"/>
      <c r="NB98" s="612"/>
      <c r="NC98" s="612"/>
      <c r="ND98" s="612"/>
      <c r="NE98" s="612"/>
      <c r="NF98" s="612"/>
      <c r="NG98" s="612"/>
      <c r="NH98" s="612"/>
      <c r="NI98" s="612"/>
      <c r="NJ98" s="612"/>
      <c r="NK98" s="612"/>
      <c r="NL98" s="612"/>
      <c r="NM98" s="612"/>
      <c r="NN98" s="612"/>
      <c r="NO98" s="612"/>
      <c r="NP98" s="612"/>
      <c r="NQ98" s="612"/>
      <c r="NR98" s="612"/>
      <c r="NS98" s="612"/>
      <c r="NT98" s="612"/>
      <c r="NU98" s="612"/>
      <c r="NV98" s="612"/>
      <c r="NW98" s="612"/>
      <c r="NX98" s="612"/>
      <c r="NY98" s="612"/>
      <c r="NZ98" s="612"/>
      <c r="OA98" s="612"/>
      <c r="OB98" s="612"/>
      <c r="OC98" s="612"/>
      <c r="OD98" s="612"/>
      <c r="OE98" s="612"/>
      <c r="OF98" s="612"/>
      <c r="OG98" s="612"/>
      <c r="OH98" s="612"/>
      <c r="OI98" s="612"/>
      <c r="OJ98" s="612"/>
      <c r="OK98" s="612"/>
      <c r="OL98" s="612"/>
      <c r="OM98" s="612"/>
      <c r="ON98" s="612"/>
      <c r="OO98" s="612"/>
      <c r="OP98" s="612"/>
      <c r="OQ98" s="612"/>
      <c r="OR98" s="612"/>
      <c r="OS98" s="612"/>
      <c r="OT98" s="612"/>
      <c r="OU98" s="612"/>
      <c r="OV98" s="612"/>
      <c r="OW98" s="612"/>
      <c r="OX98" s="612"/>
      <c r="OY98" s="612"/>
      <c r="OZ98" s="612"/>
      <c r="PA98" s="612"/>
      <c r="PB98" s="612"/>
      <c r="PC98" s="612"/>
      <c r="PD98" s="612"/>
      <c r="PE98" s="612"/>
      <c r="PF98" s="612"/>
      <c r="PG98" s="612"/>
      <c r="PH98" s="612"/>
      <c r="PI98" s="612"/>
      <c r="PJ98" s="612"/>
      <c r="PK98" s="612"/>
      <c r="PL98" s="612"/>
      <c r="PM98" s="612"/>
      <c r="PN98" s="612"/>
      <c r="PO98" s="612"/>
      <c r="PP98" s="612"/>
      <c r="PQ98" s="612"/>
      <c r="PR98" s="612"/>
      <c r="PS98" s="612"/>
      <c r="PT98" s="612"/>
      <c r="PU98" s="612"/>
      <c r="PV98" s="612"/>
      <c r="PW98" s="612"/>
      <c r="PX98" s="612"/>
      <c r="PY98" s="612"/>
      <c r="PZ98" s="612"/>
      <c r="QA98" s="612"/>
      <c r="QB98" s="612"/>
      <c r="QC98" s="612"/>
      <c r="QD98" s="612"/>
      <c r="QE98" s="612"/>
      <c r="QF98" s="612"/>
      <c r="QG98" s="612"/>
      <c r="QH98" s="612"/>
      <c r="QI98" s="612"/>
      <c r="QJ98" s="612"/>
      <c r="QK98" s="612"/>
      <c r="QL98" s="612"/>
      <c r="QM98" s="612"/>
      <c r="QN98" s="612"/>
      <c r="QO98" s="612"/>
      <c r="QP98" s="612"/>
      <c r="QQ98" s="612"/>
      <c r="QR98" s="612"/>
      <c r="QS98" s="612"/>
      <c r="QT98" s="612"/>
      <c r="QU98" s="612"/>
      <c r="QV98" s="612"/>
      <c r="QW98" s="612"/>
      <c r="QX98" s="612"/>
      <c r="QY98" s="612"/>
      <c r="QZ98" s="612"/>
      <c r="RA98" s="612"/>
      <c r="RB98" s="612"/>
      <c r="RC98" s="612"/>
      <c r="RD98" s="612"/>
      <c r="RE98" s="612"/>
      <c r="RF98" s="612"/>
      <c r="RG98" s="612"/>
      <c r="RH98" s="612"/>
      <c r="RI98" s="612"/>
      <c r="RJ98" s="612"/>
      <c r="RK98" s="612"/>
      <c r="RL98" s="612"/>
      <c r="RM98" s="612"/>
      <c r="RN98" s="612"/>
      <c r="RO98" s="612"/>
      <c r="RP98" s="612"/>
      <c r="RQ98" s="612"/>
      <c r="RR98" s="612"/>
      <c r="RS98" s="612"/>
      <c r="RT98" s="612"/>
      <c r="RU98" s="612"/>
      <c r="RV98" s="612"/>
      <c r="RW98" s="612"/>
      <c r="RX98" s="612"/>
      <c r="RY98" s="612"/>
      <c r="RZ98" s="612"/>
      <c r="SA98" s="612"/>
      <c r="SB98" s="612"/>
      <c r="SC98" s="612"/>
      <c r="SD98" s="612"/>
      <c r="SE98" s="612"/>
      <c r="SF98" s="612"/>
      <c r="SG98" s="612"/>
      <c r="SH98" s="612"/>
      <c r="SI98" s="612"/>
      <c r="SJ98" s="612"/>
      <c r="SK98" s="612"/>
      <c r="SL98" s="612"/>
      <c r="SM98" s="612"/>
      <c r="SN98" s="612"/>
      <c r="SO98" s="612"/>
      <c r="SP98" s="612"/>
      <c r="SQ98" s="612"/>
      <c r="SR98" s="612"/>
      <c r="SS98" s="612"/>
      <c r="ST98" s="612"/>
      <c r="SU98" s="612"/>
      <c r="SV98" s="612"/>
      <c r="SW98" s="612"/>
      <c r="SX98" s="612"/>
      <c r="SY98" s="612"/>
      <c r="SZ98" s="612"/>
      <c r="TA98" s="612"/>
      <c r="TB98" s="612"/>
      <c r="TC98" s="612"/>
      <c r="TD98" s="612"/>
      <c r="TE98" s="612"/>
      <c r="TF98" s="612"/>
      <c r="TG98" s="612"/>
      <c r="TH98" s="612"/>
      <c r="TI98" s="612"/>
      <c r="TJ98" s="612"/>
      <c r="TK98" s="612"/>
      <c r="TL98" s="612"/>
      <c r="TM98" s="612"/>
      <c r="TN98" s="612"/>
      <c r="TO98" s="612"/>
      <c r="TP98" s="612"/>
      <c r="TQ98" s="612"/>
      <c r="TR98" s="612"/>
      <c r="TS98" s="612"/>
      <c r="TT98" s="612"/>
      <c r="TU98" s="612"/>
      <c r="TV98" s="612"/>
      <c r="TW98" s="612"/>
      <c r="TX98" s="612"/>
      <c r="TY98" s="612"/>
      <c r="TZ98" s="612"/>
      <c r="UA98" s="612"/>
      <c r="UB98" s="612"/>
      <c r="UC98" s="612"/>
      <c r="UD98" s="612"/>
      <c r="UE98" s="612"/>
      <c r="UF98" s="612"/>
      <c r="UG98" s="612"/>
      <c r="UH98" s="612"/>
      <c r="UI98" s="612"/>
      <c r="UJ98" s="612"/>
      <c r="UK98" s="612"/>
      <c r="UL98" s="612"/>
      <c r="UM98" s="612"/>
      <c r="UN98" s="612"/>
      <c r="UO98" s="612"/>
      <c r="UP98" s="612"/>
      <c r="UQ98" s="612"/>
      <c r="UR98" s="612"/>
      <c r="US98" s="612"/>
      <c r="UT98" s="612"/>
      <c r="UU98" s="612"/>
      <c r="UV98" s="612"/>
      <c r="UW98" s="612"/>
      <c r="UX98" s="612"/>
      <c r="UY98" s="612"/>
      <c r="UZ98" s="612"/>
      <c r="VA98" s="612"/>
      <c r="VB98" s="612"/>
      <c r="VC98" s="612"/>
      <c r="VD98" s="612"/>
      <c r="VE98" s="612"/>
      <c r="VF98" s="612"/>
      <c r="VG98" s="612"/>
      <c r="VH98" s="612"/>
      <c r="VI98" s="612"/>
      <c r="VJ98" s="612"/>
      <c r="VK98" s="612"/>
      <c r="VL98" s="612"/>
      <c r="VM98" s="612"/>
      <c r="VN98" s="612"/>
      <c r="VO98" s="612"/>
      <c r="VP98" s="612"/>
      <c r="VQ98" s="612"/>
      <c r="VR98" s="612"/>
      <c r="VS98" s="612"/>
      <c r="VT98" s="612"/>
      <c r="VU98" s="612"/>
      <c r="VV98" s="612"/>
      <c r="VW98" s="612"/>
      <c r="VX98" s="612"/>
      <c r="VY98" s="612"/>
      <c r="VZ98" s="612"/>
      <c r="WA98" s="612"/>
      <c r="WB98" s="612"/>
      <c r="WC98" s="612"/>
      <c r="WD98" s="612"/>
      <c r="WE98" s="612"/>
      <c r="WF98" s="612"/>
      <c r="WG98" s="612"/>
      <c r="WH98" s="612"/>
      <c r="WI98" s="612"/>
      <c r="WJ98" s="612"/>
      <c r="WK98" s="612"/>
      <c r="WL98" s="612"/>
      <c r="WM98" s="612"/>
      <c r="WN98" s="612"/>
      <c r="WO98" s="612"/>
      <c r="WP98" s="612"/>
      <c r="WQ98" s="612"/>
      <c r="WR98" s="612"/>
      <c r="WS98" s="612"/>
      <c r="WT98" s="612"/>
      <c r="WU98" s="612"/>
      <c r="WV98" s="612"/>
      <c r="WW98" s="612"/>
      <c r="WX98" s="612"/>
      <c r="WY98" s="612"/>
      <c r="WZ98" s="612"/>
      <c r="XA98" s="612"/>
      <c r="XB98" s="612"/>
      <c r="XC98" s="612"/>
      <c r="XD98" s="612"/>
      <c r="XE98" s="612"/>
      <c r="XF98" s="612"/>
      <c r="XG98" s="612"/>
      <c r="XH98" s="612"/>
      <c r="XI98" s="612"/>
      <c r="XJ98" s="612"/>
      <c r="XK98" s="612"/>
      <c r="XL98" s="612"/>
      <c r="XM98" s="612"/>
      <c r="XN98" s="612"/>
      <c r="XO98" s="612"/>
      <c r="XP98" s="612"/>
      <c r="XQ98" s="612"/>
      <c r="XR98" s="612"/>
      <c r="XS98" s="612"/>
      <c r="XT98" s="612"/>
      <c r="XU98" s="612"/>
      <c r="XV98" s="612"/>
      <c r="XW98" s="612"/>
      <c r="XX98" s="612"/>
      <c r="XY98" s="612"/>
      <c r="XZ98" s="612"/>
      <c r="YA98" s="612"/>
      <c r="YB98" s="612"/>
      <c r="YC98" s="612"/>
      <c r="YD98" s="612"/>
      <c r="YE98" s="612"/>
      <c r="YF98" s="612"/>
      <c r="YG98" s="612"/>
      <c r="YH98" s="612"/>
      <c r="YI98" s="612"/>
      <c r="YJ98" s="612"/>
      <c r="YK98" s="612"/>
      <c r="YL98" s="612"/>
      <c r="YM98" s="612"/>
      <c r="YN98" s="612"/>
      <c r="YO98" s="612"/>
      <c r="YP98" s="612"/>
      <c r="YQ98" s="612"/>
      <c r="YR98" s="612"/>
      <c r="YS98" s="612"/>
      <c r="YT98" s="612"/>
      <c r="YU98" s="612"/>
      <c r="YV98" s="612"/>
      <c r="YW98" s="612"/>
      <c r="YX98" s="612"/>
      <c r="YY98" s="612"/>
      <c r="YZ98" s="612"/>
      <c r="ZA98" s="612"/>
      <c r="ZB98" s="612"/>
      <c r="ZC98" s="612"/>
      <c r="ZD98" s="612"/>
      <c r="ZE98" s="612"/>
      <c r="ZF98" s="612"/>
      <c r="ZG98" s="612"/>
      <c r="ZH98" s="612"/>
      <c r="ZI98" s="612"/>
      <c r="ZJ98" s="612"/>
      <c r="ZK98" s="612"/>
      <c r="ZL98" s="612"/>
      <c r="ZM98" s="612"/>
      <c r="ZN98" s="612"/>
      <c r="ZO98" s="612"/>
      <c r="ZP98" s="612"/>
      <c r="ZQ98" s="612"/>
      <c r="ZR98" s="612"/>
      <c r="ZS98" s="612"/>
      <c r="ZT98" s="612"/>
      <c r="ZU98" s="612"/>
      <c r="ZV98" s="612"/>
      <c r="ZW98" s="612"/>
      <c r="ZX98" s="612"/>
      <c r="ZY98" s="612"/>
      <c r="ZZ98" s="612"/>
      <c r="AAA98" s="612"/>
      <c r="AAB98" s="612"/>
      <c r="AAC98" s="612"/>
      <c r="AAD98" s="612"/>
      <c r="AAE98" s="612"/>
      <c r="AAF98" s="612"/>
      <c r="AAG98" s="612"/>
      <c r="AAH98" s="612"/>
      <c r="AAI98" s="612"/>
      <c r="AAJ98" s="612"/>
      <c r="AAK98" s="612"/>
      <c r="AAL98" s="612"/>
      <c r="AAM98" s="612"/>
      <c r="AAN98" s="612"/>
      <c r="AAO98" s="612"/>
      <c r="AAP98" s="612"/>
      <c r="AAQ98" s="612"/>
      <c r="AAR98" s="612"/>
      <c r="AAS98" s="612"/>
      <c r="AAT98" s="612"/>
      <c r="AAU98" s="612"/>
      <c r="AAV98" s="612"/>
      <c r="AAW98" s="612"/>
      <c r="AAX98" s="612"/>
      <c r="AAY98" s="612"/>
      <c r="AAZ98" s="612"/>
      <c r="ABA98" s="612"/>
      <c r="ABB98" s="612"/>
      <c r="ABC98" s="612"/>
      <c r="ABD98" s="612"/>
      <c r="ABE98" s="612"/>
      <c r="ABF98" s="612"/>
      <c r="ABG98" s="612"/>
      <c r="ABH98" s="612"/>
      <c r="ABI98" s="612"/>
      <c r="ABJ98" s="612"/>
      <c r="ABK98" s="612"/>
      <c r="ABL98" s="612"/>
      <c r="ABM98" s="612"/>
      <c r="ABN98" s="612"/>
      <c r="ABO98" s="612"/>
      <c r="ABP98" s="612"/>
      <c r="ABQ98" s="612"/>
      <c r="ABR98" s="612"/>
      <c r="ABS98" s="612"/>
      <c r="ABT98" s="612"/>
      <c r="ABU98" s="612"/>
      <c r="ABV98" s="612"/>
      <c r="ABW98" s="612"/>
      <c r="ABX98" s="612"/>
      <c r="ABY98" s="612"/>
      <c r="ABZ98" s="612"/>
      <c r="ACA98" s="612"/>
      <c r="ACB98" s="612"/>
      <c r="ACC98" s="612"/>
      <c r="ACD98" s="612"/>
      <c r="ACE98" s="612"/>
      <c r="ACF98" s="612"/>
      <c r="ACG98" s="612"/>
      <c r="ACH98" s="612"/>
      <c r="ACI98" s="612"/>
      <c r="ACJ98" s="612"/>
      <c r="ACK98" s="612"/>
      <c r="ACL98" s="612"/>
      <c r="ACM98" s="612"/>
      <c r="ACN98" s="612"/>
      <c r="ACO98" s="612"/>
      <c r="ACP98" s="612"/>
      <c r="ACQ98" s="612"/>
      <c r="ACR98" s="612"/>
      <c r="ACS98" s="612"/>
      <c r="ACT98" s="612"/>
      <c r="ACU98" s="612"/>
      <c r="ACV98" s="612"/>
      <c r="ACW98" s="612"/>
      <c r="ACX98" s="612"/>
      <c r="ACY98" s="612"/>
      <c r="ACZ98" s="612"/>
      <c r="ADA98" s="612"/>
      <c r="ADB98" s="612"/>
      <c r="ADC98" s="612"/>
      <c r="ADD98" s="612"/>
      <c r="ADE98" s="612"/>
      <c r="ADF98" s="612"/>
      <c r="ADG98" s="612"/>
      <c r="ADH98" s="612"/>
      <c r="ADI98" s="612"/>
      <c r="ADJ98" s="612"/>
      <c r="ADK98" s="612"/>
      <c r="ADL98" s="612"/>
      <c r="ADM98" s="612"/>
      <c r="ADN98" s="612"/>
      <c r="ADO98" s="612"/>
      <c r="ADP98" s="612"/>
      <c r="ADQ98" s="612"/>
      <c r="ADR98" s="612"/>
      <c r="ADS98" s="612"/>
      <c r="ADT98" s="612"/>
      <c r="ADU98" s="612"/>
      <c r="ADV98" s="612"/>
      <c r="ADW98" s="612"/>
      <c r="ADX98" s="612"/>
      <c r="ADY98" s="612"/>
      <c r="ADZ98" s="612"/>
      <c r="AEA98" s="612"/>
      <c r="AEB98" s="612"/>
      <c r="AEC98" s="612"/>
      <c r="AED98" s="612"/>
      <c r="AEE98" s="612"/>
      <c r="AEF98" s="612"/>
      <c r="AEG98" s="612"/>
      <c r="AEH98" s="612"/>
      <c r="AEI98" s="612"/>
      <c r="AEJ98" s="612"/>
      <c r="AEK98" s="612"/>
      <c r="AEL98" s="612"/>
      <c r="AEM98" s="612"/>
      <c r="AEN98" s="612"/>
      <c r="AEO98" s="612"/>
      <c r="AEP98" s="612"/>
      <c r="AEQ98" s="612"/>
      <c r="AER98" s="612"/>
      <c r="AES98" s="612"/>
      <c r="AET98" s="612"/>
      <c r="AEU98" s="612"/>
      <c r="AEV98" s="612"/>
      <c r="AEW98" s="612"/>
      <c r="AEX98" s="612"/>
      <c r="AEY98" s="612"/>
      <c r="AEZ98" s="612"/>
      <c r="AFA98" s="612"/>
      <c r="AFB98" s="612"/>
      <c r="AFC98" s="612"/>
      <c r="AFD98" s="612"/>
      <c r="AFE98" s="612"/>
      <c r="AFF98" s="612"/>
      <c r="AFG98" s="612"/>
      <c r="AFH98" s="612"/>
      <c r="AFI98" s="612"/>
      <c r="AFJ98" s="612"/>
      <c r="AFK98" s="612"/>
      <c r="AFL98" s="612"/>
      <c r="AFM98" s="612"/>
      <c r="AFN98" s="612"/>
      <c r="AFO98" s="612"/>
      <c r="AFP98" s="612"/>
      <c r="AFQ98" s="612"/>
      <c r="AFR98" s="612"/>
      <c r="AFS98" s="612"/>
      <c r="AFT98" s="612"/>
      <c r="AFU98" s="612"/>
      <c r="AFV98" s="612"/>
      <c r="AFW98" s="612"/>
      <c r="AFX98" s="612"/>
      <c r="AFY98" s="612"/>
      <c r="AFZ98" s="612"/>
      <c r="AGA98" s="612"/>
      <c r="AGB98" s="612"/>
      <c r="AGC98" s="612"/>
      <c r="AGD98" s="612"/>
      <c r="AGE98" s="612"/>
      <c r="AGF98" s="612"/>
      <c r="AGG98" s="612"/>
      <c r="AGH98" s="612"/>
      <c r="AGI98" s="612"/>
      <c r="AGJ98" s="612"/>
      <c r="AGK98" s="612"/>
      <c r="AGL98" s="612"/>
      <c r="AGM98" s="612"/>
      <c r="AGN98" s="612"/>
      <c r="AGO98" s="612"/>
      <c r="AGP98" s="612"/>
      <c r="AGQ98" s="612"/>
      <c r="AGR98" s="612"/>
      <c r="AGS98" s="612"/>
      <c r="AGT98" s="612"/>
      <c r="AGU98" s="612"/>
      <c r="AGV98" s="612"/>
      <c r="AGW98" s="612"/>
      <c r="AGX98" s="612"/>
      <c r="AGY98" s="612"/>
      <c r="AGZ98" s="612"/>
      <c r="AHA98" s="612"/>
      <c r="AHB98" s="612"/>
      <c r="AHC98" s="612"/>
      <c r="AHD98" s="612"/>
      <c r="AHE98" s="612"/>
      <c r="AHF98" s="612"/>
      <c r="AHG98" s="612"/>
      <c r="AHH98" s="612"/>
      <c r="AHI98" s="612"/>
      <c r="AHJ98" s="612"/>
      <c r="AHK98" s="612"/>
      <c r="AHL98" s="612"/>
      <c r="AHM98" s="612"/>
      <c r="AHN98" s="612"/>
      <c r="AHO98" s="612"/>
      <c r="AHP98" s="612"/>
      <c r="AHQ98" s="612"/>
      <c r="AHR98" s="612"/>
      <c r="AHS98" s="612"/>
      <c r="AHT98" s="612"/>
      <c r="AHU98" s="612"/>
      <c r="AHV98" s="612"/>
      <c r="AHW98" s="612"/>
      <c r="AHX98" s="612"/>
      <c r="AHY98" s="612"/>
      <c r="AHZ98" s="612"/>
      <c r="AIA98" s="612"/>
      <c r="AIB98" s="612"/>
      <c r="AIC98" s="612"/>
      <c r="AID98" s="612"/>
      <c r="AIE98" s="612"/>
      <c r="AIF98" s="612"/>
      <c r="AIG98" s="612"/>
      <c r="AIH98" s="612"/>
      <c r="AII98" s="612"/>
      <c r="AIJ98" s="612"/>
      <c r="AIK98" s="612"/>
      <c r="AIL98" s="612"/>
      <c r="AIM98" s="612"/>
      <c r="AIN98" s="612"/>
      <c r="AIO98" s="612"/>
      <c r="AIP98" s="612"/>
      <c r="AIQ98" s="612"/>
      <c r="AIR98" s="612"/>
      <c r="AIS98" s="612"/>
      <c r="AIT98" s="612"/>
      <c r="AIU98" s="612"/>
      <c r="AIV98" s="612"/>
      <c r="AIW98" s="612"/>
      <c r="AIX98" s="612"/>
      <c r="AIY98" s="612"/>
      <c r="AIZ98" s="612"/>
      <c r="AJA98" s="612"/>
      <c r="AJB98" s="612"/>
      <c r="AJC98" s="612"/>
      <c r="AJD98" s="612"/>
      <c r="AJE98" s="612"/>
      <c r="AJF98" s="612"/>
      <c r="AJG98" s="612"/>
      <c r="AJH98" s="612"/>
      <c r="AJI98" s="612"/>
      <c r="AJJ98" s="612"/>
      <c r="AJK98" s="612"/>
      <c r="AJL98" s="612"/>
      <c r="AJM98" s="612"/>
      <c r="AJN98" s="612"/>
      <c r="AJO98" s="612"/>
      <c r="AJP98" s="612"/>
      <c r="AJQ98" s="612"/>
      <c r="AJR98" s="612"/>
      <c r="AJS98" s="612"/>
      <c r="AJT98" s="612"/>
      <c r="AJU98" s="612"/>
      <c r="AJV98" s="612"/>
      <c r="AJW98" s="612"/>
      <c r="AJX98" s="612"/>
      <c r="AJY98" s="612"/>
      <c r="AJZ98" s="612"/>
      <c r="AKA98" s="612"/>
      <c r="AKB98" s="612"/>
      <c r="AKC98" s="612"/>
      <c r="AKD98" s="612"/>
      <c r="AKE98" s="612"/>
      <c r="AKF98" s="612"/>
      <c r="AKG98" s="612"/>
      <c r="AKH98" s="612"/>
      <c r="AKI98" s="612"/>
      <c r="AKJ98" s="612"/>
      <c r="AKK98" s="612"/>
      <c r="AKL98" s="612"/>
      <c r="AKM98" s="612"/>
      <c r="AKN98" s="612"/>
      <c r="AKO98" s="612"/>
      <c r="AKP98" s="612"/>
      <c r="AKQ98" s="612"/>
      <c r="AKR98" s="612"/>
      <c r="AKS98" s="612"/>
      <c r="AKT98" s="612"/>
      <c r="AKU98" s="612"/>
      <c r="AKV98" s="612"/>
      <c r="AKW98" s="612"/>
      <c r="AKX98" s="612"/>
      <c r="AKY98" s="612"/>
      <c r="AKZ98" s="612"/>
      <c r="ALA98" s="612"/>
      <c r="ALB98" s="612"/>
      <c r="ALC98" s="612"/>
      <c r="ALD98" s="612"/>
      <c r="ALE98" s="612"/>
      <c r="ALF98" s="612"/>
      <c r="ALG98" s="612"/>
      <c r="ALH98" s="612"/>
      <c r="ALI98" s="612"/>
      <c r="ALJ98" s="612"/>
      <c r="ALK98" s="612"/>
      <c r="ALL98" s="612"/>
      <c r="ALM98" s="612"/>
      <c r="ALN98" s="612"/>
      <c r="ALO98" s="612"/>
      <c r="ALP98" s="612"/>
      <c r="ALQ98" s="612"/>
      <c r="ALR98" s="612"/>
      <c r="ALS98" s="612"/>
      <c r="ALT98" s="612"/>
      <c r="ALU98" s="612"/>
      <c r="ALV98" s="612"/>
      <c r="ALW98" s="612"/>
      <c r="ALX98" s="612"/>
      <c r="ALY98" s="612"/>
      <c r="ALZ98" s="612"/>
      <c r="AMA98" s="612"/>
      <c r="AMB98" s="612"/>
      <c r="AMC98" s="612"/>
      <c r="AMD98" s="612"/>
      <c r="AME98" s="612"/>
      <c r="AMF98" s="612"/>
      <c r="AMG98" s="612"/>
      <c r="AMH98" s="612"/>
      <c r="AMI98" s="612"/>
      <c r="AMJ98" s="612"/>
      <c r="AMK98" s="612"/>
      <c r="AML98" s="612"/>
      <c r="AMM98" s="612"/>
      <c r="AMN98" s="612"/>
      <c r="AMO98" s="612"/>
      <c r="AMP98" s="612"/>
      <c r="AMQ98" s="612"/>
      <c r="AMR98" s="612"/>
      <c r="AMS98" s="612"/>
      <c r="AMT98" s="612"/>
      <c r="AMU98" s="612"/>
      <c r="AMV98" s="612"/>
      <c r="AMW98" s="612"/>
      <c r="AMX98" s="612"/>
      <c r="AMY98" s="612"/>
      <c r="AMZ98" s="612"/>
      <c r="ANA98" s="612"/>
      <c r="ANB98" s="612"/>
      <c r="ANC98" s="612"/>
      <c r="AND98" s="612"/>
      <c r="ANE98" s="612"/>
      <c r="ANF98" s="612"/>
      <c r="ANG98" s="612"/>
      <c r="ANH98" s="612"/>
      <c r="ANI98" s="612"/>
      <c r="ANJ98" s="612"/>
      <c r="ANK98" s="612"/>
      <c r="ANL98" s="612"/>
      <c r="ANM98" s="612"/>
      <c r="ANN98" s="612"/>
      <c r="ANO98" s="612"/>
      <c r="ANP98" s="612"/>
      <c r="ANQ98" s="612"/>
      <c r="ANR98" s="612"/>
      <c r="ANS98" s="612"/>
      <c r="ANT98" s="612"/>
      <c r="ANU98" s="612"/>
      <c r="ANV98" s="612"/>
      <c r="ANW98" s="612"/>
      <c r="ANX98" s="612"/>
      <c r="ANY98" s="612"/>
      <c r="ANZ98" s="612"/>
      <c r="AOA98" s="612"/>
      <c r="AOB98" s="612"/>
      <c r="AOC98" s="612"/>
      <c r="AOD98" s="612"/>
      <c r="AOE98" s="612"/>
      <c r="AOF98" s="612"/>
      <c r="AOG98" s="612"/>
      <c r="AOH98" s="612"/>
      <c r="AOI98" s="612"/>
      <c r="AOJ98" s="612"/>
      <c r="AOK98" s="612"/>
      <c r="AOL98" s="612"/>
      <c r="AOM98" s="612"/>
      <c r="AON98" s="612"/>
      <c r="AOO98" s="612"/>
      <c r="AOP98" s="612"/>
      <c r="AOQ98" s="612"/>
      <c r="AOR98" s="612"/>
      <c r="AOS98" s="612"/>
      <c r="AOT98" s="612"/>
      <c r="AOU98" s="612"/>
      <c r="AOV98" s="612"/>
      <c r="AOW98" s="612"/>
      <c r="AOX98" s="612"/>
      <c r="AOY98" s="612"/>
      <c r="AOZ98" s="612"/>
      <c r="APA98" s="612"/>
      <c r="APB98" s="612"/>
      <c r="APC98" s="612"/>
      <c r="APD98" s="612"/>
      <c r="APE98" s="612"/>
      <c r="APF98" s="612"/>
      <c r="APG98" s="612"/>
      <c r="APH98" s="612"/>
      <c r="API98" s="612"/>
      <c r="APJ98" s="612"/>
      <c r="APK98" s="612"/>
      <c r="APL98" s="612"/>
      <c r="APM98" s="612"/>
      <c r="APN98" s="612"/>
      <c r="APO98" s="612"/>
      <c r="APP98" s="612"/>
      <c r="APQ98" s="612"/>
      <c r="APR98" s="612"/>
      <c r="APS98" s="612"/>
      <c r="APT98" s="612"/>
      <c r="APU98" s="612"/>
      <c r="APV98" s="612"/>
      <c r="APW98" s="612"/>
      <c r="APX98" s="612"/>
      <c r="APY98" s="612"/>
      <c r="APZ98" s="612"/>
      <c r="AQA98" s="612"/>
      <c r="AQB98" s="612"/>
      <c r="AQC98" s="612"/>
      <c r="AQD98" s="612"/>
      <c r="AQE98" s="612"/>
      <c r="AQF98" s="612"/>
      <c r="AQG98" s="612"/>
      <c r="AQH98" s="612"/>
      <c r="AQI98" s="612"/>
      <c r="AQJ98" s="612"/>
      <c r="AQK98" s="612"/>
      <c r="AQL98" s="612"/>
      <c r="AQM98" s="612"/>
      <c r="AQN98" s="612"/>
      <c r="AQO98" s="612"/>
      <c r="AQP98" s="612"/>
      <c r="AQQ98" s="612"/>
      <c r="AQR98" s="612"/>
      <c r="AQS98" s="612"/>
      <c r="AQT98" s="612"/>
      <c r="AQU98" s="612"/>
      <c r="AQV98" s="612"/>
      <c r="AQW98" s="612"/>
      <c r="AQX98" s="612"/>
      <c r="AQY98" s="612"/>
      <c r="AQZ98" s="612"/>
      <c r="ARA98" s="612"/>
      <c r="ARB98" s="612"/>
      <c r="ARC98" s="612"/>
      <c r="ARD98" s="612"/>
      <c r="ARE98" s="612"/>
      <c r="ARF98" s="612"/>
      <c r="ARG98" s="612"/>
      <c r="ARH98" s="612"/>
      <c r="ARI98" s="612"/>
      <c r="ARJ98" s="612"/>
      <c r="ARK98" s="612"/>
      <c r="ARL98" s="612"/>
      <c r="ARM98" s="612"/>
      <c r="ARN98" s="612"/>
      <c r="ARO98" s="612"/>
      <c r="ARP98" s="612"/>
      <c r="ARQ98" s="612"/>
      <c r="ARR98" s="612"/>
      <c r="ARS98" s="612"/>
      <c r="ART98" s="612"/>
      <c r="ARU98" s="612"/>
      <c r="ARV98" s="612"/>
      <c r="ARW98" s="612"/>
      <c r="ARX98" s="612"/>
      <c r="ARY98" s="612"/>
      <c r="ARZ98" s="612"/>
      <c r="ASA98" s="612"/>
      <c r="ASB98" s="612"/>
      <c r="ASC98" s="612"/>
      <c r="ASD98" s="612"/>
      <c r="ASE98" s="612"/>
      <c r="ASF98" s="612"/>
      <c r="ASG98" s="612"/>
      <c r="ASH98" s="612"/>
      <c r="ASI98" s="612"/>
      <c r="ASJ98" s="612"/>
      <c r="ASK98" s="612"/>
      <c r="ASL98" s="612"/>
      <c r="ASM98" s="612"/>
      <c r="ASN98" s="612"/>
      <c r="ASO98" s="612"/>
      <c r="ASP98" s="612"/>
      <c r="ASQ98" s="612"/>
      <c r="ASR98" s="612"/>
      <c r="ASS98" s="612"/>
      <c r="AST98" s="612"/>
      <c r="ASU98" s="612"/>
      <c r="ASV98" s="612"/>
      <c r="ASW98" s="612"/>
      <c r="ASX98" s="612"/>
      <c r="ASY98" s="612"/>
      <c r="ASZ98" s="612"/>
      <c r="ATA98" s="612"/>
      <c r="ATB98" s="612"/>
      <c r="ATC98" s="612"/>
      <c r="ATD98" s="612"/>
      <c r="ATE98" s="612"/>
      <c r="ATF98" s="612"/>
      <c r="ATG98" s="612"/>
      <c r="ATH98" s="612"/>
      <c r="ATI98" s="612"/>
      <c r="ATJ98" s="612"/>
      <c r="ATK98" s="612"/>
      <c r="ATL98" s="612"/>
      <c r="ATM98" s="612"/>
      <c r="ATN98" s="612"/>
      <c r="ATO98" s="612"/>
      <c r="ATP98" s="612"/>
      <c r="ATQ98" s="612"/>
      <c r="ATR98" s="612"/>
      <c r="ATS98" s="612"/>
      <c r="ATT98" s="612"/>
      <c r="ATU98" s="612"/>
      <c r="ATV98" s="612"/>
      <c r="ATW98" s="612"/>
      <c r="ATX98" s="612"/>
      <c r="ATY98" s="612"/>
      <c r="ATZ98" s="612"/>
      <c r="AUA98" s="612"/>
      <c r="AUB98" s="612"/>
      <c r="AUC98" s="612"/>
      <c r="AUD98" s="612"/>
      <c r="AUE98" s="612"/>
      <c r="AUF98" s="612"/>
      <c r="AUG98" s="612"/>
      <c r="AUH98" s="612"/>
      <c r="AUI98" s="612"/>
      <c r="AUJ98" s="612"/>
      <c r="AUK98" s="612"/>
      <c r="AUL98" s="612"/>
      <c r="AUM98" s="612"/>
      <c r="AUN98" s="612"/>
      <c r="AUO98" s="612"/>
      <c r="AUP98" s="612"/>
      <c r="AUQ98" s="612"/>
      <c r="AUR98" s="612"/>
      <c r="AUS98" s="612"/>
      <c r="AUT98" s="612"/>
      <c r="AUU98" s="612"/>
      <c r="AUV98" s="612"/>
      <c r="AUW98" s="612"/>
      <c r="AUX98" s="612"/>
      <c r="AUY98" s="612"/>
      <c r="AUZ98" s="612"/>
      <c r="AVA98" s="612"/>
      <c r="AVB98" s="612"/>
      <c r="AVC98" s="612"/>
      <c r="AVD98" s="612"/>
      <c r="AVE98" s="612"/>
      <c r="AVF98" s="612"/>
      <c r="AVG98" s="612"/>
      <c r="AVH98" s="612"/>
      <c r="AVI98" s="612"/>
      <c r="AVJ98" s="612"/>
      <c r="AVK98" s="612"/>
      <c r="AVL98" s="612"/>
      <c r="AVM98" s="612"/>
      <c r="AVN98" s="612"/>
      <c r="AVO98" s="612"/>
      <c r="AVP98" s="612"/>
      <c r="AVQ98" s="612"/>
      <c r="AVR98" s="612"/>
      <c r="AVS98" s="612"/>
      <c r="AVT98" s="612"/>
      <c r="AVU98" s="612"/>
      <c r="AVV98" s="612"/>
      <c r="AVW98" s="612"/>
      <c r="AVX98" s="612"/>
      <c r="AVY98" s="612"/>
      <c r="AVZ98" s="612"/>
      <c r="AWA98" s="612"/>
      <c r="AWB98" s="612"/>
      <c r="AWC98" s="612"/>
      <c r="AWD98" s="612"/>
      <c r="AWE98" s="612"/>
      <c r="AWF98" s="612"/>
      <c r="AWG98" s="612"/>
      <c r="AWH98" s="612"/>
      <c r="AWI98" s="612"/>
      <c r="AWJ98" s="612"/>
      <c r="AWK98" s="612"/>
      <c r="AWL98" s="612"/>
      <c r="AWM98" s="612"/>
      <c r="AWN98" s="612"/>
      <c r="AWO98" s="612"/>
      <c r="AWP98" s="612"/>
      <c r="AWQ98" s="612"/>
      <c r="AWR98" s="612"/>
      <c r="AWS98" s="612"/>
      <c r="AWT98" s="612"/>
      <c r="AWU98" s="612"/>
      <c r="AWV98" s="612"/>
      <c r="AWW98" s="612"/>
      <c r="AWX98" s="612"/>
      <c r="AWY98" s="612"/>
      <c r="AWZ98" s="612"/>
      <c r="AXA98" s="612"/>
      <c r="AXB98" s="612"/>
      <c r="AXC98" s="612"/>
      <c r="AXD98" s="612"/>
      <c r="AXE98" s="612"/>
      <c r="AXF98" s="612"/>
      <c r="AXG98" s="612"/>
      <c r="AXH98" s="612"/>
      <c r="AXI98" s="612"/>
      <c r="AXJ98" s="612"/>
      <c r="AXK98" s="612"/>
      <c r="AXL98" s="612"/>
      <c r="AXM98" s="612"/>
      <c r="AXN98" s="612"/>
      <c r="AXO98" s="612"/>
      <c r="AXP98" s="612"/>
      <c r="AXQ98" s="612"/>
      <c r="AXR98" s="612"/>
      <c r="AXS98" s="612"/>
      <c r="AXT98" s="612"/>
      <c r="AXU98" s="612"/>
      <c r="AXV98" s="612"/>
      <c r="AXW98" s="612"/>
      <c r="AXX98" s="612"/>
      <c r="AXY98" s="612"/>
      <c r="AXZ98" s="612"/>
      <c r="AYA98" s="612"/>
      <c r="AYB98" s="612"/>
      <c r="AYC98" s="612"/>
      <c r="AYD98" s="612"/>
      <c r="AYE98" s="612"/>
      <c r="AYF98" s="612"/>
      <c r="AYG98" s="612"/>
      <c r="AYH98" s="612"/>
      <c r="AYI98" s="612"/>
      <c r="AYJ98" s="612"/>
      <c r="AYK98" s="612"/>
      <c r="AYL98" s="612"/>
      <c r="AYM98" s="612"/>
      <c r="AYN98" s="612"/>
      <c r="AYO98" s="612"/>
      <c r="AYP98" s="612"/>
      <c r="AYQ98" s="612"/>
      <c r="AYR98" s="612"/>
      <c r="AYS98" s="612"/>
      <c r="AYT98" s="612"/>
      <c r="AYU98" s="612"/>
      <c r="AYV98" s="612"/>
      <c r="AYW98" s="612"/>
      <c r="AYX98" s="612"/>
      <c r="AYY98" s="612"/>
      <c r="AYZ98" s="612"/>
      <c r="AZA98" s="612"/>
      <c r="AZB98" s="612"/>
      <c r="AZC98" s="612"/>
      <c r="AZD98" s="612"/>
      <c r="AZE98" s="612"/>
      <c r="AZF98" s="612"/>
      <c r="AZG98" s="612"/>
      <c r="AZH98" s="612"/>
      <c r="AZI98" s="612"/>
      <c r="AZJ98" s="612"/>
      <c r="AZK98" s="612"/>
      <c r="AZL98" s="612"/>
      <c r="AZM98" s="612"/>
      <c r="AZN98" s="612"/>
      <c r="AZO98" s="612"/>
      <c r="AZP98" s="612"/>
      <c r="AZQ98" s="612"/>
      <c r="AZR98" s="612"/>
      <c r="AZS98" s="612"/>
      <c r="AZT98" s="612"/>
      <c r="AZU98" s="612"/>
      <c r="AZV98" s="612"/>
      <c r="AZW98" s="612"/>
      <c r="AZX98" s="612"/>
      <c r="AZY98" s="612"/>
      <c r="AZZ98" s="612"/>
      <c r="BAA98" s="612"/>
      <c r="BAB98" s="612"/>
      <c r="BAC98" s="612"/>
      <c r="BAD98" s="612"/>
      <c r="BAE98" s="612"/>
      <c r="BAF98" s="612"/>
      <c r="BAG98" s="612"/>
      <c r="BAH98" s="612"/>
      <c r="BAI98" s="612"/>
      <c r="BAJ98" s="612"/>
      <c r="BAK98" s="612"/>
      <c r="BAL98" s="612"/>
      <c r="BAM98" s="612"/>
      <c r="BAN98" s="612"/>
      <c r="BAO98" s="612"/>
      <c r="BAP98" s="612"/>
      <c r="BAQ98" s="612"/>
      <c r="BAR98" s="612"/>
      <c r="BAS98" s="612"/>
      <c r="BAT98" s="612"/>
      <c r="BAU98" s="612"/>
      <c r="BAV98" s="612"/>
      <c r="BAW98" s="612"/>
      <c r="BAX98" s="612"/>
      <c r="BAY98" s="612"/>
      <c r="BAZ98" s="612"/>
      <c r="BBA98" s="612"/>
      <c r="BBB98" s="612"/>
      <c r="BBC98" s="612"/>
      <c r="BBD98" s="612"/>
      <c r="BBE98" s="612"/>
      <c r="BBF98" s="612"/>
      <c r="BBG98" s="612"/>
      <c r="BBH98" s="612"/>
      <c r="BBI98" s="612"/>
      <c r="BBJ98" s="612"/>
      <c r="BBK98" s="612"/>
      <c r="BBL98" s="612"/>
      <c r="BBM98" s="612"/>
      <c r="BBN98" s="612"/>
      <c r="BBO98" s="612"/>
      <c r="BBP98" s="612"/>
      <c r="BBQ98" s="612"/>
      <c r="BBR98" s="612"/>
      <c r="BBS98" s="612"/>
      <c r="BBT98" s="612"/>
      <c r="BBU98" s="612"/>
      <c r="BBV98" s="612"/>
      <c r="BBW98" s="612"/>
      <c r="BBX98" s="612"/>
      <c r="BBY98" s="612"/>
      <c r="BBZ98" s="612"/>
      <c r="BCA98" s="612"/>
      <c r="BCB98" s="612"/>
      <c r="BCC98" s="612"/>
      <c r="BCD98" s="612"/>
      <c r="BCE98" s="612"/>
      <c r="BCF98" s="612"/>
      <c r="BCG98" s="612"/>
      <c r="BCH98" s="612"/>
      <c r="BCI98" s="612"/>
      <c r="BCJ98" s="612"/>
      <c r="BCK98" s="612"/>
      <c r="BCL98" s="612"/>
      <c r="BCM98" s="612"/>
      <c r="BCN98" s="612"/>
      <c r="BCO98" s="612"/>
      <c r="BCP98" s="612"/>
      <c r="BCQ98" s="612"/>
      <c r="BCR98" s="612"/>
      <c r="BCS98" s="612"/>
      <c r="BCT98" s="612"/>
      <c r="BCU98" s="612"/>
      <c r="BCV98" s="612"/>
      <c r="BCW98" s="612"/>
      <c r="BCX98" s="612"/>
      <c r="BCY98" s="612"/>
      <c r="BCZ98" s="612"/>
      <c r="BDA98" s="612"/>
      <c r="BDB98" s="612"/>
      <c r="BDC98" s="612"/>
      <c r="BDD98" s="612"/>
      <c r="BDE98" s="612"/>
      <c r="BDF98" s="612"/>
      <c r="BDG98" s="612"/>
      <c r="BDH98" s="612"/>
      <c r="BDI98" s="612"/>
      <c r="BDJ98" s="612"/>
      <c r="BDK98" s="612"/>
      <c r="BDL98" s="612"/>
      <c r="BDM98" s="612"/>
      <c r="BDN98" s="612"/>
      <c r="BDO98" s="612"/>
      <c r="BDP98" s="612"/>
      <c r="BDQ98" s="612"/>
      <c r="BDR98" s="612"/>
      <c r="BDS98" s="612"/>
      <c r="BDT98" s="612"/>
      <c r="BDU98" s="612"/>
      <c r="BDV98" s="612"/>
      <c r="BDW98" s="612"/>
      <c r="BDX98" s="612"/>
      <c r="BDY98" s="612"/>
      <c r="BDZ98" s="612"/>
      <c r="BEA98" s="612"/>
      <c r="BEB98" s="612"/>
      <c r="BEC98" s="612"/>
      <c r="BED98" s="612"/>
      <c r="BEE98" s="612"/>
      <c r="BEF98" s="612"/>
      <c r="BEG98" s="612"/>
      <c r="BEH98" s="612"/>
      <c r="BEI98" s="612"/>
      <c r="BEJ98" s="612"/>
      <c r="BEK98" s="612"/>
      <c r="BEL98" s="612"/>
      <c r="BEM98" s="612"/>
      <c r="BEN98" s="612"/>
      <c r="BEO98" s="612"/>
      <c r="BEP98" s="612"/>
      <c r="BEQ98" s="612"/>
      <c r="BER98" s="612"/>
      <c r="BES98" s="612"/>
      <c r="BET98" s="612"/>
      <c r="BEU98" s="612"/>
      <c r="BEV98" s="612"/>
      <c r="BEW98" s="612"/>
      <c r="BEX98" s="612"/>
      <c r="BEY98" s="612"/>
      <c r="BEZ98" s="612"/>
      <c r="BFA98" s="612"/>
      <c r="BFB98" s="612"/>
      <c r="BFC98" s="612"/>
      <c r="BFD98" s="612"/>
      <c r="BFE98" s="612"/>
      <c r="BFF98" s="612"/>
      <c r="BFG98" s="612"/>
      <c r="BFH98" s="612"/>
      <c r="BFI98" s="612"/>
      <c r="BFJ98" s="612"/>
      <c r="BFK98" s="612"/>
      <c r="BFL98" s="612"/>
      <c r="BFM98" s="612"/>
      <c r="BFN98" s="612"/>
      <c r="BFO98" s="612"/>
      <c r="BFP98" s="612"/>
      <c r="BFQ98" s="612"/>
      <c r="BFR98" s="612"/>
      <c r="BFS98" s="612"/>
      <c r="BFT98" s="612"/>
      <c r="BFU98" s="612"/>
      <c r="BFV98" s="612"/>
      <c r="BFW98" s="612"/>
      <c r="BFX98" s="612"/>
      <c r="BFY98" s="612"/>
      <c r="BFZ98" s="612"/>
      <c r="BGA98" s="612"/>
      <c r="BGB98" s="612"/>
      <c r="BGC98" s="612"/>
      <c r="BGD98" s="612"/>
      <c r="BGE98" s="612"/>
      <c r="BGF98" s="612"/>
      <c r="BGG98" s="612"/>
      <c r="BGH98" s="612"/>
      <c r="BGI98" s="612"/>
      <c r="BGJ98" s="612"/>
      <c r="BGK98" s="612"/>
      <c r="BGL98" s="612"/>
      <c r="BGM98" s="612"/>
      <c r="BGN98" s="612"/>
      <c r="BGO98" s="612"/>
      <c r="BGP98" s="612"/>
      <c r="BGQ98" s="612"/>
      <c r="BGR98" s="612"/>
      <c r="BGS98" s="612"/>
      <c r="BGT98" s="612"/>
      <c r="BGU98" s="612"/>
      <c r="BGV98" s="612"/>
      <c r="BGW98" s="612"/>
      <c r="BGX98" s="612"/>
      <c r="BGY98" s="612"/>
      <c r="BGZ98" s="612"/>
      <c r="BHA98" s="612"/>
      <c r="BHB98" s="612"/>
      <c r="BHC98" s="612"/>
      <c r="BHD98" s="612"/>
      <c r="BHE98" s="612"/>
      <c r="BHF98" s="612"/>
      <c r="BHG98" s="612"/>
      <c r="BHH98" s="612"/>
      <c r="BHI98" s="612"/>
      <c r="BHJ98" s="612"/>
      <c r="BHK98" s="612"/>
      <c r="BHL98" s="612"/>
      <c r="BHM98" s="612"/>
      <c r="BHN98" s="612"/>
      <c r="BHO98" s="612"/>
      <c r="BHP98" s="612"/>
      <c r="BHQ98" s="612"/>
      <c r="BHR98" s="612"/>
      <c r="BHS98" s="612"/>
      <c r="BHT98" s="612"/>
      <c r="BHU98" s="612"/>
      <c r="BHV98" s="612"/>
      <c r="BHW98" s="612"/>
      <c r="BHX98" s="612"/>
      <c r="BHY98" s="612"/>
      <c r="BHZ98" s="612"/>
      <c r="BIA98" s="612"/>
      <c r="BIB98" s="612"/>
      <c r="BIC98" s="612"/>
      <c r="BID98" s="612"/>
      <c r="BIE98" s="612"/>
      <c r="BIF98" s="612"/>
      <c r="BIG98" s="612"/>
      <c r="BIH98" s="612"/>
      <c r="BII98" s="612"/>
      <c r="BIJ98" s="612"/>
      <c r="BIK98" s="612"/>
      <c r="BIL98" s="612"/>
      <c r="BIM98" s="612"/>
      <c r="BIN98" s="612"/>
      <c r="BIO98" s="612"/>
      <c r="BIP98" s="612"/>
      <c r="BIQ98" s="612"/>
      <c r="BIR98" s="612"/>
      <c r="BIS98" s="612"/>
      <c r="BIT98" s="612"/>
      <c r="BIU98" s="612"/>
      <c r="BIV98" s="612"/>
      <c r="BIW98" s="612"/>
      <c r="BIX98" s="612"/>
      <c r="BIY98" s="612"/>
      <c r="BIZ98" s="612"/>
      <c r="BJA98" s="612"/>
      <c r="BJB98" s="612"/>
      <c r="BJC98" s="612"/>
      <c r="BJD98" s="612"/>
      <c r="BJE98" s="612"/>
      <c r="BJF98" s="612"/>
      <c r="BJG98" s="612"/>
      <c r="BJH98" s="612"/>
      <c r="BJI98" s="612"/>
      <c r="BJJ98" s="612"/>
      <c r="BJK98" s="612"/>
      <c r="BJL98" s="612"/>
      <c r="BJM98" s="612"/>
      <c r="BJN98" s="612"/>
      <c r="BJO98" s="612"/>
      <c r="BJP98" s="612"/>
      <c r="BJQ98" s="612"/>
      <c r="BJR98" s="612"/>
      <c r="BJS98" s="612"/>
      <c r="BJT98" s="612"/>
      <c r="BJU98" s="612"/>
      <c r="BJV98" s="612"/>
      <c r="BJW98" s="612"/>
      <c r="BJX98" s="612"/>
      <c r="BJY98" s="612"/>
      <c r="BJZ98" s="612"/>
      <c r="BKA98" s="612"/>
      <c r="BKB98" s="612"/>
      <c r="BKC98" s="612"/>
      <c r="BKD98" s="612"/>
      <c r="BKE98" s="612"/>
      <c r="BKF98" s="612"/>
      <c r="BKG98" s="612"/>
      <c r="BKH98" s="612"/>
      <c r="BKI98" s="612"/>
      <c r="BKJ98" s="612"/>
      <c r="BKK98" s="612"/>
      <c r="BKL98" s="612"/>
      <c r="BKM98" s="612"/>
      <c r="BKN98" s="612"/>
      <c r="BKO98" s="612"/>
      <c r="BKP98" s="612"/>
      <c r="BKQ98" s="612"/>
      <c r="BKR98" s="612"/>
      <c r="BKS98" s="612"/>
      <c r="BKT98" s="612"/>
      <c r="BKU98" s="612"/>
      <c r="BKV98" s="612"/>
      <c r="BKW98" s="612"/>
      <c r="BKX98" s="612"/>
      <c r="BKY98" s="612"/>
      <c r="BKZ98" s="612"/>
      <c r="BLA98" s="612"/>
      <c r="BLB98" s="612"/>
      <c r="BLC98" s="612"/>
      <c r="BLD98" s="612"/>
      <c r="BLE98" s="612"/>
      <c r="BLF98" s="612"/>
      <c r="BLG98" s="612"/>
      <c r="BLH98" s="612"/>
      <c r="BLI98" s="612"/>
      <c r="BLJ98" s="612"/>
      <c r="BLK98" s="612"/>
      <c r="BLL98" s="612"/>
      <c r="BLM98" s="612"/>
      <c r="BLN98" s="612"/>
      <c r="BLO98" s="612"/>
      <c r="BLP98" s="612"/>
      <c r="BLQ98" s="612"/>
      <c r="BLR98" s="612"/>
      <c r="BLS98" s="612"/>
      <c r="BLT98" s="612"/>
      <c r="BLU98" s="612"/>
      <c r="BLV98" s="612"/>
      <c r="BLW98" s="612"/>
      <c r="BLX98" s="612"/>
      <c r="BLY98" s="612"/>
      <c r="BLZ98" s="612"/>
      <c r="BMA98" s="612"/>
      <c r="BMB98" s="612"/>
      <c r="BMC98" s="612"/>
      <c r="BMD98" s="612"/>
      <c r="BME98" s="612"/>
      <c r="BMF98" s="612"/>
      <c r="BMG98" s="612"/>
      <c r="BMH98" s="612"/>
      <c r="BMI98" s="612"/>
      <c r="BMJ98" s="612"/>
      <c r="BMK98" s="612"/>
      <c r="BML98" s="612"/>
      <c r="BMM98" s="612"/>
      <c r="BMN98" s="612"/>
      <c r="BMO98" s="612"/>
      <c r="BMP98" s="612"/>
      <c r="BMQ98" s="612"/>
      <c r="BMR98" s="612"/>
      <c r="BMS98" s="612"/>
      <c r="BMT98" s="612"/>
      <c r="BMU98" s="612"/>
      <c r="BMV98" s="612"/>
      <c r="BMW98" s="612"/>
      <c r="BMX98" s="612"/>
      <c r="BMY98" s="612"/>
      <c r="BMZ98" s="612"/>
      <c r="BNA98" s="612"/>
      <c r="BNB98" s="612"/>
      <c r="BNC98" s="612"/>
      <c r="BND98" s="612"/>
      <c r="BNE98" s="612"/>
      <c r="BNF98" s="612"/>
      <c r="BNG98" s="612"/>
      <c r="BNH98" s="612"/>
      <c r="BNI98" s="612"/>
      <c r="BNJ98" s="612"/>
      <c r="BNK98" s="612"/>
      <c r="BNL98" s="612"/>
      <c r="BNM98" s="612"/>
      <c r="BNN98" s="612"/>
      <c r="BNO98" s="612"/>
      <c r="BNP98" s="612"/>
      <c r="BNQ98" s="612"/>
      <c r="BNR98" s="612"/>
      <c r="BNS98" s="612"/>
      <c r="BNT98" s="612"/>
      <c r="BNU98" s="612"/>
      <c r="BNV98" s="612"/>
      <c r="BNW98" s="612"/>
      <c r="BNX98" s="612"/>
      <c r="BNY98" s="612"/>
      <c r="BNZ98" s="612"/>
      <c r="BOA98" s="612"/>
      <c r="BOB98" s="612"/>
      <c r="BOC98" s="612"/>
      <c r="BOD98" s="612"/>
      <c r="BOE98" s="612"/>
      <c r="BOF98" s="612"/>
      <c r="BOG98" s="612"/>
      <c r="BOH98" s="612"/>
      <c r="BOI98" s="612"/>
      <c r="BOJ98" s="612"/>
      <c r="BOK98" s="612"/>
      <c r="BOL98" s="612"/>
      <c r="BOM98" s="612"/>
      <c r="BON98" s="612"/>
      <c r="BOO98" s="612"/>
      <c r="BOP98" s="612"/>
      <c r="BOQ98" s="612"/>
      <c r="BOR98" s="612"/>
      <c r="BOS98" s="612"/>
      <c r="BOT98" s="612"/>
      <c r="BOU98" s="612"/>
      <c r="BOV98" s="612"/>
      <c r="BOW98" s="612"/>
      <c r="BOX98" s="612"/>
      <c r="BOY98" s="612"/>
      <c r="BOZ98" s="612"/>
      <c r="BPA98" s="612"/>
      <c r="BPB98" s="612"/>
      <c r="BPC98" s="612"/>
      <c r="BPD98" s="612"/>
      <c r="BPE98" s="612"/>
      <c r="BPF98" s="612"/>
      <c r="BPG98" s="612"/>
      <c r="BPH98" s="612"/>
      <c r="BPI98" s="612"/>
      <c r="BPJ98" s="612"/>
      <c r="BPK98" s="612"/>
      <c r="BPL98" s="612"/>
      <c r="BPM98" s="612"/>
      <c r="BPN98" s="612"/>
      <c r="BPO98" s="612"/>
      <c r="BPP98" s="612"/>
      <c r="BPQ98" s="612"/>
      <c r="BPR98" s="612"/>
      <c r="BPS98" s="612"/>
      <c r="BPT98" s="612"/>
      <c r="BPU98" s="612"/>
      <c r="BPV98" s="612"/>
      <c r="BPW98" s="612"/>
      <c r="BPX98" s="612"/>
      <c r="BPY98" s="612"/>
      <c r="BPZ98" s="612"/>
      <c r="BQA98" s="612"/>
      <c r="BQB98" s="612"/>
      <c r="BQC98" s="612"/>
      <c r="BQD98" s="612"/>
      <c r="BQE98" s="612"/>
      <c r="BQF98" s="612"/>
      <c r="BQG98" s="612"/>
      <c r="BQH98" s="612"/>
      <c r="BQI98" s="612"/>
      <c r="BQJ98" s="612"/>
      <c r="BQK98" s="612"/>
      <c r="BQL98" s="612"/>
      <c r="BQM98" s="612"/>
      <c r="BQN98" s="612"/>
      <c r="BQO98" s="612"/>
      <c r="BQP98" s="612"/>
      <c r="BQQ98" s="612"/>
      <c r="BQR98" s="612"/>
      <c r="BQS98" s="612"/>
      <c r="BQT98" s="612"/>
      <c r="BQU98" s="612"/>
      <c r="BQV98" s="612"/>
      <c r="BQW98" s="612"/>
      <c r="BQX98" s="612"/>
      <c r="BQY98" s="612"/>
      <c r="BQZ98" s="612"/>
      <c r="BRA98" s="612"/>
      <c r="BRB98" s="612"/>
      <c r="BRC98" s="612"/>
      <c r="BRD98" s="612"/>
      <c r="BRE98" s="612"/>
      <c r="BRF98" s="612"/>
      <c r="BRG98" s="612"/>
      <c r="BRH98" s="612"/>
      <c r="BRI98" s="612"/>
      <c r="BRJ98" s="612"/>
      <c r="BRK98" s="612"/>
      <c r="BRL98" s="612"/>
      <c r="BRM98" s="612"/>
      <c r="BRN98" s="612"/>
      <c r="BRO98" s="612"/>
      <c r="BRP98" s="612"/>
      <c r="BRQ98" s="612"/>
      <c r="BRR98" s="612"/>
      <c r="BRS98" s="612"/>
      <c r="BRT98" s="612"/>
      <c r="BRU98" s="612"/>
      <c r="BRV98" s="612"/>
      <c r="BRW98" s="612"/>
      <c r="BRX98" s="612"/>
      <c r="BRY98" s="612"/>
      <c r="BRZ98" s="612"/>
      <c r="BSA98" s="612"/>
      <c r="BSB98" s="612"/>
      <c r="BSC98" s="612"/>
      <c r="BSD98" s="612"/>
      <c r="BSE98" s="612"/>
      <c r="BSF98" s="612"/>
      <c r="BSG98" s="612"/>
      <c r="BSH98" s="612"/>
      <c r="BSI98" s="612"/>
      <c r="BSJ98" s="612"/>
      <c r="BSK98" s="612"/>
      <c r="BSL98" s="612"/>
      <c r="BSM98" s="612"/>
      <c r="BSN98" s="612"/>
      <c r="BSO98" s="612"/>
      <c r="BSP98" s="612"/>
      <c r="BSQ98" s="612"/>
      <c r="BSR98" s="612"/>
      <c r="BSS98" s="612"/>
      <c r="BST98" s="612"/>
      <c r="BSU98" s="612"/>
      <c r="BSV98" s="612"/>
      <c r="BSW98" s="612"/>
      <c r="BSX98" s="612"/>
      <c r="BSY98" s="612"/>
      <c r="BSZ98" s="612"/>
      <c r="BTA98" s="612"/>
      <c r="BTB98" s="612"/>
      <c r="BTC98" s="612"/>
      <c r="BTD98" s="612"/>
      <c r="BTE98" s="612"/>
      <c r="BTF98" s="612"/>
      <c r="BTG98" s="612"/>
      <c r="BTH98" s="612"/>
      <c r="BTI98" s="612"/>
      <c r="BTJ98" s="612"/>
      <c r="BTK98" s="612"/>
      <c r="BTL98" s="612"/>
      <c r="BTM98" s="612"/>
      <c r="BTN98" s="612"/>
      <c r="BTO98" s="612"/>
      <c r="BTP98" s="612"/>
      <c r="BTQ98" s="612"/>
      <c r="BTR98" s="612"/>
      <c r="BTS98" s="612"/>
      <c r="BTT98" s="612"/>
      <c r="BTU98" s="612"/>
      <c r="BTV98" s="612"/>
      <c r="BTW98" s="612"/>
      <c r="BTX98" s="612"/>
      <c r="BTY98" s="612"/>
      <c r="BTZ98" s="612"/>
      <c r="BUA98" s="612"/>
      <c r="BUB98" s="612"/>
      <c r="BUC98" s="612"/>
      <c r="BUD98" s="612"/>
      <c r="BUE98" s="612"/>
      <c r="BUF98" s="612"/>
      <c r="BUG98" s="612"/>
      <c r="BUH98" s="612"/>
      <c r="BUI98" s="612"/>
      <c r="BUJ98" s="612"/>
      <c r="BUK98" s="612"/>
      <c r="BUL98" s="612"/>
      <c r="BUM98" s="612"/>
      <c r="BUN98" s="612"/>
      <c r="BUO98" s="612"/>
      <c r="BUP98" s="612"/>
      <c r="BUQ98" s="612"/>
      <c r="BUR98" s="612"/>
      <c r="BUS98" s="612"/>
      <c r="BUT98" s="612"/>
      <c r="BUU98" s="612"/>
      <c r="BUV98" s="612"/>
      <c r="BUW98" s="612"/>
      <c r="BUX98" s="612"/>
      <c r="BUY98" s="612"/>
      <c r="BUZ98" s="612"/>
      <c r="BVA98" s="612"/>
      <c r="BVB98" s="612"/>
      <c r="BVC98" s="612"/>
      <c r="BVD98" s="612"/>
      <c r="BVE98" s="612"/>
      <c r="BVF98" s="612"/>
      <c r="BVG98" s="612"/>
      <c r="BVH98" s="612"/>
      <c r="BVI98" s="612"/>
      <c r="BVJ98" s="612"/>
      <c r="BVK98" s="612"/>
      <c r="BVL98" s="612"/>
      <c r="BVM98" s="612"/>
      <c r="BVN98" s="612"/>
      <c r="BVO98" s="612"/>
      <c r="BVP98" s="612"/>
      <c r="BVQ98" s="612"/>
      <c r="BVR98" s="612"/>
      <c r="BVS98" s="612"/>
      <c r="BVT98" s="612"/>
      <c r="BVU98" s="612"/>
      <c r="BVV98" s="612"/>
      <c r="BVW98" s="612"/>
      <c r="BVX98" s="612"/>
      <c r="BVY98" s="612"/>
      <c r="BVZ98" s="612"/>
      <c r="BWA98" s="612"/>
      <c r="BWB98" s="612"/>
      <c r="BWC98" s="612"/>
      <c r="BWD98" s="612"/>
      <c r="BWE98" s="612"/>
      <c r="BWF98" s="612"/>
      <c r="BWG98" s="612"/>
      <c r="BWH98" s="612"/>
      <c r="BWI98" s="612"/>
      <c r="BWJ98" s="612"/>
      <c r="BWK98" s="612"/>
      <c r="BWL98" s="612"/>
      <c r="BWM98" s="612"/>
      <c r="BWN98" s="612"/>
      <c r="BWO98" s="612"/>
      <c r="BWP98" s="612"/>
      <c r="BWQ98" s="612"/>
      <c r="BWR98" s="612"/>
      <c r="BWS98" s="612"/>
      <c r="BWT98" s="612"/>
      <c r="BWU98" s="612"/>
      <c r="BWV98" s="612"/>
      <c r="BWW98" s="612"/>
      <c r="BWX98" s="612"/>
      <c r="BWY98" s="612"/>
      <c r="BWZ98" s="612"/>
      <c r="BXA98" s="612"/>
      <c r="BXB98" s="612"/>
      <c r="BXC98" s="612"/>
      <c r="BXD98" s="612"/>
      <c r="BXE98" s="612"/>
      <c r="BXF98" s="612"/>
      <c r="BXG98" s="612"/>
      <c r="BXH98" s="612"/>
      <c r="BXI98" s="612"/>
      <c r="BXJ98" s="612"/>
      <c r="BXK98" s="612"/>
      <c r="BXL98" s="612"/>
      <c r="BXM98" s="612"/>
      <c r="BXN98" s="612"/>
      <c r="BXO98" s="612"/>
      <c r="BXP98" s="612"/>
      <c r="BXQ98" s="612"/>
      <c r="BXR98" s="612"/>
      <c r="BXS98" s="612"/>
      <c r="BXT98" s="612"/>
      <c r="BXU98" s="612"/>
      <c r="BXV98" s="612"/>
      <c r="BXW98" s="612"/>
      <c r="BXX98" s="612"/>
      <c r="BXY98" s="612"/>
      <c r="BXZ98" s="612"/>
      <c r="BYA98" s="612"/>
      <c r="BYB98" s="612"/>
      <c r="BYC98" s="612"/>
      <c r="BYD98" s="612"/>
      <c r="BYE98" s="612"/>
      <c r="BYF98" s="612"/>
      <c r="BYG98" s="612"/>
      <c r="BYH98" s="612"/>
      <c r="BYI98" s="612"/>
      <c r="BYJ98" s="612"/>
      <c r="BYK98" s="612"/>
      <c r="BYL98" s="612"/>
      <c r="BYM98" s="612"/>
      <c r="BYN98" s="612"/>
      <c r="BYO98" s="612"/>
      <c r="BYP98" s="612"/>
      <c r="BYQ98" s="612"/>
      <c r="BYR98" s="612"/>
      <c r="BYS98" s="612"/>
      <c r="BYT98" s="612"/>
      <c r="BYU98" s="612"/>
      <c r="BYV98" s="612"/>
      <c r="BYW98" s="612"/>
      <c r="BYX98" s="612"/>
      <c r="BYY98" s="612"/>
      <c r="BYZ98" s="612"/>
      <c r="BZA98" s="612"/>
      <c r="BZB98" s="612"/>
      <c r="BZC98" s="612"/>
      <c r="BZD98" s="612"/>
      <c r="BZE98" s="612"/>
      <c r="BZF98" s="612"/>
      <c r="BZG98" s="612"/>
      <c r="BZH98" s="612"/>
      <c r="BZI98" s="612"/>
      <c r="BZJ98" s="612"/>
      <c r="BZK98" s="612"/>
      <c r="BZL98" s="612"/>
      <c r="BZM98" s="612"/>
      <c r="BZN98" s="612"/>
      <c r="BZO98" s="612"/>
      <c r="BZP98" s="612"/>
      <c r="BZQ98" s="612"/>
      <c r="BZR98" s="612"/>
      <c r="BZS98" s="612"/>
      <c r="BZT98" s="612"/>
      <c r="BZU98" s="612"/>
      <c r="BZV98" s="612"/>
      <c r="BZW98" s="612"/>
      <c r="BZX98" s="612"/>
      <c r="BZY98" s="612"/>
      <c r="BZZ98" s="612"/>
      <c r="CAA98" s="612"/>
      <c r="CAB98" s="612"/>
      <c r="CAC98" s="612"/>
      <c r="CAD98" s="612"/>
      <c r="CAE98" s="612"/>
      <c r="CAF98" s="612"/>
      <c r="CAG98" s="612"/>
      <c r="CAH98" s="612"/>
      <c r="CAI98" s="612"/>
      <c r="CAJ98" s="612"/>
      <c r="CAK98" s="612"/>
      <c r="CAL98" s="612"/>
      <c r="CAM98" s="612"/>
      <c r="CAN98" s="612"/>
      <c r="CAO98" s="612"/>
      <c r="CAP98" s="612"/>
      <c r="CAQ98" s="612"/>
      <c r="CAR98" s="612"/>
      <c r="CAS98" s="612"/>
      <c r="CAT98" s="612"/>
      <c r="CAU98" s="612"/>
      <c r="CAV98" s="612"/>
      <c r="CAW98" s="612"/>
      <c r="CAX98" s="612"/>
      <c r="CAY98" s="612"/>
      <c r="CAZ98" s="612"/>
      <c r="CBA98" s="612"/>
      <c r="CBB98" s="612"/>
      <c r="CBC98" s="612"/>
      <c r="CBD98" s="612"/>
      <c r="CBE98" s="612"/>
      <c r="CBF98" s="612"/>
      <c r="CBG98" s="612"/>
      <c r="CBH98" s="612"/>
      <c r="CBI98" s="612"/>
      <c r="CBJ98" s="612"/>
      <c r="CBK98" s="612"/>
      <c r="CBL98" s="612"/>
      <c r="CBM98" s="612"/>
      <c r="CBN98" s="612"/>
      <c r="CBO98" s="612"/>
      <c r="CBP98" s="612"/>
      <c r="CBQ98" s="612"/>
      <c r="CBR98" s="612"/>
      <c r="CBS98" s="612"/>
      <c r="CBT98" s="612"/>
      <c r="CBU98" s="612"/>
      <c r="CBV98" s="612"/>
      <c r="CBW98" s="612"/>
      <c r="CBX98" s="612"/>
      <c r="CBY98" s="612"/>
      <c r="CBZ98" s="612"/>
      <c r="CCA98" s="612"/>
      <c r="CCB98" s="612"/>
      <c r="CCC98" s="612"/>
      <c r="CCD98" s="612"/>
      <c r="CCE98" s="612"/>
      <c r="CCF98" s="612"/>
      <c r="CCG98" s="612"/>
      <c r="CCH98" s="612"/>
      <c r="CCI98" s="612"/>
      <c r="CCJ98" s="612"/>
      <c r="CCK98" s="612"/>
      <c r="CCL98" s="612"/>
      <c r="CCM98" s="612"/>
      <c r="CCN98" s="612"/>
      <c r="CCO98" s="612"/>
      <c r="CCP98" s="612"/>
      <c r="CCQ98" s="612"/>
      <c r="CCR98" s="612"/>
      <c r="CCS98" s="612"/>
      <c r="CCT98" s="612"/>
      <c r="CCU98" s="612"/>
      <c r="CCV98" s="612"/>
      <c r="CCW98" s="612"/>
      <c r="CCX98" s="612"/>
      <c r="CCY98" s="612"/>
      <c r="CCZ98" s="612"/>
      <c r="CDA98" s="612"/>
      <c r="CDB98" s="612"/>
      <c r="CDC98" s="612"/>
      <c r="CDD98" s="612"/>
      <c r="CDE98" s="612"/>
      <c r="CDF98" s="612"/>
      <c r="CDG98" s="612"/>
      <c r="CDH98" s="612"/>
      <c r="CDI98" s="612"/>
      <c r="CDJ98" s="612"/>
      <c r="CDK98" s="612"/>
      <c r="CDL98" s="612"/>
      <c r="CDM98" s="612"/>
      <c r="CDN98" s="612"/>
      <c r="CDO98" s="612"/>
      <c r="CDP98" s="612"/>
      <c r="CDQ98" s="612"/>
      <c r="CDR98" s="612"/>
      <c r="CDS98" s="612"/>
      <c r="CDT98" s="612"/>
      <c r="CDU98" s="612"/>
      <c r="CDV98" s="612"/>
      <c r="CDW98" s="612"/>
      <c r="CDX98" s="612"/>
      <c r="CDY98" s="612"/>
      <c r="CDZ98" s="612"/>
      <c r="CEA98" s="612"/>
      <c r="CEB98" s="612"/>
      <c r="CEC98" s="612"/>
      <c r="CED98" s="612"/>
      <c r="CEE98" s="612"/>
      <c r="CEF98" s="612"/>
      <c r="CEG98" s="612"/>
      <c r="CEH98" s="612"/>
      <c r="CEI98" s="612"/>
      <c r="CEJ98" s="612"/>
      <c r="CEK98" s="612"/>
      <c r="CEL98" s="612"/>
      <c r="CEM98" s="612"/>
      <c r="CEN98" s="612"/>
      <c r="CEO98" s="612"/>
      <c r="CEP98" s="612"/>
      <c r="CEQ98" s="612"/>
      <c r="CER98" s="612"/>
      <c r="CES98" s="612"/>
      <c r="CET98" s="612"/>
      <c r="CEU98" s="612"/>
      <c r="CEV98" s="612"/>
      <c r="CEW98" s="612"/>
      <c r="CEX98" s="612"/>
      <c r="CEY98" s="612"/>
      <c r="CEZ98" s="612"/>
      <c r="CFA98" s="612"/>
      <c r="CFB98" s="612"/>
      <c r="CFC98" s="612"/>
      <c r="CFD98" s="612"/>
      <c r="CFE98" s="612"/>
      <c r="CFF98" s="612"/>
      <c r="CFG98" s="612"/>
      <c r="CFH98" s="612"/>
      <c r="CFI98" s="612"/>
      <c r="CFJ98" s="612"/>
      <c r="CFK98" s="612"/>
      <c r="CFL98" s="612"/>
      <c r="CFM98" s="612"/>
      <c r="CFN98" s="612"/>
      <c r="CFO98" s="612"/>
      <c r="CFP98" s="612"/>
      <c r="CFQ98" s="612"/>
      <c r="CFR98" s="612"/>
      <c r="CFS98" s="612"/>
      <c r="CFT98" s="612"/>
      <c r="CFU98" s="612"/>
      <c r="CFV98" s="612"/>
      <c r="CFW98" s="612"/>
      <c r="CFX98" s="612"/>
      <c r="CFY98" s="612"/>
      <c r="CFZ98" s="612"/>
      <c r="CGA98" s="612"/>
      <c r="CGB98" s="612"/>
      <c r="CGC98" s="612"/>
      <c r="CGD98" s="612"/>
      <c r="CGE98" s="612"/>
      <c r="CGF98" s="612"/>
      <c r="CGG98" s="612"/>
      <c r="CGH98" s="612"/>
      <c r="CGI98" s="612"/>
      <c r="CGJ98" s="612"/>
      <c r="CGK98" s="612"/>
      <c r="CGL98" s="612"/>
      <c r="CGM98" s="612"/>
      <c r="CGN98" s="612"/>
      <c r="CGO98" s="612"/>
      <c r="CGP98" s="612"/>
      <c r="CGQ98" s="612"/>
      <c r="CGR98" s="612"/>
      <c r="CGS98" s="612"/>
      <c r="CGT98" s="612"/>
      <c r="CGU98" s="612"/>
      <c r="CGV98" s="612"/>
      <c r="CGW98" s="612"/>
      <c r="CGX98" s="612"/>
      <c r="CGY98" s="612"/>
      <c r="CGZ98" s="612"/>
      <c r="CHA98" s="612"/>
      <c r="CHB98" s="612"/>
      <c r="CHC98" s="612"/>
      <c r="CHD98" s="612"/>
      <c r="CHE98" s="612"/>
      <c r="CHF98" s="612"/>
      <c r="CHG98" s="612"/>
      <c r="CHH98" s="612"/>
      <c r="CHI98" s="612"/>
      <c r="CHJ98" s="612"/>
      <c r="CHK98" s="612"/>
      <c r="CHL98" s="612"/>
      <c r="CHM98" s="612"/>
      <c r="CHN98" s="612"/>
      <c r="CHO98" s="612"/>
      <c r="CHP98" s="612"/>
      <c r="CHQ98" s="612"/>
      <c r="CHR98" s="612"/>
      <c r="CHS98" s="612"/>
      <c r="CHT98" s="612"/>
      <c r="CHU98" s="612"/>
      <c r="CHV98" s="612"/>
      <c r="CHW98" s="612"/>
      <c r="CHX98" s="612"/>
      <c r="CHY98" s="612"/>
      <c r="CHZ98" s="612"/>
      <c r="CIA98" s="612"/>
      <c r="CIB98" s="612"/>
      <c r="CIC98" s="612"/>
      <c r="CID98" s="612"/>
      <c r="CIE98" s="612"/>
      <c r="CIF98" s="612"/>
      <c r="CIG98" s="612"/>
      <c r="CIH98" s="612"/>
      <c r="CII98" s="612"/>
      <c r="CIJ98" s="612"/>
      <c r="CIK98" s="612"/>
      <c r="CIL98" s="612"/>
      <c r="CIM98" s="612"/>
      <c r="CIN98" s="612"/>
      <c r="CIO98" s="612"/>
      <c r="CIP98" s="612"/>
      <c r="CIQ98" s="612"/>
      <c r="CIR98" s="612"/>
      <c r="CIS98" s="612"/>
      <c r="CIT98" s="612"/>
      <c r="CIU98" s="612"/>
      <c r="CIV98" s="612"/>
      <c r="CIW98" s="612"/>
      <c r="CIX98" s="612"/>
      <c r="CIY98" s="612"/>
      <c r="CIZ98" s="612"/>
      <c r="CJA98" s="612"/>
      <c r="CJB98" s="612"/>
      <c r="CJC98" s="612"/>
      <c r="CJD98" s="612"/>
      <c r="CJE98" s="612"/>
      <c r="CJF98" s="612"/>
      <c r="CJG98" s="612"/>
      <c r="CJH98" s="612"/>
      <c r="CJI98" s="612"/>
      <c r="CJJ98" s="612"/>
      <c r="CJK98" s="612"/>
      <c r="CJL98" s="612"/>
      <c r="CJM98" s="612"/>
      <c r="CJN98" s="612"/>
      <c r="CJO98" s="612"/>
      <c r="CJP98" s="612"/>
      <c r="CJQ98" s="612"/>
      <c r="CJR98" s="612"/>
      <c r="CJS98" s="612"/>
      <c r="CJT98" s="612"/>
      <c r="CJU98" s="612"/>
      <c r="CJV98" s="612"/>
      <c r="CJW98" s="612"/>
      <c r="CJX98" s="612"/>
      <c r="CJY98" s="612"/>
      <c r="CJZ98" s="612"/>
      <c r="CKA98" s="612"/>
      <c r="CKB98" s="612"/>
      <c r="CKC98" s="612"/>
      <c r="CKD98" s="612"/>
      <c r="CKE98" s="612"/>
      <c r="CKF98" s="612"/>
      <c r="CKG98" s="612"/>
      <c r="CKH98" s="612"/>
      <c r="CKI98" s="612"/>
      <c r="CKJ98" s="612"/>
      <c r="CKK98" s="612"/>
      <c r="CKL98" s="612"/>
      <c r="CKM98" s="612"/>
      <c r="CKN98" s="612"/>
      <c r="CKO98" s="612"/>
      <c r="CKP98" s="612"/>
      <c r="CKQ98" s="612"/>
      <c r="CKR98" s="612"/>
      <c r="CKS98" s="612"/>
      <c r="CKT98" s="612"/>
      <c r="CKU98" s="612"/>
      <c r="CKV98" s="612"/>
      <c r="CKW98" s="612"/>
      <c r="CKX98" s="612"/>
      <c r="CKY98" s="612"/>
      <c r="CKZ98" s="612"/>
      <c r="CLA98" s="612"/>
      <c r="CLB98" s="612"/>
      <c r="CLC98" s="612"/>
      <c r="CLD98" s="612"/>
      <c r="CLE98" s="612"/>
      <c r="CLF98" s="612"/>
      <c r="CLG98" s="612"/>
      <c r="CLH98" s="612"/>
      <c r="CLI98" s="612"/>
      <c r="CLJ98" s="612"/>
      <c r="CLK98" s="612"/>
      <c r="CLL98" s="612"/>
      <c r="CLM98" s="612"/>
      <c r="CLN98" s="612"/>
      <c r="CLO98" s="612"/>
      <c r="CLP98" s="612"/>
      <c r="CLQ98" s="612"/>
      <c r="CLR98" s="612"/>
      <c r="CLS98" s="612"/>
      <c r="CLT98" s="612"/>
      <c r="CLU98" s="612"/>
      <c r="CLV98" s="612"/>
      <c r="CLW98" s="612"/>
      <c r="CLX98" s="612"/>
      <c r="CLY98" s="612"/>
      <c r="CLZ98" s="612"/>
      <c r="CMA98" s="612"/>
      <c r="CMB98" s="612"/>
      <c r="CMC98" s="612"/>
      <c r="CMD98" s="612"/>
      <c r="CME98" s="612"/>
      <c r="CMF98" s="612"/>
      <c r="CMG98" s="612"/>
      <c r="CMH98" s="612"/>
      <c r="CMI98" s="612"/>
      <c r="CMJ98" s="612"/>
      <c r="CMK98" s="612"/>
      <c r="CML98" s="612"/>
      <c r="CMM98" s="612"/>
      <c r="CMN98" s="612"/>
      <c r="CMO98" s="612"/>
      <c r="CMP98" s="612"/>
      <c r="CMQ98" s="612"/>
      <c r="CMR98" s="612"/>
      <c r="CMS98" s="612"/>
      <c r="CMT98" s="612"/>
      <c r="CMU98" s="612"/>
      <c r="CMV98" s="612"/>
      <c r="CMW98" s="612"/>
      <c r="CMX98" s="612"/>
      <c r="CMY98" s="612"/>
      <c r="CMZ98" s="612"/>
      <c r="CNA98" s="612"/>
      <c r="CNB98" s="612"/>
      <c r="CNC98" s="612"/>
      <c r="CND98" s="612"/>
      <c r="CNE98" s="612"/>
      <c r="CNF98" s="612"/>
      <c r="CNG98" s="612"/>
      <c r="CNH98" s="612"/>
      <c r="CNI98" s="612"/>
      <c r="CNJ98" s="612"/>
      <c r="CNK98" s="612"/>
      <c r="CNL98" s="612"/>
      <c r="CNM98" s="612"/>
      <c r="CNN98" s="612"/>
      <c r="CNO98" s="612"/>
      <c r="CNP98" s="612"/>
      <c r="CNQ98" s="612"/>
      <c r="CNR98" s="612"/>
      <c r="CNS98" s="612"/>
      <c r="CNT98" s="612"/>
      <c r="CNU98" s="612"/>
      <c r="CNV98" s="612"/>
      <c r="CNW98" s="612"/>
      <c r="CNX98" s="612"/>
      <c r="CNY98" s="612"/>
      <c r="CNZ98" s="612"/>
      <c r="COA98" s="612"/>
      <c r="COB98" s="612"/>
      <c r="COC98" s="612"/>
      <c r="COD98" s="612"/>
      <c r="COE98" s="612"/>
      <c r="COF98" s="612"/>
      <c r="COG98" s="612"/>
      <c r="COH98" s="612"/>
      <c r="COI98" s="612"/>
      <c r="COJ98" s="612"/>
      <c r="COK98" s="612"/>
      <c r="COL98" s="612"/>
      <c r="COM98" s="612"/>
      <c r="CON98" s="612"/>
      <c r="COO98" s="612"/>
      <c r="COP98" s="612"/>
      <c r="COQ98" s="612"/>
      <c r="COR98" s="612"/>
      <c r="COS98" s="612"/>
      <c r="COT98" s="612"/>
      <c r="COU98" s="612"/>
      <c r="COV98" s="612"/>
      <c r="COW98" s="612"/>
      <c r="COX98" s="612"/>
      <c r="COY98" s="612"/>
      <c r="COZ98" s="612"/>
      <c r="CPA98" s="612"/>
      <c r="CPB98" s="612"/>
      <c r="CPC98" s="612"/>
      <c r="CPD98" s="612"/>
      <c r="CPE98" s="612"/>
      <c r="CPF98" s="612"/>
      <c r="CPG98" s="612"/>
      <c r="CPH98" s="612"/>
      <c r="CPI98" s="612"/>
      <c r="CPJ98" s="612"/>
      <c r="CPK98" s="612"/>
      <c r="CPL98" s="612"/>
      <c r="CPM98" s="612"/>
      <c r="CPN98" s="612"/>
      <c r="CPO98" s="612"/>
      <c r="CPP98" s="612"/>
      <c r="CPQ98" s="612"/>
      <c r="CPR98" s="612"/>
      <c r="CPS98" s="612"/>
      <c r="CPT98" s="612"/>
      <c r="CPU98" s="612"/>
      <c r="CPV98" s="612"/>
      <c r="CPW98" s="612"/>
      <c r="CPX98" s="612"/>
      <c r="CPY98" s="612"/>
      <c r="CPZ98" s="612"/>
      <c r="CQA98" s="612"/>
      <c r="CQB98" s="612"/>
      <c r="CQC98" s="612"/>
      <c r="CQD98" s="612"/>
      <c r="CQE98" s="612"/>
      <c r="CQF98" s="612"/>
      <c r="CQG98" s="612"/>
      <c r="CQH98" s="612"/>
      <c r="CQI98" s="612"/>
      <c r="CQJ98" s="612"/>
      <c r="CQK98" s="612"/>
      <c r="CQL98" s="612"/>
      <c r="CQM98" s="612"/>
      <c r="CQN98" s="612"/>
      <c r="CQO98" s="612"/>
      <c r="CQP98" s="612"/>
      <c r="CQQ98" s="612"/>
      <c r="CQR98" s="612"/>
      <c r="CQS98" s="612"/>
      <c r="CQT98" s="612"/>
      <c r="CQU98" s="612"/>
      <c r="CQV98" s="612"/>
      <c r="CQW98" s="612"/>
      <c r="CQX98" s="612"/>
      <c r="CQY98" s="612"/>
      <c r="CQZ98" s="612"/>
      <c r="CRA98" s="612"/>
      <c r="CRB98" s="612"/>
      <c r="CRC98" s="612"/>
      <c r="CRD98" s="612"/>
      <c r="CRE98" s="612"/>
      <c r="CRF98" s="612"/>
      <c r="CRG98" s="612"/>
      <c r="CRH98" s="612"/>
      <c r="CRI98" s="612"/>
      <c r="CRJ98" s="612"/>
      <c r="CRK98" s="612"/>
      <c r="CRL98" s="612"/>
      <c r="CRM98" s="612"/>
      <c r="CRN98" s="612"/>
      <c r="CRO98" s="612"/>
      <c r="CRP98" s="612"/>
      <c r="CRQ98" s="612"/>
      <c r="CRR98" s="612"/>
      <c r="CRS98" s="612"/>
      <c r="CRT98" s="612"/>
      <c r="CRU98" s="612"/>
      <c r="CRV98" s="612"/>
      <c r="CRW98" s="612"/>
      <c r="CRX98" s="612"/>
      <c r="CRY98" s="612"/>
      <c r="CRZ98" s="612"/>
      <c r="CSA98" s="612"/>
      <c r="CSB98" s="612"/>
      <c r="CSC98" s="612"/>
      <c r="CSD98" s="612"/>
      <c r="CSE98" s="612"/>
      <c r="CSF98" s="612"/>
      <c r="CSG98" s="612"/>
      <c r="CSH98" s="612"/>
      <c r="CSI98" s="612"/>
      <c r="CSJ98" s="612"/>
      <c r="CSK98" s="612"/>
      <c r="CSL98" s="612"/>
      <c r="CSM98" s="612"/>
      <c r="CSN98" s="612"/>
      <c r="CSO98" s="612"/>
      <c r="CSP98" s="612"/>
      <c r="CSQ98" s="612"/>
      <c r="CSR98" s="612"/>
      <c r="CSS98" s="612"/>
      <c r="CST98" s="612"/>
      <c r="CSU98" s="612"/>
      <c r="CSV98" s="612"/>
      <c r="CSW98" s="612"/>
      <c r="CSX98" s="612"/>
      <c r="CSY98" s="612"/>
      <c r="CSZ98" s="612"/>
      <c r="CTA98" s="612"/>
      <c r="CTB98" s="612"/>
      <c r="CTC98" s="612"/>
      <c r="CTD98" s="612"/>
      <c r="CTE98" s="612"/>
      <c r="CTF98" s="612"/>
      <c r="CTG98" s="612"/>
      <c r="CTH98" s="612"/>
      <c r="CTI98" s="612"/>
      <c r="CTJ98" s="612"/>
      <c r="CTK98" s="612"/>
      <c r="CTL98" s="612"/>
      <c r="CTM98" s="612"/>
      <c r="CTN98" s="612"/>
      <c r="CTO98" s="612"/>
      <c r="CTP98" s="612"/>
      <c r="CTQ98" s="612"/>
      <c r="CTR98" s="612"/>
      <c r="CTS98" s="612"/>
      <c r="CTT98" s="612"/>
      <c r="CTU98" s="612"/>
      <c r="CTV98" s="612"/>
      <c r="CTW98" s="612"/>
      <c r="CTX98" s="612"/>
      <c r="CTY98" s="612"/>
      <c r="CTZ98" s="612"/>
      <c r="CUA98" s="612"/>
      <c r="CUB98" s="612"/>
      <c r="CUC98" s="612"/>
      <c r="CUD98" s="612"/>
      <c r="CUE98" s="612"/>
      <c r="CUF98" s="612"/>
      <c r="CUG98" s="612"/>
      <c r="CUH98" s="612"/>
      <c r="CUI98" s="612"/>
      <c r="CUJ98" s="612"/>
      <c r="CUK98" s="612"/>
      <c r="CUL98" s="612"/>
      <c r="CUM98" s="612"/>
      <c r="CUN98" s="612"/>
      <c r="CUO98" s="612"/>
      <c r="CUP98" s="612"/>
      <c r="CUQ98" s="612"/>
      <c r="CUR98" s="612"/>
      <c r="CUS98" s="612"/>
      <c r="CUT98" s="612"/>
      <c r="CUU98" s="612"/>
      <c r="CUV98" s="612"/>
      <c r="CUW98" s="612"/>
      <c r="CUX98" s="612"/>
      <c r="CUY98" s="612"/>
      <c r="CUZ98" s="612"/>
      <c r="CVA98" s="612"/>
      <c r="CVB98" s="612"/>
      <c r="CVC98" s="612"/>
      <c r="CVD98" s="612"/>
      <c r="CVE98" s="612"/>
      <c r="CVF98" s="612"/>
      <c r="CVG98" s="612"/>
      <c r="CVH98" s="612"/>
      <c r="CVI98" s="612"/>
      <c r="CVJ98" s="612"/>
      <c r="CVK98" s="612"/>
      <c r="CVL98" s="612"/>
      <c r="CVM98" s="612"/>
      <c r="CVN98" s="612"/>
      <c r="CVO98" s="612"/>
      <c r="CVP98" s="612"/>
      <c r="CVQ98" s="612"/>
      <c r="CVR98" s="612"/>
      <c r="CVS98" s="612"/>
      <c r="CVT98" s="612"/>
      <c r="CVU98" s="612"/>
      <c r="CVV98" s="612"/>
      <c r="CVW98" s="612"/>
      <c r="CVX98" s="612"/>
      <c r="CVY98" s="612"/>
      <c r="CVZ98" s="612"/>
      <c r="CWA98" s="612"/>
      <c r="CWB98" s="612"/>
      <c r="CWC98" s="612"/>
      <c r="CWD98" s="612"/>
      <c r="CWE98" s="612"/>
      <c r="CWF98" s="612"/>
      <c r="CWG98" s="612"/>
      <c r="CWH98" s="612"/>
      <c r="CWI98" s="612"/>
      <c r="CWJ98" s="612"/>
      <c r="CWK98" s="612"/>
      <c r="CWL98" s="612"/>
      <c r="CWM98" s="612"/>
      <c r="CWN98" s="612"/>
      <c r="CWO98" s="612"/>
      <c r="CWP98" s="612"/>
      <c r="CWQ98" s="612"/>
      <c r="CWR98" s="612"/>
      <c r="CWS98" s="612"/>
      <c r="CWT98" s="612"/>
      <c r="CWU98" s="612"/>
      <c r="CWV98" s="612"/>
      <c r="CWW98" s="612"/>
      <c r="CWX98" s="612"/>
      <c r="CWY98" s="612"/>
      <c r="CWZ98" s="612"/>
      <c r="CXA98" s="612"/>
      <c r="CXB98" s="612"/>
      <c r="CXC98" s="612"/>
      <c r="CXD98" s="612"/>
      <c r="CXE98" s="612"/>
      <c r="CXF98" s="612"/>
      <c r="CXG98" s="612"/>
      <c r="CXH98" s="612"/>
      <c r="CXI98" s="612"/>
      <c r="CXJ98" s="612"/>
      <c r="CXK98" s="612"/>
      <c r="CXL98" s="612"/>
      <c r="CXM98" s="612"/>
      <c r="CXN98" s="612"/>
      <c r="CXO98" s="612"/>
      <c r="CXP98" s="612"/>
      <c r="CXQ98" s="612"/>
      <c r="CXR98" s="612"/>
      <c r="CXS98" s="612"/>
      <c r="CXT98" s="612"/>
      <c r="CXU98" s="612"/>
      <c r="CXV98" s="612"/>
      <c r="CXW98" s="612"/>
      <c r="CXX98" s="612"/>
      <c r="CXY98" s="612"/>
      <c r="CXZ98" s="612"/>
      <c r="CYA98" s="612"/>
      <c r="CYB98" s="612"/>
      <c r="CYC98" s="612"/>
      <c r="CYD98" s="612"/>
      <c r="CYE98" s="612"/>
      <c r="CYF98" s="612"/>
      <c r="CYG98" s="612"/>
      <c r="CYH98" s="612"/>
      <c r="CYI98" s="612"/>
      <c r="CYJ98" s="612"/>
      <c r="CYK98" s="612"/>
      <c r="CYL98" s="612"/>
      <c r="CYM98" s="612"/>
      <c r="CYN98" s="612"/>
      <c r="CYO98" s="612"/>
      <c r="CYP98" s="612"/>
      <c r="CYQ98" s="612"/>
      <c r="CYR98" s="612"/>
      <c r="CYS98" s="612"/>
      <c r="CYT98" s="612"/>
      <c r="CYU98" s="612"/>
      <c r="CYV98" s="612"/>
      <c r="CYW98" s="612"/>
      <c r="CYX98" s="612"/>
      <c r="CYY98" s="612"/>
      <c r="CYZ98" s="612"/>
      <c r="CZA98" s="612"/>
      <c r="CZB98" s="612"/>
      <c r="CZC98" s="612"/>
      <c r="CZD98" s="612"/>
      <c r="CZE98" s="612"/>
      <c r="CZF98" s="612"/>
      <c r="CZG98" s="612"/>
      <c r="CZH98" s="612"/>
      <c r="CZI98" s="612"/>
      <c r="CZJ98" s="612"/>
      <c r="CZK98" s="612"/>
      <c r="CZL98" s="612"/>
      <c r="CZM98" s="612"/>
      <c r="CZN98" s="612"/>
      <c r="CZO98" s="612"/>
      <c r="CZP98" s="612"/>
      <c r="CZQ98" s="612"/>
      <c r="CZR98" s="612"/>
      <c r="CZS98" s="612"/>
      <c r="CZT98" s="612"/>
      <c r="CZU98" s="612"/>
      <c r="CZV98" s="612"/>
      <c r="CZW98" s="612"/>
      <c r="CZX98" s="612"/>
      <c r="CZY98" s="612"/>
      <c r="CZZ98" s="612"/>
      <c r="DAA98" s="612"/>
      <c r="DAB98" s="612"/>
      <c r="DAC98" s="612"/>
      <c r="DAD98" s="612"/>
      <c r="DAE98" s="612"/>
      <c r="DAF98" s="612"/>
      <c r="DAG98" s="612"/>
      <c r="DAH98" s="612"/>
      <c r="DAI98" s="612"/>
      <c r="DAJ98" s="612"/>
      <c r="DAK98" s="612"/>
      <c r="DAL98" s="612"/>
      <c r="DAM98" s="612"/>
      <c r="DAN98" s="612"/>
      <c r="DAO98" s="612"/>
      <c r="DAP98" s="612"/>
      <c r="DAQ98" s="612"/>
      <c r="DAR98" s="612"/>
      <c r="DAS98" s="612"/>
      <c r="DAT98" s="612"/>
      <c r="DAU98" s="612"/>
      <c r="DAV98" s="612"/>
      <c r="DAW98" s="612"/>
      <c r="DAX98" s="612"/>
      <c r="DAY98" s="612"/>
      <c r="DAZ98" s="612"/>
      <c r="DBA98" s="612"/>
      <c r="DBB98" s="612"/>
      <c r="DBC98" s="612"/>
      <c r="DBD98" s="612"/>
      <c r="DBE98" s="612"/>
      <c r="DBF98" s="612"/>
      <c r="DBG98" s="612"/>
      <c r="DBH98" s="612"/>
      <c r="DBI98" s="612"/>
      <c r="DBJ98" s="612"/>
      <c r="DBK98" s="612"/>
      <c r="DBL98" s="612"/>
      <c r="DBM98" s="612"/>
      <c r="DBN98" s="612"/>
      <c r="DBO98" s="612"/>
      <c r="DBP98" s="612"/>
      <c r="DBQ98" s="612"/>
      <c r="DBR98" s="612"/>
      <c r="DBS98" s="612"/>
      <c r="DBT98" s="612"/>
      <c r="DBU98" s="612"/>
      <c r="DBV98" s="612"/>
      <c r="DBW98" s="612"/>
      <c r="DBX98" s="612"/>
      <c r="DBY98" s="612"/>
      <c r="DBZ98" s="612"/>
      <c r="DCA98" s="612"/>
      <c r="DCB98" s="612"/>
      <c r="DCC98" s="612"/>
      <c r="DCD98" s="612"/>
      <c r="DCE98" s="612"/>
      <c r="DCF98" s="612"/>
      <c r="DCG98" s="612"/>
      <c r="DCH98" s="612"/>
      <c r="DCI98" s="612"/>
      <c r="DCJ98" s="612"/>
      <c r="DCK98" s="612"/>
      <c r="DCL98" s="612"/>
      <c r="DCM98" s="612"/>
      <c r="DCN98" s="612"/>
      <c r="DCO98" s="612"/>
      <c r="DCP98" s="612"/>
      <c r="DCQ98" s="612"/>
      <c r="DCR98" s="612"/>
      <c r="DCS98" s="612"/>
      <c r="DCT98" s="612"/>
      <c r="DCU98" s="612"/>
      <c r="DCV98" s="612"/>
      <c r="DCW98" s="612"/>
      <c r="DCX98" s="612"/>
      <c r="DCY98" s="612"/>
      <c r="DCZ98" s="612"/>
      <c r="DDA98" s="612"/>
      <c r="DDB98" s="612"/>
      <c r="DDC98" s="612"/>
      <c r="DDD98" s="612"/>
      <c r="DDE98" s="612"/>
      <c r="DDF98" s="612"/>
      <c r="DDG98" s="612"/>
      <c r="DDH98" s="612"/>
      <c r="DDI98" s="612"/>
      <c r="DDJ98" s="612"/>
      <c r="DDK98" s="612"/>
      <c r="DDL98" s="612"/>
      <c r="DDM98" s="612"/>
      <c r="DDN98" s="612"/>
      <c r="DDO98" s="612"/>
      <c r="DDP98" s="612"/>
      <c r="DDQ98" s="612"/>
      <c r="DDR98" s="612"/>
      <c r="DDS98" s="612"/>
      <c r="DDT98" s="612"/>
      <c r="DDU98" s="612"/>
      <c r="DDV98" s="612"/>
      <c r="DDW98" s="612"/>
      <c r="DDX98" s="612"/>
      <c r="DDY98" s="612"/>
      <c r="DDZ98" s="612"/>
      <c r="DEA98" s="612"/>
      <c r="DEB98" s="612"/>
      <c r="DEC98" s="612"/>
      <c r="DED98" s="612"/>
      <c r="DEE98" s="612"/>
      <c r="DEF98" s="612"/>
      <c r="DEG98" s="612"/>
      <c r="DEH98" s="612"/>
      <c r="DEI98" s="612"/>
      <c r="DEJ98" s="612"/>
      <c r="DEK98" s="612"/>
      <c r="DEL98" s="612"/>
      <c r="DEM98" s="612"/>
      <c r="DEN98" s="612"/>
      <c r="DEO98" s="612"/>
      <c r="DEP98" s="612"/>
      <c r="DEQ98" s="612"/>
      <c r="DER98" s="612"/>
      <c r="DES98" s="612"/>
      <c r="DET98" s="612"/>
      <c r="DEU98" s="612"/>
      <c r="DEV98" s="612"/>
      <c r="DEW98" s="612"/>
      <c r="DEX98" s="612"/>
      <c r="DEY98" s="612"/>
      <c r="DEZ98" s="612"/>
      <c r="DFA98" s="612"/>
      <c r="DFB98" s="612"/>
      <c r="DFC98" s="612"/>
      <c r="DFD98" s="612"/>
      <c r="DFE98" s="612"/>
      <c r="DFF98" s="612"/>
      <c r="DFG98" s="612"/>
      <c r="DFH98" s="612"/>
      <c r="DFI98" s="612"/>
      <c r="DFJ98" s="612"/>
      <c r="DFK98" s="612"/>
      <c r="DFL98" s="612"/>
      <c r="DFM98" s="612"/>
      <c r="DFN98" s="612"/>
      <c r="DFO98" s="612"/>
      <c r="DFP98" s="612"/>
      <c r="DFQ98" s="612"/>
      <c r="DFR98" s="612"/>
      <c r="DFS98" s="612"/>
      <c r="DFT98" s="612"/>
      <c r="DFU98" s="612"/>
      <c r="DFV98" s="612"/>
      <c r="DFW98" s="612"/>
      <c r="DFX98" s="612"/>
      <c r="DFY98" s="612"/>
      <c r="DFZ98" s="612"/>
      <c r="DGA98" s="612"/>
      <c r="DGB98" s="612"/>
      <c r="DGC98" s="612"/>
      <c r="DGD98" s="612"/>
      <c r="DGE98" s="612"/>
      <c r="DGF98" s="612"/>
      <c r="DGG98" s="612"/>
      <c r="DGH98" s="612"/>
      <c r="DGI98" s="612"/>
      <c r="DGJ98" s="612"/>
      <c r="DGK98" s="612"/>
      <c r="DGL98" s="612"/>
      <c r="DGM98" s="612"/>
      <c r="DGN98" s="612"/>
      <c r="DGO98" s="612"/>
      <c r="DGP98" s="612"/>
      <c r="DGQ98" s="612"/>
      <c r="DGR98" s="612"/>
      <c r="DGS98" s="612"/>
      <c r="DGT98" s="612"/>
      <c r="DGU98" s="612"/>
      <c r="DGV98" s="612"/>
      <c r="DGW98" s="612"/>
      <c r="DGX98" s="612"/>
      <c r="DGY98" s="612"/>
      <c r="DGZ98" s="612"/>
      <c r="DHA98" s="612"/>
      <c r="DHB98" s="612"/>
      <c r="DHC98" s="612"/>
      <c r="DHD98" s="612"/>
      <c r="DHE98" s="612"/>
      <c r="DHF98" s="612"/>
      <c r="DHG98" s="612"/>
      <c r="DHH98" s="612"/>
      <c r="DHI98" s="612"/>
      <c r="DHJ98" s="612"/>
      <c r="DHK98" s="612"/>
      <c r="DHL98" s="612"/>
      <c r="DHM98" s="612"/>
      <c r="DHN98" s="612"/>
      <c r="DHO98" s="612"/>
      <c r="DHP98" s="612"/>
      <c r="DHQ98" s="612"/>
      <c r="DHR98" s="612"/>
      <c r="DHS98" s="612"/>
      <c r="DHT98" s="612"/>
      <c r="DHU98" s="612"/>
      <c r="DHV98" s="612"/>
      <c r="DHW98" s="612"/>
      <c r="DHX98" s="612"/>
      <c r="DHY98" s="612"/>
      <c r="DHZ98" s="612"/>
      <c r="DIA98" s="612"/>
      <c r="DIB98" s="612"/>
      <c r="DIC98" s="612"/>
      <c r="DID98" s="612"/>
      <c r="DIE98" s="612"/>
      <c r="DIF98" s="612"/>
      <c r="DIG98" s="612"/>
      <c r="DIH98" s="612"/>
      <c r="DII98" s="612"/>
      <c r="DIJ98" s="612"/>
      <c r="DIK98" s="612"/>
      <c r="DIL98" s="612"/>
      <c r="DIM98" s="612"/>
      <c r="DIN98" s="612"/>
      <c r="DIO98" s="612"/>
      <c r="DIP98" s="612"/>
      <c r="DIQ98" s="612"/>
      <c r="DIR98" s="612"/>
      <c r="DIS98" s="612"/>
      <c r="DIT98" s="612"/>
      <c r="DIU98" s="612"/>
      <c r="DIV98" s="612"/>
      <c r="DIW98" s="612"/>
      <c r="DIX98" s="612"/>
      <c r="DIY98" s="612"/>
      <c r="DIZ98" s="612"/>
      <c r="DJA98" s="612"/>
      <c r="DJB98" s="612"/>
      <c r="DJC98" s="612"/>
      <c r="DJD98" s="612"/>
      <c r="DJE98" s="612"/>
      <c r="DJF98" s="612"/>
      <c r="DJG98" s="612"/>
      <c r="DJH98" s="612"/>
      <c r="DJI98" s="612"/>
      <c r="DJJ98" s="612"/>
      <c r="DJK98" s="612"/>
      <c r="DJL98" s="612"/>
      <c r="DJM98" s="612"/>
      <c r="DJN98" s="612"/>
      <c r="DJO98" s="612"/>
      <c r="DJP98" s="612"/>
      <c r="DJQ98" s="612"/>
      <c r="DJR98" s="612"/>
      <c r="DJS98" s="612"/>
      <c r="DJT98" s="612"/>
      <c r="DJU98" s="612"/>
      <c r="DJV98" s="612"/>
      <c r="DJW98" s="612"/>
      <c r="DJX98" s="612"/>
      <c r="DJY98" s="612"/>
      <c r="DJZ98" s="612"/>
      <c r="DKA98" s="612"/>
      <c r="DKB98" s="612"/>
      <c r="DKC98" s="612"/>
      <c r="DKD98" s="612"/>
      <c r="DKE98" s="612"/>
      <c r="DKF98" s="612"/>
      <c r="DKG98" s="612"/>
      <c r="DKH98" s="612"/>
      <c r="DKI98" s="612"/>
      <c r="DKJ98" s="612"/>
      <c r="DKK98" s="612"/>
      <c r="DKL98" s="612"/>
      <c r="DKM98" s="612"/>
      <c r="DKN98" s="612"/>
      <c r="DKO98" s="612"/>
      <c r="DKP98" s="612"/>
      <c r="DKQ98" s="612"/>
      <c r="DKR98" s="612"/>
      <c r="DKS98" s="612"/>
      <c r="DKT98" s="612"/>
      <c r="DKU98" s="612"/>
      <c r="DKV98" s="612"/>
      <c r="DKW98" s="612"/>
      <c r="DKX98" s="612"/>
      <c r="DKY98" s="612"/>
      <c r="DKZ98" s="612"/>
      <c r="DLA98" s="612"/>
      <c r="DLB98" s="612"/>
      <c r="DLC98" s="612"/>
      <c r="DLD98" s="612"/>
      <c r="DLE98" s="612"/>
      <c r="DLF98" s="612"/>
      <c r="DLG98" s="612"/>
      <c r="DLH98" s="612"/>
      <c r="DLI98" s="612"/>
      <c r="DLJ98" s="612"/>
      <c r="DLK98" s="612"/>
      <c r="DLL98" s="612"/>
      <c r="DLM98" s="612"/>
      <c r="DLN98" s="612"/>
      <c r="DLO98" s="612"/>
      <c r="DLP98" s="612"/>
      <c r="DLQ98" s="612"/>
      <c r="DLR98" s="612"/>
      <c r="DLS98" s="612"/>
      <c r="DLT98" s="612"/>
      <c r="DLU98" s="612"/>
      <c r="DLV98" s="612"/>
      <c r="DLW98" s="612"/>
      <c r="DLX98" s="612"/>
      <c r="DLY98" s="612"/>
      <c r="DLZ98" s="612"/>
      <c r="DMA98" s="612"/>
      <c r="DMB98" s="612"/>
      <c r="DMC98" s="612"/>
      <c r="DMD98" s="612"/>
      <c r="DME98" s="612"/>
      <c r="DMF98" s="612"/>
      <c r="DMG98" s="612"/>
      <c r="DMH98" s="612"/>
      <c r="DMI98" s="612"/>
      <c r="DMJ98" s="612"/>
      <c r="DMK98" s="612"/>
      <c r="DML98" s="612"/>
      <c r="DMM98" s="612"/>
      <c r="DMN98" s="612"/>
      <c r="DMO98" s="612"/>
      <c r="DMP98" s="612"/>
      <c r="DMQ98" s="612"/>
      <c r="DMR98" s="612"/>
      <c r="DMS98" s="612"/>
      <c r="DMT98" s="612"/>
      <c r="DMU98" s="612"/>
      <c r="DMV98" s="612"/>
      <c r="DMW98" s="612"/>
      <c r="DMX98" s="612"/>
      <c r="DMY98" s="612"/>
      <c r="DMZ98" s="612"/>
      <c r="DNA98" s="612"/>
      <c r="DNB98" s="612"/>
      <c r="DNC98" s="612"/>
      <c r="DND98" s="612"/>
      <c r="DNE98" s="612"/>
      <c r="DNF98" s="612"/>
      <c r="DNG98" s="612"/>
      <c r="DNH98" s="612"/>
      <c r="DNI98" s="612"/>
      <c r="DNJ98" s="612"/>
      <c r="DNK98" s="612"/>
      <c r="DNL98" s="612"/>
      <c r="DNM98" s="612"/>
      <c r="DNN98" s="612"/>
      <c r="DNO98" s="612"/>
      <c r="DNP98" s="612"/>
      <c r="DNQ98" s="612"/>
      <c r="DNR98" s="612"/>
      <c r="DNS98" s="612"/>
      <c r="DNT98" s="612"/>
      <c r="DNU98" s="612"/>
      <c r="DNV98" s="612"/>
      <c r="DNW98" s="612"/>
      <c r="DNX98" s="612"/>
      <c r="DNY98" s="612"/>
      <c r="DNZ98" s="612"/>
      <c r="DOA98" s="612"/>
      <c r="DOB98" s="612"/>
      <c r="DOC98" s="612"/>
      <c r="DOD98" s="612"/>
      <c r="DOE98" s="612"/>
      <c r="DOF98" s="612"/>
      <c r="DOG98" s="612"/>
      <c r="DOH98" s="612"/>
      <c r="DOI98" s="612"/>
      <c r="DOJ98" s="612"/>
      <c r="DOK98" s="612"/>
      <c r="DOL98" s="612"/>
      <c r="DOM98" s="612"/>
      <c r="DON98" s="612"/>
      <c r="DOO98" s="612"/>
      <c r="DOP98" s="612"/>
      <c r="DOQ98" s="612"/>
      <c r="DOR98" s="612"/>
      <c r="DOS98" s="612"/>
      <c r="DOT98" s="612"/>
      <c r="DOU98" s="612"/>
      <c r="DOV98" s="612"/>
      <c r="DOW98" s="612"/>
      <c r="DOX98" s="612"/>
      <c r="DOY98" s="612"/>
      <c r="DOZ98" s="612"/>
      <c r="DPA98" s="612"/>
      <c r="DPB98" s="612"/>
      <c r="DPC98" s="612"/>
      <c r="DPD98" s="612"/>
      <c r="DPE98" s="612"/>
      <c r="DPF98" s="612"/>
      <c r="DPG98" s="612"/>
      <c r="DPH98" s="612"/>
      <c r="DPI98" s="612"/>
      <c r="DPJ98" s="612"/>
      <c r="DPK98" s="612"/>
      <c r="DPL98" s="612"/>
      <c r="DPM98" s="612"/>
      <c r="DPN98" s="612"/>
      <c r="DPO98" s="612"/>
      <c r="DPP98" s="612"/>
      <c r="DPQ98" s="612"/>
      <c r="DPR98" s="612"/>
      <c r="DPS98" s="612"/>
      <c r="DPT98" s="612"/>
      <c r="DPU98" s="612"/>
      <c r="DPV98" s="612"/>
      <c r="DPW98" s="612"/>
      <c r="DPX98" s="612"/>
      <c r="DPY98" s="612"/>
      <c r="DPZ98" s="612"/>
      <c r="DQA98" s="612"/>
      <c r="DQB98" s="612"/>
      <c r="DQC98" s="612"/>
      <c r="DQD98" s="612"/>
      <c r="DQE98" s="612"/>
      <c r="DQF98" s="612"/>
      <c r="DQG98" s="612"/>
      <c r="DQH98" s="612"/>
      <c r="DQI98" s="612"/>
      <c r="DQJ98" s="612"/>
      <c r="DQK98" s="612"/>
      <c r="DQL98" s="612"/>
      <c r="DQM98" s="612"/>
      <c r="DQN98" s="612"/>
      <c r="DQO98" s="612"/>
      <c r="DQP98" s="612"/>
      <c r="DQQ98" s="612"/>
      <c r="DQR98" s="612"/>
      <c r="DQS98" s="612"/>
      <c r="DQT98" s="612"/>
      <c r="DQU98" s="612"/>
      <c r="DQV98" s="612"/>
      <c r="DQW98" s="612"/>
      <c r="DQX98" s="612"/>
      <c r="DQY98" s="612"/>
      <c r="DQZ98" s="612"/>
      <c r="DRA98" s="612"/>
      <c r="DRB98" s="612"/>
      <c r="DRC98" s="612"/>
      <c r="DRD98" s="612"/>
      <c r="DRE98" s="612"/>
      <c r="DRF98" s="612"/>
      <c r="DRG98" s="612"/>
      <c r="DRH98" s="612"/>
      <c r="DRI98" s="612"/>
      <c r="DRJ98" s="612"/>
      <c r="DRK98" s="612"/>
      <c r="DRL98" s="612"/>
      <c r="DRM98" s="612"/>
      <c r="DRN98" s="612"/>
      <c r="DRO98" s="612"/>
      <c r="DRP98" s="612"/>
      <c r="DRQ98" s="612"/>
      <c r="DRR98" s="612"/>
      <c r="DRS98" s="612"/>
      <c r="DRT98" s="612"/>
      <c r="DRU98" s="612"/>
      <c r="DRV98" s="612"/>
      <c r="DRW98" s="612"/>
      <c r="DRX98" s="612"/>
      <c r="DRY98" s="612"/>
      <c r="DRZ98" s="612"/>
      <c r="DSA98" s="612"/>
      <c r="DSB98" s="612"/>
      <c r="DSC98" s="612"/>
      <c r="DSD98" s="612"/>
      <c r="DSE98" s="612"/>
      <c r="DSF98" s="612"/>
      <c r="DSG98" s="612"/>
      <c r="DSH98" s="612"/>
      <c r="DSI98" s="612"/>
      <c r="DSJ98" s="612"/>
      <c r="DSK98" s="612"/>
      <c r="DSL98" s="612"/>
      <c r="DSM98" s="612"/>
      <c r="DSN98" s="612"/>
      <c r="DSO98" s="612"/>
      <c r="DSP98" s="612"/>
      <c r="DSQ98" s="612"/>
      <c r="DSR98" s="612"/>
      <c r="DSS98" s="612"/>
      <c r="DST98" s="612"/>
      <c r="DSU98" s="612"/>
      <c r="DSV98" s="612"/>
      <c r="DSW98" s="612"/>
      <c r="DSX98" s="612"/>
      <c r="DSY98" s="612"/>
      <c r="DSZ98" s="612"/>
      <c r="DTA98" s="612"/>
      <c r="DTB98" s="612"/>
      <c r="DTC98" s="612"/>
      <c r="DTD98" s="612"/>
      <c r="DTE98" s="612"/>
      <c r="DTF98" s="612"/>
      <c r="DTG98" s="612"/>
      <c r="DTH98" s="612"/>
      <c r="DTI98" s="612"/>
      <c r="DTJ98" s="612"/>
      <c r="DTK98" s="612"/>
      <c r="DTL98" s="612"/>
      <c r="DTM98" s="612"/>
      <c r="DTN98" s="612"/>
      <c r="DTO98" s="612"/>
      <c r="DTP98" s="612"/>
      <c r="DTQ98" s="612"/>
      <c r="DTR98" s="612"/>
      <c r="DTS98" s="612"/>
      <c r="DTT98" s="612"/>
      <c r="DTU98" s="612"/>
      <c r="DTV98" s="612"/>
      <c r="DTW98" s="612"/>
      <c r="DTX98" s="612"/>
      <c r="DTY98" s="612"/>
      <c r="DTZ98" s="612"/>
      <c r="DUA98" s="612"/>
      <c r="DUB98" s="612"/>
      <c r="DUC98" s="612"/>
      <c r="DUD98" s="612"/>
      <c r="DUE98" s="612"/>
      <c r="DUF98" s="612"/>
      <c r="DUG98" s="612"/>
      <c r="DUH98" s="612"/>
      <c r="DUI98" s="612"/>
      <c r="DUJ98" s="612"/>
      <c r="DUK98" s="612"/>
      <c r="DUL98" s="612"/>
      <c r="DUM98" s="612"/>
      <c r="DUN98" s="612"/>
      <c r="DUO98" s="612"/>
      <c r="DUP98" s="612"/>
      <c r="DUQ98" s="612"/>
      <c r="DUR98" s="612"/>
      <c r="DUS98" s="612"/>
      <c r="DUT98" s="612"/>
      <c r="DUU98" s="612"/>
      <c r="DUV98" s="612"/>
      <c r="DUW98" s="612"/>
      <c r="DUX98" s="612"/>
      <c r="DUY98" s="612"/>
      <c r="DUZ98" s="612"/>
      <c r="DVA98" s="612"/>
      <c r="DVB98" s="612"/>
      <c r="DVC98" s="612"/>
      <c r="DVD98" s="612"/>
      <c r="DVE98" s="612"/>
      <c r="DVF98" s="612"/>
      <c r="DVG98" s="612"/>
      <c r="DVH98" s="612"/>
      <c r="DVI98" s="612"/>
      <c r="DVJ98" s="612"/>
      <c r="DVK98" s="612"/>
      <c r="DVL98" s="612"/>
      <c r="DVM98" s="612"/>
      <c r="DVN98" s="612"/>
      <c r="DVO98" s="612"/>
      <c r="DVP98" s="612"/>
      <c r="DVQ98" s="612"/>
      <c r="DVR98" s="612"/>
      <c r="DVS98" s="612"/>
      <c r="DVT98" s="612"/>
      <c r="DVU98" s="612"/>
      <c r="DVV98" s="612"/>
      <c r="DVW98" s="612"/>
      <c r="DVX98" s="612"/>
      <c r="DVY98" s="612"/>
      <c r="DVZ98" s="612"/>
      <c r="DWA98" s="612"/>
      <c r="DWB98" s="612"/>
      <c r="DWC98" s="612"/>
      <c r="DWD98" s="612"/>
      <c r="DWE98" s="612"/>
      <c r="DWF98" s="612"/>
      <c r="DWG98" s="612"/>
      <c r="DWH98" s="612"/>
      <c r="DWI98" s="612"/>
      <c r="DWJ98" s="612"/>
      <c r="DWK98" s="612"/>
      <c r="DWL98" s="612"/>
      <c r="DWM98" s="612"/>
      <c r="DWN98" s="612"/>
      <c r="DWO98" s="612"/>
      <c r="DWP98" s="612"/>
      <c r="DWQ98" s="612"/>
      <c r="DWR98" s="612"/>
      <c r="DWS98" s="612"/>
      <c r="DWT98" s="612"/>
      <c r="DWU98" s="612"/>
      <c r="DWV98" s="612"/>
      <c r="DWW98" s="612"/>
      <c r="DWX98" s="612"/>
      <c r="DWY98" s="612"/>
      <c r="DWZ98" s="612"/>
      <c r="DXA98" s="612"/>
      <c r="DXB98" s="612"/>
      <c r="DXC98" s="612"/>
      <c r="DXD98" s="612"/>
      <c r="DXE98" s="612"/>
      <c r="DXF98" s="612"/>
      <c r="DXG98" s="612"/>
      <c r="DXH98" s="612"/>
      <c r="DXI98" s="612"/>
      <c r="DXJ98" s="612"/>
      <c r="DXK98" s="612"/>
      <c r="DXL98" s="612"/>
      <c r="DXM98" s="612"/>
      <c r="DXN98" s="612"/>
      <c r="DXO98" s="612"/>
      <c r="DXP98" s="612"/>
      <c r="DXQ98" s="612"/>
      <c r="DXR98" s="612"/>
      <c r="DXS98" s="612"/>
      <c r="DXT98" s="612"/>
      <c r="DXU98" s="612"/>
      <c r="DXV98" s="612"/>
      <c r="DXW98" s="612"/>
      <c r="DXX98" s="612"/>
      <c r="DXY98" s="612"/>
      <c r="DXZ98" s="612"/>
      <c r="DYA98" s="612"/>
      <c r="DYB98" s="612"/>
      <c r="DYC98" s="612"/>
      <c r="DYD98" s="612"/>
      <c r="DYE98" s="612"/>
      <c r="DYF98" s="612"/>
      <c r="DYG98" s="612"/>
      <c r="DYH98" s="612"/>
      <c r="DYI98" s="612"/>
      <c r="DYJ98" s="612"/>
      <c r="DYK98" s="612"/>
      <c r="DYL98" s="612"/>
      <c r="DYM98" s="612"/>
      <c r="DYN98" s="612"/>
      <c r="DYO98" s="612"/>
      <c r="DYP98" s="612"/>
      <c r="DYQ98" s="612"/>
      <c r="DYR98" s="612"/>
      <c r="DYS98" s="612"/>
      <c r="DYT98" s="612"/>
      <c r="DYU98" s="612"/>
      <c r="DYV98" s="612"/>
      <c r="DYW98" s="612"/>
      <c r="DYX98" s="612"/>
      <c r="DYY98" s="612"/>
      <c r="DYZ98" s="612"/>
      <c r="DZA98" s="612"/>
      <c r="DZB98" s="612"/>
      <c r="DZC98" s="612"/>
      <c r="DZD98" s="612"/>
      <c r="DZE98" s="612"/>
      <c r="DZF98" s="612"/>
      <c r="DZG98" s="612"/>
      <c r="DZH98" s="612"/>
      <c r="DZI98" s="612"/>
      <c r="DZJ98" s="612"/>
      <c r="DZK98" s="612"/>
      <c r="DZL98" s="612"/>
      <c r="DZM98" s="612"/>
      <c r="DZN98" s="612"/>
      <c r="DZO98" s="612"/>
      <c r="DZP98" s="612"/>
      <c r="DZQ98" s="612"/>
      <c r="DZR98" s="612"/>
      <c r="DZS98" s="612"/>
      <c r="DZT98" s="612"/>
      <c r="DZU98" s="612"/>
      <c r="DZV98" s="612"/>
      <c r="DZW98" s="612"/>
      <c r="DZX98" s="612"/>
      <c r="DZY98" s="612"/>
      <c r="DZZ98" s="612"/>
      <c r="EAA98" s="612"/>
      <c r="EAB98" s="612"/>
      <c r="EAC98" s="612"/>
      <c r="EAD98" s="612"/>
      <c r="EAE98" s="612"/>
      <c r="EAF98" s="612"/>
      <c r="EAG98" s="612"/>
      <c r="EAH98" s="612"/>
      <c r="EAI98" s="612"/>
      <c r="EAJ98" s="612"/>
      <c r="EAK98" s="612"/>
      <c r="EAL98" s="612"/>
      <c r="EAM98" s="612"/>
      <c r="EAN98" s="612"/>
      <c r="EAO98" s="612"/>
      <c r="EAP98" s="612"/>
      <c r="EAQ98" s="612"/>
      <c r="EAR98" s="612"/>
      <c r="EAS98" s="612"/>
      <c r="EAT98" s="612"/>
      <c r="EAU98" s="612"/>
      <c r="EAV98" s="612"/>
      <c r="EAW98" s="612"/>
      <c r="EAX98" s="612"/>
      <c r="EAY98" s="612"/>
      <c r="EAZ98" s="612"/>
      <c r="EBA98" s="612"/>
      <c r="EBB98" s="612"/>
      <c r="EBC98" s="612"/>
      <c r="EBD98" s="612"/>
      <c r="EBE98" s="612"/>
      <c r="EBF98" s="612"/>
      <c r="EBG98" s="612"/>
      <c r="EBH98" s="612"/>
      <c r="EBI98" s="612"/>
      <c r="EBJ98" s="612"/>
      <c r="EBK98" s="612"/>
      <c r="EBL98" s="612"/>
      <c r="EBM98" s="612"/>
      <c r="EBN98" s="612"/>
      <c r="EBO98" s="612"/>
      <c r="EBP98" s="612"/>
      <c r="EBQ98" s="612"/>
      <c r="EBR98" s="612"/>
      <c r="EBS98" s="612"/>
      <c r="EBT98" s="612"/>
      <c r="EBU98" s="612"/>
      <c r="EBV98" s="612"/>
      <c r="EBW98" s="612"/>
      <c r="EBX98" s="612"/>
      <c r="EBY98" s="612"/>
      <c r="EBZ98" s="612"/>
      <c r="ECA98" s="612"/>
      <c r="ECB98" s="612"/>
      <c r="ECC98" s="612"/>
      <c r="ECD98" s="612"/>
      <c r="ECE98" s="612"/>
      <c r="ECF98" s="612"/>
      <c r="ECG98" s="612"/>
      <c r="ECH98" s="612"/>
      <c r="ECI98" s="612"/>
      <c r="ECJ98" s="612"/>
      <c r="ECK98" s="612"/>
      <c r="ECL98" s="612"/>
      <c r="ECM98" s="612"/>
      <c r="ECN98" s="612"/>
      <c r="ECO98" s="612"/>
      <c r="ECP98" s="612"/>
      <c r="ECQ98" s="612"/>
      <c r="ECR98" s="612"/>
      <c r="ECS98" s="612"/>
      <c r="ECT98" s="612"/>
      <c r="ECU98" s="612"/>
      <c r="ECV98" s="612"/>
      <c r="ECW98" s="612"/>
      <c r="ECX98" s="612"/>
      <c r="ECY98" s="612"/>
      <c r="ECZ98" s="612"/>
      <c r="EDA98" s="612"/>
      <c r="EDB98" s="612"/>
      <c r="EDC98" s="612"/>
      <c r="EDD98" s="612"/>
      <c r="EDE98" s="612"/>
      <c r="EDF98" s="612"/>
      <c r="EDG98" s="612"/>
      <c r="EDH98" s="612"/>
      <c r="EDI98" s="612"/>
      <c r="EDJ98" s="612"/>
      <c r="EDK98" s="612"/>
      <c r="EDL98" s="612"/>
      <c r="EDM98" s="612"/>
      <c r="EDN98" s="612"/>
      <c r="EDO98" s="612"/>
      <c r="EDP98" s="612"/>
      <c r="EDQ98" s="612"/>
      <c r="EDR98" s="612"/>
      <c r="EDS98" s="612"/>
      <c r="EDT98" s="612"/>
      <c r="EDU98" s="612"/>
      <c r="EDV98" s="612"/>
      <c r="EDW98" s="612"/>
      <c r="EDX98" s="612"/>
      <c r="EDY98" s="612"/>
      <c r="EDZ98" s="612"/>
      <c r="EEA98" s="612"/>
      <c r="EEB98" s="612"/>
      <c r="EEC98" s="612"/>
      <c r="EED98" s="612"/>
      <c r="EEE98" s="612"/>
      <c r="EEF98" s="612"/>
      <c r="EEG98" s="612"/>
      <c r="EEH98" s="612"/>
      <c r="EEI98" s="612"/>
      <c r="EEJ98" s="612"/>
      <c r="EEK98" s="612"/>
      <c r="EEL98" s="612"/>
      <c r="EEM98" s="612"/>
      <c r="EEN98" s="612"/>
      <c r="EEO98" s="612"/>
      <c r="EEP98" s="612"/>
      <c r="EEQ98" s="612"/>
      <c r="EER98" s="612"/>
      <c r="EES98" s="612"/>
      <c r="EET98" s="612"/>
      <c r="EEU98" s="612"/>
      <c r="EEV98" s="612"/>
      <c r="EEW98" s="612"/>
      <c r="EEX98" s="612"/>
      <c r="EEY98" s="612"/>
      <c r="EEZ98" s="612"/>
      <c r="EFA98" s="612"/>
      <c r="EFB98" s="612"/>
      <c r="EFC98" s="612"/>
      <c r="EFD98" s="612"/>
      <c r="EFE98" s="612"/>
      <c r="EFF98" s="612"/>
      <c r="EFG98" s="612"/>
      <c r="EFH98" s="612"/>
      <c r="EFI98" s="612"/>
      <c r="EFJ98" s="612"/>
      <c r="EFK98" s="612"/>
      <c r="EFL98" s="612"/>
      <c r="EFM98" s="612"/>
      <c r="EFN98" s="612"/>
      <c r="EFO98" s="612"/>
      <c r="EFP98" s="612"/>
      <c r="EFQ98" s="612"/>
      <c r="EFR98" s="612"/>
      <c r="EFS98" s="612"/>
      <c r="EFT98" s="612"/>
      <c r="EFU98" s="612"/>
      <c r="EFV98" s="612"/>
      <c r="EFW98" s="612"/>
      <c r="EFX98" s="612"/>
      <c r="EFY98" s="612"/>
      <c r="EFZ98" s="612"/>
      <c r="EGA98" s="612"/>
      <c r="EGB98" s="612"/>
      <c r="EGC98" s="612"/>
      <c r="EGD98" s="612"/>
      <c r="EGE98" s="612"/>
      <c r="EGF98" s="612"/>
      <c r="EGG98" s="612"/>
      <c r="EGH98" s="612"/>
      <c r="EGI98" s="612"/>
      <c r="EGJ98" s="612"/>
      <c r="EGK98" s="612"/>
      <c r="EGL98" s="612"/>
      <c r="EGM98" s="612"/>
      <c r="EGN98" s="612"/>
      <c r="EGO98" s="612"/>
      <c r="EGP98" s="612"/>
      <c r="EGQ98" s="612"/>
      <c r="EGR98" s="612"/>
      <c r="EGS98" s="612"/>
      <c r="EGT98" s="612"/>
      <c r="EGU98" s="612"/>
      <c r="EGV98" s="612"/>
      <c r="EGW98" s="612"/>
      <c r="EGX98" s="612"/>
      <c r="EGY98" s="612"/>
      <c r="EGZ98" s="612"/>
      <c r="EHA98" s="612"/>
      <c r="EHB98" s="612"/>
      <c r="EHC98" s="612"/>
      <c r="EHD98" s="612"/>
      <c r="EHE98" s="612"/>
      <c r="EHF98" s="612"/>
      <c r="EHG98" s="612"/>
      <c r="EHH98" s="612"/>
      <c r="EHI98" s="612"/>
      <c r="EHJ98" s="612"/>
      <c r="EHK98" s="612"/>
      <c r="EHL98" s="612"/>
      <c r="EHM98" s="612"/>
      <c r="EHN98" s="612"/>
      <c r="EHO98" s="612"/>
      <c r="EHP98" s="612"/>
      <c r="EHQ98" s="612"/>
      <c r="EHR98" s="612"/>
      <c r="EHS98" s="612"/>
      <c r="EHT98" s="612"/>
      <c r="EHU98" s="612"/>
      <c r="EHV98" s="612"/>
      <c r="EHW98" s="612"/>
      <c r="EHX98" s="612"/>
      <c r="EHY98" s="612"/>
      <c r="EHZ98" s="612"/>
      <c r="EIA98" s="612"/>
      <c r="EIB98" s="612"/>
      <c r="EIC98" s="612"/>
      <c r="EID98" s="612"/>
      <c r="EIE98" s="612"/>
      <c r="EIF98" s="612"/>
      <c r="EIG98" s="612"/>
      <c r="EIH98" s="612"/>
      <c r="EII98" s="612"/>
      <c r="EIJ98" s="612"/>
      <c r="EIK98" s="612"/>
      <c r="EIL98" s="612"/>
      <c r="EIM98" s="612"/>
      <c r="EIN98" s="612"/>
      <c r="EIO98" s="612"/>
      <c r="EIP98" s="612"/>
      <c r="EIQ98" s="612"/>
      <c r="EIR98" s="612"/>
      <c r="EIS98" s="612"/>
      <c r="EIT98" s="612"/>
      <c r="EIU98" s="612"/>
      <c r="EIV98" s="612"/>
      <c r="EIW98" s="612"/>
      <c r="EIX98" s="612"/>
      <c r="EIY98" s="612"/>
      <c r="EIZ98" s="612"/>
      <c r="EJA98" s="612"/>
      <c r="EJB98" s="612"/>
      <c r="EJC98" s="612"/>
      <c r="EJD98" s="612"/>
      <c r="EJE98" s="612"/>
      <c r="EJF98" s="612"/>
      <c r="EJG98" s="612"/>
      <c r="EJH98" s="612"/>
      <c r="EJI98" s="612"/>
      <c r="EJJ98" s="612"/>
      <c r="EJK98" s="612"/>
      <c r="EJL98" s="612"/>
      <c r="EJM98" s="612"/>
      <c r="EJN98" s="612"/>
      <c r="EJO98" s="612"/>
      <c r="EJP98" s="612"/>
      <c r="EJQ98" s="612"/>
      <c r="EJR98" s="612"/>
      <c r="EJS98" s="612"/>
      <c r="EJT98" s="612"/>
      <c r="EJU98" s="612"/>
      <c r="EJV98" s="612"/>
      <c r="EJW98" s="612"/>
      <c r="EJX98" s="612"/>
      <c r="EJY98" s="612"/>
      <c r="EJZ98" s="612"/>
      <c r="EKA98" s="612"/>
      <c r="EKB98" s="612"/>
      <c r="EKC98" s="612"/>
      <c r="EKD98" s="612"/>
      <c r="EKE98" s="612"/>
      <c r="EKF98" s="612"/>
      <c r="EKG98" s="612"/>
      <c r="EKH98" s="612"/>
      <c r="EKI98" s="612"/>
      <c r="EKJ98" s="612"/>
      <c r="EKK98" s="612"/>
      <c r="EKL98" s="612"/>
      <c r="EKM98" s="612"/>
      <c r="EKN98" s="612"/>
      <c r="EKO98" s="612"/>
      <c r="EKP98" s="612"/>
      <c r="EKQ98" s="612"/>
      <c r="EKR98" s="612"/>
      <c r="EKS98" s="612"/>
      <c r="EKT98" s="612"/>
      <c r="EKU98" s="612"/>
      <c r="EKV98" s="612"/>
      <c r="EKW98" s="612"/>
      <c r="EKX98" s="612"/>
      <c r="EKY98" s="612"/>
      <c r="EKZ98" s="612"/>
      <c r="ELA98" s="612"/>
      <c r="ELB98" s="612"/>
      <c r="ELC98" s="612"/>
      <c r="ELD98" s="612"/>
      <c r="ELE98" s="612"/>
      <c r="ELF98" s="612"/>
      <c r="ELG98" s="612"/>
      <c r="ELH98" s="612"/>
      <c r="ELI98" s="612"/>
      <c r="ELJ98" s="612"/>
      <c r="ELK98" s="612"/>
      <c r="ELL98" s="612"/>
      <c r="ELM98" s="612"/>
      <c r="ELN98" s="612"/>
      <c r="ELO98" s="612"/>
      <c r="ELP98" s="612"/>
      <c r="ELQ98" s="612"/>
      <c r="ELR98" s="612"/>
      <c r="ELS98" s="612"/>
      <c r="ELT98" s="612"/>
      <c r="ELU98" s="612"/>
      <c r="ELV98" s="612"/>
      <c r="ELW98" s="612"/>
      <c r="ELX98" s="612"/>
      <c r="ELY98" s="612"/>
      <c r="ELZ98" s="612"/>
      <c r="EMA98" s="612"/>
      <c r="EMB98" s="612"/>
      <c r="EMC98" s="612"/>
      <c r="EMD98" s="612"/>
      <c r="EME98" s="612"/>
      <c r="EMF98" s="612"/>
      <c r="EMG98" s="612"/>
      <c r="EMH98" s="612"/>
      <c r="EMI98" s="612"/>
      <c r="EMJ98" s="612"/>
      <c r="EMK98" s="612"/>
      <c r="EML98" s="612"/>
      <c r="EMM98" s="612"/>
      <c r="EMN98" s="612"/>
      <c r="EMO98" s="612"/>
      <c r="EMP98" s="612"/>
      <c r="EMQ98" s="612"/>
      <c r="EMR98" s="612"/>
      <c r="EMS98" s="612"/>
      <c r="EMT98" s="612"/>
      <c r="EMU98" s="612"/>
      <c r="EMV98" s="612"/>
      <c r="EMW98" s="612"/>
      <c r="EMX98" s="612"/>
      <c r="EMY98" s="612"/>
      <c r="EMZ98" s="612"/>
      <c r="ENA98" s="612"/>
      <c r="ENB98" s="612"/>
      <c r="ENC98" s="612"/>
      <c r="END98" s="612"/>
      <c r="ENE98" s="612"/>
      <c r="ENF98" s="612"/>
      <c r="ENG98" s="612"/>
      <c r="ENH98" s="612"/>
      <c r="ENI98" s="612"/>
      <c r="ENJ98" s="612"/>
      <c r="ENK98" s="612"/>
      <c r="ENL98" s="612"/>
      <c r="ENM98" s="612"/>
      <c r="ENN98" s="612"/>
      <c r="ENO98" s="612"/>
      <c r="ENP98" s="612"/>
      <c r="ENQ98" s="612"/>
      <c r="ENR98" s="612"/>
      <c r="ENS98" s="612"/>
      <c r="ENT98" s="612"/>
      <c r="ENU98" s="612"/>
      <c r="ENV98" s="612"/>
      <c r="ENW98" s="612"/>
      <c r="ENX98" s="612"/>
      <c r="ENY98" s="612"/>
      <c r="ENZ98" s="612"/>
      <c r="EOA98" s="612"/>
      <c r="EOB98" s="612"/>
      <c r="EOC98" s="612"/>
      <c r="EOD98" s="612"/>
      <c r="EOE98" s="612"/>
      <c r="EOF98" s="612"/>
      <c r="EOG98" s="612"/>
      <c r="EOH98" s="612"/>
      <c r="EOI98" s="612"/>
      <c r="EOJ98" s="612"/>
      <c r="EOK98" s="612"/>
      <c r="EOL98" s="612"/>
      <c r="EOM98" s="612"/>
      <c r="EON98" s="612"/>
      <c r="EOO98" s="612"/>
      <c r="EOP98" s="612"/>
      <c r="EOQ98" s="612"/>
      <c r="EOR98" s="612"/>
      <c r="EOS98" s="612"/>
      <c r="EOT98" s="612"/>
      <c r="EOU98" s="612"/>
      <c r="EOV98" s="612"/>
      <c r="EOW98" s="612"/>
      <c r="EOX98" s="612"/>
      <c r="EOY98" s="612"/>
      <c r="EOZ98" s="612"/>
      <c r="EPA98" s="612"/>
      <c r="EPB98" s="612"/>
      <c r="EPC98" s="612"/>
      <c r="EPD98" s="612"/>
      <c r="EPE98" s="612"/>
      <c r="EPF98" s="612"/>
      <c r="EPG98" s="612"/>
      <c r="EPH98" s="612"/>
      <c r="EPI98" s="612"/>
      <c r="EPJ98" s="612"/>
      <c r="EPK98" s="612"/>
      <c r="EPL98" s="612"/>
      <c r="EPM98" s="612"/>
      <c r="EPN98" s="612"/>
      <c r="EPO98" s="612"/>
      <c r="EPP98" s="612"/>
      <c r="EPQ98" s="612"/>
      <c r="EPR98" s="612"/>
      <c r="EPS98" s="612"/>
      <c r="EPT98" s="612"/>
      <c r="EPU98" s="612"/>
      <c r="EPV98" s="612"/>
      <c r="EPW98" s="612"/>
      <c r="EPX98" s="612"/>
      <c r="EPY98" s="612"/>
      <c r="EPZ98" s="612"/>
      <c r="EQA98" s="612"/>
      <c r="EQB98" s="612"/>
      <c r="EQC98" s="612"/>
      <c r="EQD98" s="612"/>
      <c r="EQE98" s="612"/>
      <c r="EQF98" s="612"/>
      <c r="EQG98" s="612"/>
      <c r="EQH98" s="612"/>
      <c r="EQI98" s="612"/>
      <c r="EQJ98" s="612"/>
      <c r="EQK98" s="612"/>
      <c r="EQL98" s="612"/>
      <c r="EQM98" s="612"/>
      <c r="EQN98" s="612"/>
      <c r="EQO98" s="612"/>
      <c r="EQP98" s="612"/>
      <c r="EQQ98" s="612"/>
      <c r="EQR98" s="612"/>
      <c r="EQS98" s="612"/>
      <c r="EQT98" s="612"/>
      <c r="EQU98" s="612"/>
      <c r="EQV98" s="612"/>
      <c r="EQW98" s="612"/>
      <c r="EQX98" s="612"/>
      <c r="EQY98" s="612"/>
      <c r="EQZ98" s="612"/>
      <c r="ERA98" s="612"/>
      <c r="ERB98" s="612"/>
      <c r="ERC98" s="612"/>
      <c r="ERD98" s="612"/>
      <c r="ERE98" s="612"/>
      <c r="ERF98" s="612"/>
      <c r="ERG98" s="612"/>
      <c r="ERH98" s="612"/>
      <c r="ERI98" s="612"/>
      <c r="ERJ98" s="612"/>
      <c r="ERK98" s="612"/>
      <c r="ERL98" s="612"/>
      <c r="ERM98" s="612"/>
      <c r="ERN98" s="612"/>
      <c r="ERO98" s="612"/>
      <c r="ERP98" s="612"/>
      <c r="ERQ98" s="612"/>
      <c r="ERR98" s="612"/>
      <c r="ERS98" s="612"/>
      <c r="ERT98" s="612"/>
      <c r="ERU98" s="612"/>
      <c r="ERV98" s="612"/>
      <c r="ERW98" s="612"/>
      <c r="ERX98" s="612"/>
      <c r="ERY98" s="612"/>
      <c r="ERZ98" s="612"/>
      <c r="ESA98" s="612"/>
      <c r="ESB98" s="612"/>
      <c r="ESC98" s="612"/>
      <c r="ESD98" s="612"/>
      <c r="ESE98" s="612"/>
      <c r="ESF98" s="612"/>
      <c r="ESG98" s="612"/>
      <c r="ESH98" s="612"/>
      <c r="ESI98" s="612"/>
      <c r="ESJ98" s="612"/>
      <c r="ESK98" s="612"/>
      <c r="ESL98" s="612"/>
      <c r="ESM98" s="612"/>
      <c r="ESN98" s="612"/>
      <c r="ESO98" s="612"/>
      <c r="ESP98" s="612"/>
      <c r="ESQ98" s="612"/>
      <c r="ESR98" s="612"/>
      <c r="ESS98" s="612"/>
      <c r="EST98" s="612"/>
      <c r="ESU98" s="612"/>
      <c r="ESV98" s="612"/>
      <c r="ESW98" s="612"/>
      <c r="ESX98" s="612"/>
      <c r="ESY98" s="612"/>
      <c r="ESZ98" s="612"/>
      <c r="ETA98" s="612"/>
      <c r="ETB98" s="612"/>
      <c r="ETC98" s="612"/>
      <c r="ETD98" s="612"/>
      <c r="ETE98" s="612"/>
      <c r="ETF98" s="612"/>
      <c r="ETG98" s="612"/>
      <c r="ETH98" s="612"/>
      <c r="ETI98" s="612"/>
      <c r="ETJ98" s="612"/>
      <c r="ETK98" s="612"/>
      <c r="ETL98" s="612"/>
      <c r="ETM98" s="612"/>
      <c r="ETN98" s="612"/>
      <c r="ETO98" s="612"/>
      <c r="ETP98" s="612"/>
      <c r="ETQ98" s="612"/>
      <c r="ETR98" s="612"/>
      <c r="ETS98" s="612"/>
      <c r="ETT98" s="612"/>
      <c r="ETU98" s="612"/>
      <c r="ETV98" s="612"/>
      <c r="ETW98" s="612"/>
      <c r="ETX98" s="612"/>
      <c r="ETY98" s="612"/>
      <c r="ETZ98" s="612"/>
      <c r="EUA98" s="612"/>
      <c r="EUB98" s="612"/>
      <c r="EUC98" s="612"/>
      <c r="EUD98" s="612"/>
      <c r="EUE98" s="612"/>
      <c r="EUF98" s="612"/>
      <c r="EUG98" s="612"/>
      <c r="EUH98" s="612"/>
      <c r="EUI98" s="612"/>
      <c r="EUJ98" s="612"/>
      <c r="EUK98" s="612"/>
      <c r="EUL98" s="612"/>
      <c r="EUM98" s="612"/>
      <c r="EUN98" s="612"/>
      <c r="EUO98" s="612"/>
      <c r="EUP98" s="612"/>
      <c r="EUQ98" s="612"/>
      <c r="EUR98" s="612"/>
      <c r="EUS98" s="612"/>
      <c r="EUT98" s="612"/>
      <c r="EUU98" s="612"/>
      <c r="EUV98" s="612"/>
      <c r="EUW98" s="612"/>
      <c r="EUX98" s="612"/>
      <c r="EUY98" s="612"/>
      <c r="EUZ98" s="612"/>
      <c r="EVA98" s="612"/>
      <c r="EVB98" s="612"/>
      <c r="EVC98" s="612"/>
      <c r="EVD98" s="612"/>
      <c r="EVE98" s="612"/>
      <c r="EVF98" s="612"/>
      <c r="EVG98" s="612"/>
      <c r="EVH98" s="612"/>
      <c r="EVI98" s="612"/>
      <c r="EVJ98" s="612"/>
      <c r="EVK98" s="612"/>
      <c r="EVL98" s="612"/>
      <c r="EVM98" s="612"/>
      <c r="EVN98" s="612"/>
      <c r="EVO98" s="612"/>
      <c r="EVP98" s="612"/>
      <c r="EVQ98" s="612"/>
      <c r="EVR98" s="612"/>
      <c r="EVS98" s="612"/>
      <c r="EVT98" s="612"/>
      <c r="EVU98" s="612"/>
      <c r="EVV98" s="612"/>
      <c r="EVW98" s="612"/>
      <c r="EVX98" s="612"/>
      <c r="EVY98" s="612"/>
      <c r="EVZ98" s="612"/>
      <c r="EWA98" s="612"/>
      <c r="EWB98" s="612"/>
      <c r="EWC98" s="612"/>
      <c r="EWD98" s="612"/>
      <c r="EWE98" s="612"/>
      <c r="EWF98" s="612"/>
      <c r="EWG98" s="612"/>
      <c r="EWH98" s="612"/>
      <c r="EWI98" s="612"/>
      <c r="EWJ98" s="612"/>
      <c r="EWK98" s="612"/>
      <c r="EWL98" s="612"/>
      <c r="EWM98" s="612"/>
      <c r="EWN98" s="612"/>
      <c r="EWO98" s="612"/>
      <c r="EWP98" s="612"/>
      <c r="EWQ98" s="612"/>
      <c r="EWR98" s="612"/>
      <c r="EWS98" s="612"/>
      <c r="EWT98" s="612"/>
      <c r="EWU98" s="612"/>
      <c r="EWV98" s="612"/>
      <c r="EWW98" s="612"/>
      <c r="EWX98" s="612"/>
      <c r="EWY98" s="612"/>
      <c r="EWZ98" s="612"/>
      <c r="EXA98" s="612"/>
      <c r="EXB98" s="612"/>
      <c r="EXC98" s="612"/>
      <c r="EXD98" s="612"/>
      <c r="EXE98" s="612"/>
      <c r="EXF98" s="612"/>
      <c r="EXG98" s="612"/>
      <c r="EXH98" s="612"/>
      <c r="EXI98" s="612"/>
      <c r="EXJ98" s="612"/>
      <c r="EXK98" s="612"/>
      <c r="EXL98" s="612"/>
      <c r="EXM98" s="612"/>
      <c r="EXN98" s="612"/>
      <c r="EXO98" s="612"/>
      <c r="EXP98" s="612"/>
      <c r="EXQ98" s="612"/>
      <c r="EXR98" s="612"/>
      <c r="EXS98" s="612"/>
      <c r="EXT98" s="612"/>
      <c r="EXU98" s="612"/>
      <c r="EXV98" s="612"/>
      <c r="EXW98" s="612"/>
      <c r="EXX98" s="612"/>
      <c r="EXY98" s="612"/>
      <c r="EXZ98" s="612"/>
      <c r="EYA98" s="612"/>
      <c r="EYB98" s="612"/>
      <c r="EYC98" s="612"/>
      <c r="EYD98" s="612"/>
      <c r="EYE98" s="612"/>
      <c r="EYF98" s="612"/>
      <c r="EYG98" s="612"/>
      <c r="EYH98" s="612"/>
      <c r="EYI98" s="612"/>
      <c r="EYJ98" s="612"/>
      <c r="EYK98" s="612"/>
      <c r="EYL98" s="612"/>
      <c r="EYM98" s="612"/>
      <c r="EYN98" s="612"/>
      <c r="EYO98" s="612"/>
      <c r="EYP98" s="612"/>
      <c r="EYQ98" s="612"/>
      <c r="EYR98" s="612"/>
      <c r="EYS98" s="612"/>
      <c r="EYT98" s="612"/>
      <c r="EYU98" s="612"/>
      <c r="EYV98" s="612"/>
      <c r="EYW98" s="612"/>
      <c r="EYX98" s="612"/>
      <c r="EYY98" s="612"/>
      <c r="EYZ98" s="612"/>
      <c r="EZA98" s="612"/>
      <c r="EZB98" s="612"/>
      <c r="EZC98" s="612"/>
      <c r="EZD98" s="612"/>
      <c r="EZE98" s="612"/>
      <c r="EZF98" s="612"/>
      <c r="EZG98" s="612"/>
      <c r="EZH98" s="612"/>
      <c r="EZI98" s="612"/>
      <c r="EZJ98" s="612"/>
      <c r="EZK98" s="612"/>
      <c r="EZL98" s="612"/>
      <c r="EZM98" s="612"/>
      <c r="EZN98" s="612"/>
      <c r="EZO98" s="612"/>
      <c r="EZP98" s="612"/>
      <c r="EZQ98" s="612"/>
      <c r="EZR98" s="612"/>
      <c r="EZS98" s="612"/>
      <c r="EZT98" s="612"/>
      <c r="EZU98" s="612"/>
      <c r="EZV98" s="612"/>
      <c r="EZW98" s="612"/>
      <c r="EZX98" s="612"/>
      <c r="EZY98" s="612"/>
      <c r="EZZ98" s="612"/>
      <c r="FAA98" s="612"/>
      <c r="FAB98" s="612"/>
      <c r="FAC98" s="612"/>
      <c r="FAD98" s="612"/>
      <c r="FAE98" s="612"/>
      <c r="FAF98" s="612"/>
      <c r="FAG98" s="612"/>
      <c r="FAH98" s="612"/>
      <c r="FAI98" s="612"/>
      <c r="FAJ98" s="612"/>
      <c r="FAK98" s="612"/>
      <c r="FAL98" s="612"/>
      <c r="FAM98" s="612"/>
      <c r="FAN98" s="612"/>
      <c r="FAO98" s="612"/>
      <c r="FAP98" s="612"/>
      <c r="FAQ98" s="612"/>
      <c r="FAR98" s="612"/>
      <c r="FAS98" s="612"/>
      <c r="FAT98" s="612"/>
      <c r="FAU98" s="612"/>
      <c r="FAV98" s="612"/>
      <c r="FAW98" s="612"/>
      <c r="FAX98" s="612"/>
      <c r="FAY98" s="612"/>
      <c r="FAZ98" s="612"/>
      <c r="FBA98" s="612"/>
      <c r="FBB98" s="612"/>
      <c r="FBC98" s="612"/>
      <c r="FBD98" s="612"/>
      <c r="FBE98" s="612"/>
      <c r="FBF98" s="612"/>
      <c r="FBG98" s="612"/>
      <c r="FBH98" s="612"/>
      <c r="FBI98" s="612"/>
      <c r="FBJ98" s="612"/>
      <c r="FBK98" s="612"/>
      <c r="FBL98" s="612"/>
      <c r="FBM98" s="612"/>
      <c r="FBN98" s="612"/>
      <c r="FBO98" s="612"/>
      <c r="FBP98" s="612"/>
      <c r="FBQ98" s="612"/>
      <c r="FBR98" s="612"/>
      <c r="FBS98" s="612"/>
      <c r="FBT98" s="612"/>
      <c r="FBU98" s="612"/>
      <c r="FBV98" s="612"/>
      <c r="FBW98" s="612"/>
      <c r="FBX98" s="612"/>
      <c r="FBY98" s="612"/>
      <c r="FBZ98" s="612"/>
      <c r="FCA98" s="612"/>
      <c r="FCB98" s="612"/>
      <c r="FCC98" s="612"/>
      <c r="FCD98" s="612"/>
      <c r="FCE98" s="612"/>
      <c r="FCF98" s="612"/>
      <c r="FCG98" s="612"/>
      <c r="FCH98" s="612"/>
      <c r="FCI98" s="612"/>
      <c r="FCJ98" s="612"/>
      <c r="FCK98" s="612"/>
      <c r="FCL98" s="612"/>
      <c r="FCM98" s="612"/>
      <c r="FCN98" s="612"/>
      <c r="FCO98" s="612"/>
      <c r="FCP98" s="612"/>
      <c r="FCQ98" s="612"/>
      <c r="FCR98" s="612"/>
      <c r="FCS98" s="612"/>
      <c r="FCT98" s="612"/>
      <c r="FCU98" s="612"/>
      <c r="FCV98" s="612"/>
      <c r="FCW98" s="612"/>
      <c r="FCX98" s="612"/>
      <c r="FCY98" s="612"/>
      <c r="FCZ98" s="612"/>
      <c r="FDA98" s="612"/>
      <c r="FDB98" s="612"/>
      <c r="FDC98" s="612"/>
      <c r="FDD98" s="612"/>
      <c r="FDE98" s="612"/>
      <c r="FDF98" s="612"/>
      <c r="FDG98" s="612"/>
      <c r="FDH98" s="612"/>
      <c r="FDI98" s="612"/>
      <c r="FDJ98" s="612"/>
      <c r="FDK98" s="612"/>
      <c r="FDL98" s="612"/>
      <c r="FDM98" s="612"/>
      <c r="FDN98" s="612"/>
      <c r="FDO98" s="612"/>
      <c r="FDP98" s="612"/>
      <c r="FDQ98" s="612"/>
      <c r="FDR98" s="612"/>
      <c r="FDS98" s="612"/>
      <c r="FDT98" s="612"/>
      <c r="FDU98" s="612"/>
      <c r="FDV98" s="612"/>
      <c r="FDW98" s="612"/>
      <c r="FDX98" s="612"/>
      <c r="FDY98" s="612"/>
      <c r="FDZ98" s="612"/>
      <c r="FEA98" s="612"/>
      <c r="FEB98" s="612"/>
      <c r="FEC98" s="612"/>
      <c r="FED98" s="612"/>
      <c r="FEE98" s="612"/>
      <c r="FEF98" s="612"/>
      <c r="FEG98" s="612"/>
      <c r="FEH98" s="612"/>
      <c r="FEI98" s="612"/>
      <c r="FEJ98" s="612"/>
      <c r="FEK98" s="612"/>
      <c r="FEL98" s="612"/>
      <c r="FEM98" s="612"/>
      <c r="FEN98" s="612"/>
      <c r="FEO98" s="612"/>
      <c r="FEP98" s="612"/>
      <c r="FEQ98" s="612"/>
      <c r="FER98" s="612"/>
      <c r="FES98" s="612"/>
      <c r="FET98" s="612"/>
      <c r="FEU98" s="612"/>
      <c r="FEV98" s="612"/>
      <c r="FEW98" s="612"/>
      <c r="FEX98" s="612"/>
      <c r="FEY98" s="612"/>
      <c r="FEZ98" s="612"/>
      <c r="FFA98" s="612"/>
      <c r="FFB98" s="612"/>
      <c r="FFC98" s="612"/>
      <c r="FFD98" s="612"/>
      <c r="FFE98" s="612"/>
      <c r="FFF98" s="612"/>
      <c r="FFG98" s="612"/>
      <c r="FFH98" s="612"/>
      <c r="FFI98" s="612"/>
      <c r="FFJ98" s="612"/>
      <c r="FFK98" s="612"/>
      <c r="FFL98" s="612"/>
      <c r="FFM98" s="612"/>
      <c r="FFN98" s="612"/>
      <c r="FFO98" s="612"/>
      <c r="FFP98" s="612"/>
      <c r="FFQ98" s="612"/>
      <c r="FFR98" s="612"/>
      <c r="FFS98" s="612"/>
      <c r="FFT98" s="612"/>
      <c r="FFU98" s="612"/>
      <c r="FFV98" s="612"/>
      <c r="FFW98" s="612"/>
      <c r="FFX98" s="612"/>
      <c r="FFY98" s="612"/>
      <c r="FFZ98" s="612"/>
      <c r="FGA98" s="612"/>
      <c r="FGB98" s="612"/>
      <c r="FGC98" s="612"/>
      <c r="FGD98" s="612"/>
      <c r="FGE98" s="612"/>
      <c r="FGF98" s="612"/>
      <c r="FGG98" s="612"/>
      <c r="FGH98" s="612"/>
      <c r="FGI98" s="612"/>
      <c r="FGJ98" s="612"/>
      <c r="FGK98" s="612"/>
      <c r="FGL98" s="612"/>
      <c r="FGM98" s="612"/>
      <c r="FGN98" s="612"/>
      <c r="FGO98" s="612"/>
      <c r="FGP98" s="612"/>
      <c r="FGQ98" s="612"/>
      <c r="FGR98" s="612"/>
      <c r="FGS98" s="612"/>
      <c r="FGT98" s="612"/>
      <c r="FGU98" s="612"/>
      <c r="FGV98" s="612"/>
      <c r="FGW98" s="612"/>
      <c r="FGX98" s="612"/>
      <c r="FGY98" s="612"/>
      <c r="FGZ98" s="612"/>
      <c r="FHA98" s="612"/>
      <c r="FHB98" s="612"/>
      <c r="FHC98" s="612"/>
      <c r="FHD98" s="612"/>
      <c r="FHE98" s="612"/>
      <c r="FHF98" s="612"/>
      <c r="FHG98" s="612"/>
      <c r="FHH98" s="612"/>
      <c r="FHI98" s="612"/>
      <c r="FHJ98" s="612"/>
      <c r="FHK98" s="612"/>
      <c r="FHL98" s="612"/>
      <c r="FHM98" s="612"/>
      <c r="FHN98" s="612"/>
      <c r="FHO98" s="612"/>
      <c r="FHP98" s="612"/>
      <c r="FHQ98" s="612"/>
      <c r="FHR98" s="612"/>
      <c r="FHS98" s="612"/>
      <c r="FHT98" s="612"/>
      <c r="FHU98" s="612"/>
      <c r="FHV98" s="612"/>
      <c r="FHW98" s="612"/>
      <c r="FHX98" s="612"/>
      <c r="FHY98" s="612"/>
      <c r="FHZ98" s="612"/>
      <c r="FIA98" s="612"/>
      <c r="FIB98" s="612"/>
      <c r="FIC98" s="612"/>
      <c r="FID98" s="612"/>
      <c r="FIE98" s="612"/>
      <c r="FIF98" s="612"/>
      <c r="FIG98" s="612"/>
      <c r="FIH98" s="612"/>
      <c r="FII98" s="612"/>
      <c r="FIJ98" s="612"/>
      <c r="FIK98" s="612"/>
      <c r="FIL98" s="612"/>
      <c r="FIM98" s="612"/>
      <c r="FIN98" s="612"/>
      <c r="FIO98" s="612"/>
      <c r="FIP98" s="612"/>
      <c r="FIQ98" s="612"/>
      <c r="FIR98" s="612"/>
      <c r="FIS98" s="612"/>
      <c r="FIT98" s="612"/>
      <c r="FIU98" s="612"/>
      <c r="FIV98" s="612"/>
      <c r="FIW98" s="612"/>
      <c r="FIX98" s="612"/>
      <c r="FIY98" s="612"/>
      <c r="FIZ98" s="612"/>
      <c r="FJA98" s="612"/>
      <c r="FJB98" s="612"/>
      <c r="FJC98" s="612"/>
      <c r="FJD98" s="612"/>
      <c r="FJE98" s="612"/>
      <c r="FJF98" s="612"/>
      <c r="FJG98" s="612"/>
      <c r="FJH98" s="612"/>
      <c r="FJI98" s="612"/>
      <c r="FJJ98" s="612"/>
      <c r="FJK98" s="612"/>
      <c r="FJL98" s="612"/>
      <c r="FJM98" s="612"/>
      <c r="FJN98" s="612"/>
      <c r="FJO98" s="612"/>
      <c r="FJP98" s="612"/>
      <c r="FJQ98" s="612"/>
      <c r="FJR98" s="612"/>
      <c r="FJS98" s="612"/>
      <c r="FJT98" s="612"/>
      <c r="FJU98" s="612"/>
      <c r="FJV98" s="612"/>
      <c r="FJW98" s="612"/>
      <c r="FJX98" s="612"/>
      <c r="FJY98" s="612"/>
      <c r="FJZ98" s="612"/>
      <c r="FKA98" s="612"/>
      <c r="FKB98" s="612"/>
      <c r="FKC98" s="612"/>
      <c r="FKD98" s="612"/>
      <c r="FKE98" s="612"/>
      <c r="FKF98" s="612"/>
      <c r="FKG98" s="612"/>
      <c r="FKH98" s="612"/>
      <c r="FKI98" s="612"/>
      <c r="FKJ98" s="612"/>
      <c r="FKK98" s="612"/>
      <c r="FKL98" s="612"/>
      <c r="FKM98" s="612"/>
      <c r="FKN98" s="612"/>
      <c r="FKO98" s="612"/>
      <c r="FKP98" s="612"/>
      <c r="FKQ98" s="612"/>
      <c r="FKR98" s="612"/>
      <c r="FKS98" s="612"/>
      <c r="FKT98" s="612"/>
      <c r="FKU98" s="612"/>
      <c r="FKV98" s="612"/>
      <c r="FKW98" s="612"/>
      <c r="FKX98" s="612"/>
      <c r="FKY98" s="612"/>
      <c r="FKZ98" s="612"/>
      <c r="FLA98" s="612"/>
      <c r="FLB98" s="612"/>
      <c r="FLC98" s="612"/>
      <c r="FLD98" s="612"/>
      <c r="FLE98" s="612"/>
      <c r="FLF98" s="612"/>
      <c r="FLG98" s="612"/>
      <c r="FLH98" s="612"/>
      <c r="FLI98" s="612"/>
      <c r="FLJ98" s="612"/>
      <c r="FLK98" s="612"/>
      <c r="FLL98" s="612"/>
      <c r="FLM98" s="612"/>
      <c r="FLN98" s="612"/>
      <c r="FLO98" s="612"/>
      <c r="FLP98" s="612"/>
      <c r="FLQ98" s="612"/>
      <c r="FLR98" s="612"/>
      <c r="FLS98" s="612"/>
      <c r="FLT98" s="612"/>
      <c r="FLU98" s="612"/>
      <c r="FLV98" s="612"/>
      <c r="FLW98" s="612"/>
      <c r="FLX98" s="612"/>
      <c r="FLY98" s="612"/>
      <c r="FLZ98" s="612"/>
      <c r="FMA98" s="612"/>
      <c r="FMB98" s="612"/>
      <c r="FMC98" s="612"/>
      <c r="FMD98" s="612"/>
      <c r="FME98" s="612"/>
      <c r="FMF98" s="612"/>
      <c r="FMG98" s="612"/>
      <c r="FMH98" s="612"/>
      <c r="FMI98" s="612"/>
      <c r="FMJ98" s="612"/>
      <c r="FMK98" s="612"/>
      <c r="FML98" s="612"/>
      <c r="FMM98" s="612"/>
      <c r="FMN98" s="612"/>
      <c r="FMO98" s="612"/>
      <c r="FMP98" s="612"/>
      <c r="FMQ98" s="612"/>
      <c r="FMR98" s="612"/>
      <c r="FMS98" s="612"/>
      <c r="FMT98" s="612"/>
      <c r="FMU98" s="612"/>
      <c r="FMV98" s="612"/>
      <c r="FMW98" s="612"/>
      <c r="FMX98" s="612"/>
      <c r="FMY98" s="612"/>
      <c r="FMZ98" s="612"/>
      <c r="FNA98" s="612"/>
      <c r="FNB98" s="612"/>
      <c r="FNC98" s="612"/>
      <c r="FND98" s="612"/>
      <c r="FNE98" s="612"/>
      <c r="FNF98" s="612"/>
      <c r="FNG98" s="612"/>
      <c r="FNH98" s="612"/>
      <c r="FNI98" s="612"/>
      <c r="FNJ98" s="612"/>
      <c r="FNK98" s="612"/>
      <c r="FNL98" s="612"/>
      <c r="FNM98" s="612"/>
      <c r="FNN98" s="612"/>
      <c r="FNO98" s="612"/>
      <c r="FNP98" s="612"/>
      <c r="FNQ98" s="612"/>
      <c r="FNR98" s="612"/>
      <c r="FNS98" s="612"/>
      <c r="FNT98" s="612"/>
      <c r="FNU98" s="612"/>
      <c r="FNV98" s="612"/>
      <c r="FNW98" s="612"/>
      <c r="FNX98" s="612"/>
      <c r="FNY98" s="612"/>
      <c r="FNZ98" s="612"/>
      <c r="FOA98" s="612"/>
      <c r="FOB98" s="612"/>
      <c r="FOC98" s="612"/>
      <c r="FOD98" s="612"/>
      <c r="FOE98" s="612"/>
      <c r="FOF98" s="612"/>
      <c r="FOG98" s="612"/>
      <c r="FOH98" s="612"/>
      <c r="FOI98" s="612"/>
      <c r="FOJ98" s="612"/>
      <c r="FOK98" s="612"/>
      <c r="FOL98" s="612"/>
      <c r="FOM98" s="612"/>
      <c r="FON98" s="612"/>
      <c r="FOO98" s="612"/>
      <c r="FOP98" s="612"/>
      <c r="FOQ98" s="612"/>
      <c r="FOR98" s="612"/>
      <c r="FOS98" s="612"/>
      <c r="FOT98" s="612"/>
      <c r="FOU98" s="612"/>
      <c r="FOV98" s="612"/>
      <c r="FOW98" s="612"/>
      <c r="FOX98" s="612"/>
      <c r="FOY98" s="612"/>
      <c r="FOZ98" s="612"/>
      <c r="FPA98" s="612"/>
      <c r="FPB98" s="612"/>
      <c r="FPC98" s="612"/>
      <c r="FPD98" s="612"/>
      <c r="FPE98" s="612"/>
      <c r="FPF98" s="612"/>
      <c r="FPG98" s="612"/>
      <c r="FPH98" s="612"/>
      <c r="FPI98" s="612"/>
      <c r="FPJ98" s="612"/>
      <c r="FPK98" s="612"/>
      <c r="FPL98" s="612"/>
      <c r="FPM98" s="612"/>
      <c r="FPN98" s="612"/>
      <c r="FPO98" s="612"/>
      <c r="FPP98" s="612"/>
      <c r="FPQ98" s="612"/>
      <c r="FPR98" s="612"/>
      <c r="FPS98" s="612"/>
      <c r="FPT98" s="612"/>
      <c r="FPU98" s="612"/>
      <c r="FPV98" s="612"/>
      <c r="FPW98" s="612"/>
      <c r="FPX98" s="612"/>
      <c r="FPY98" s="612"/>
      <c r="FPZ98" s="612"/>
      <c r="FQA98" s="612"/>
      <c r="FQB98" s="612"/>
      <c r="FQC98" s="612"/>
      <c r="FQD98" s="612"/>
      <c r="FQE98" s="612"/>
      <c r="FQF98" s="612"/>
      <c r="FQG98" s="612"/>
      <c r="FQH98" s="612"/>
      <c r="FQI98" s="612"/>
      <c r="FQJ98" s="612"/>
      <c r="FQK98" s="612"/>
      <c r="FQL98" s="612"/>
      <c r="FQM98" s="612"/>
      <c r="FQN98" s="612"/>
      <c r="FQO98" s="612"/>
      <c r="FQP98" s="612"/>
      <c r="FQQ98" s="612"/>
      <c r="FQR98" s="612"/>
      <c r="FQS98" s="612"/>
      <c r="FQT98" s="612"/>
      <c r="FQU98" s="612"/>
      <c r="FQV98" s="612"/>
      <c r="FQW98" s="612"/>
      <c r="FQX98" s="612"/>
      <c r="FQY98" s="612"/>
      <c r="FQZ98" s="612"/>
      <c r="FRA98" s="612"/>
      <c r="FRB98" s="612"/>
      <c r="FRC98" s="612"/>
      <c r="FRD98" s="612"/>
      <c r="FRE98" s="612"/>
      <c r="FRF98" s="612"/>
      <c r="FRG98" s="612"/>
      <c r="FRH98" s="612"/>
      <c r="FRI98" s="612"/>
      <c r="FRJ98" s="612"/>
      <c r="FRK98" s="612"/>
      <c r="FRL98" s="612"/>
      <c r="FRM98" s="612"/>
      <c r="FRN98" s="612"/>
      <c r="FRO98" s="612"/>
      <c r="FRP98" s="612"/>
      <c r="FRQ98" s="612"/>
      <c r="FRR98" s="612"/>
      <c r="FRS98" s="612"/>
      <c r="FRT98" s="612"/>
      <c r="FRU98" s="612"/>
      <c r="FRV98" s="612"/>
      <c r="FRW98" s="612"/>
      <c r="FRX98" s="612"/>
      <c r="FRY98" s="612"/>
      <c r="FRZ98" s="612"/>
      <c r="FSA98" s="612"/>
      <c r="FSB98" s="612"/>
      <c r="FSC98" s="612"/>
      <c r="FSD98" s="612"/>
      <c r="FSE98" s="612"/>
      <c r="FSF98" s="612"/>
      <c r="FSG98" s="612"/>
      <c r="FSH98" s="612"/>
      <c r="FSI98" s="612"/>
      <c r="FSJ98" s="612"/>
      <c r="FSK98" s="612"/>
      <c r="FSL98" s="612"/>
      <c r="FSM98" s="612"/>
      <c r="FSN98" s="612"/>
      <c r="FSO98" s="612"/>
      <c r="FSP98" s="612"/>
      <c r="FSQ98" s="612"/>
      <c r="FSR98" s="612"/>
      <c r="FSS98" s="612"/>
      <c r="FST98" s="612"/>
      <c r="FSU98" s="612"/>
      <c r="FSV98" s="612"/>
      <c r="FSW98" s="612"/>
      <c r="FSX98" s="612"/>
      <c r="FSY98" s="612"/>
      <c r="FSZ98" s="612"/>
      <c r="FTA98" s="612"/>
      <c r="FTB98" s="612"/>
      <c r="FTC98" s="612"/>
      <c r="FTD98" s="612"/>
      <c r="FTE98" s="612"/>
      <c r="FTF98" s="612"/>
      <c r="FTG98" s="612"/>
      <c r="FTH98" s="612"/>
      <c r="FTI98" s="612"/>
      <c r="FTJ98" s="612"/>
      <c r="FTK98" s="612"/>
      <c r="FTL98" s="612"/>
      <c r="FTM98" s="612"/>
      <c r="FTN98" s="612"/>
      <c r="FTO98" s="612"/>
      <c r="FTP98" s="612"/>
      <c r="FTQ98" s="612"/>
      <c r="FTR98" s="612"/>
      <c r="FTS98" s="612"/>
      <c r="FTT98" s="612"/>
      <c r="FTU98" s="612"/>
      <c r="FTV98" s="612"/>
      <c r="FTW98" s="612"/>
      <c r="FTX98" s="612"/>
      <c r="FTY98" s="612"/>
      <c r="FTZ98" s="612"/>
      <c r="FUA98" s="612"/>
      <c r="FUB98" s="612"/>
      <c r="FUC98" s="612"/>
      <c r="FUD98" s="612"/>
      <c r="FUE98" s="612"/>
      <c r="FUF98" s="612"/>
      <c r="FUG98" s="612"/>
      <c r="FUH98" s="612"/>
      <c r="FUI98" s="612"/>
      <c r="FUJ98" s="612"/>
      <c r="FUK98" s="612"/>
      <c r="FUL98" s="612"/>
      <c r="FUM98" s="612"/>
      <c r="FUN98" s="612"/>
      <c r="FUO98" s="612"/>
      <c r="FUP98" s="612"/>
      <c r="FUQ98" s="612"/>
      <c r="FUR98" s="612"/>
      <c r="FUS98" s="612"/>
      <c r="FUT98" s="612"/>
      <c r="FUU98" s="612"/>
      <c r="FUV98" s="612"/>
      <c r="FUW98" s="612"/>
      <c r="FUX98" s="612"/>
      <c r="FUY98" s="612"/>
      <c r="FUZ98" s="612"/>
      <c r="FVA98" s="612"/>
      <c r="FVB98" s="612"/>
      <c r="FVC98" s="612"/>
      <c r="FVD98" s="612"/>
      <c r="FVE98" s="612"/>
      <c r="FVF98" s="612"/>
      <c r="FVG98" s="612"/>
      <c r="FVH98" s="612"/>
      <c r="FVI98" s="612"/>
      <c r="FVJ98" s="612"/>
      <c r="FVK98" s="612"/>
      <c r="FVL98" s="612"/>
      <c r="FVM98" s="612"/>
      <c r="FVN98" s="612"/>
      <c r="FVO98" s="612"/>
      <c r="FVP98" s="612"/>
      <c r="FVQ98" s="612"/>
      <c r="FVR98" s="612"/>
      <c r="FVS98" s="612"/>
      <c r="FVT98" s="612"/>
      <c r="FVU98" s="612"/>
      <c r="FVV98" s="612"/>
      <c r="FVW98" s="612"/>
      <c r="FVX98" s="612"/>
      <c r="FVY98" s="612"/>
      <c r="FVZ98" s="612"/>
      <c r="FWA98" s="612"/>
      <c r="FWB98" s="612"/>
      <c r="FWC98" s="612"/>
      <c r="FWD98" s="612"/>
      <c r="FWE98" s="612"/>
      <c r="FWF98" s="612"/>
      <c r="FWG98" s="612"/>
      <c r="FWH98" s="612"/>
      <c r="FWI98" s="612"/>
      <c r="FWJ98" s="612"/>
      <c r="FWK98" s="612"/>
      <c r="FWL98" s="612"/>
      <c r="FWM98" s="612"/>
      <c r="FWN98" s="612"/>
      <c r="FWO98" s="612"/>
      <c r="FWP98" s="612"/>
      <c r="FWQ98" s="612"/>
      <c r="FWR98" s="612"/>
      <c r="FWS98" s="612"/>
      <c r="FWT98" s="612"/>
      <c r="FWU98" s="612"/>
      <c r="FWV98" s="612"/>
      <c r="FWW98" s="612"/>
      <c r="FWX98" s="612"/>
      <c r="FWY98" s="612"/>
      <c r="FWZ98" s="612"/>
      <c r="FXA98" s="612"/>
      <c r="FXB98" s="612"/>
      <c r="FXC98" s="612"/>
      <c r="FXD98" s="612"/>
      <c r="FXE98" s="612"/>
      <c r="FXF98" s="612"/>
      <c r="FXG98" s="612"/>
      <c r="FXH98" s="612"/>
      <c r="FXI98" s="612"/>
      <c r="FXJ98" s="612"/>
      <c r="FXK98" s="612"/>
      <c r="FXL98" s="612"/>
      <c r="FXM98" s="612"/>
      <c r="FXN98" s="612"/>
      <c r="FXO98" s="612"/>
      <c r="FXP98" s="612"/>
      <c r="FXQ98" s="612"/>
      <c r="FXR98" s="612"/>
      <c r="FXS98" s="612"/>
      <c r="FXT98" s="612"/>
      <c r="FXU98" s="612"/>
      <c r="FXV98" s="612"/>
      <c r="FXW98" s="612"/>
      <c r="FXX98" s="612"/>
      <c r="FXY98" s="612"/>
      <c r="FXZ98" s="612"/>
      <c r="FYA98" s="612"/>
      <c r="FYB98" s="612"/>
      <c r="FYC98" s="612"/>
      <c r="FYD98" s="612"/>
      <c r="FYE98" s="612"/>
      <c r="FYF98" s="612"/>
      <c r="FYG98" s="612"/>
      <c r="FYH98" s="612"/>
      <c r="FYI98" s="612"/>
      <c r="FYJ98" s="612"/>
      <c r="FYK98" s="612"/>
      <c r="FYL98" s="612"/>
      <c r="FYM98" s="612"/>
      <c r="FYN98" s="612"/>
      <c r="FYO98" s="612"/>
      <c r="FYP98" s="612"/>
      <c r="FYQ98" s="612"/>
      <c r="FYR98" s="612"/>
      <c r="FYS98" s="612"/>
      <c r="FYT98" s="612"/>
      <c r="FYU98" s="612"/>
      <c r="FYV98" s="612"/>
      <c r="FYW98" s="612"/>
      <c r="FYX98" s="612"/>
      <c r="FYY98" s="612"/>
      <c r="FYZ98" s="612"/>
      <c r="FZA98" s="612"/>
      <c r="FZB98" s="612"/>
      <c r="FZC98" s="612"/>
      <c r="FZD98" s="612"/>
      <c r="FZE98" s="612"/>
      <c r="FZF98" s="612"/>
      <c r="FZG98" s="612"/>
      <c r="FZH98" s="612"/>
      <c r="FZI98" s="612"/>
      <c r="FZJ98" s="612"/>
      <c r="FZK98" s="612"/>
      <c r="FZL98" s="612"/>
      <c r="FZM98" s="612"/>
      <c r="FZN98" s="612"/>
      <c r="FZO98" s="612"/>
      <c r="FZP98" s="612"/>
      <c r="FZQ98" s="612"/>
      <c r="FZR98" s="612"/>
      <c r="FZS98" s="612"/>
      <c r="FZT98" s="612"/>
      <c r="FZU98" s="612"/>
      <c r="FZV98" s="612"/>
      <c r="FZW98" s="612"/>
      <c r="FZX98" s="612"/>
      <c r="FZY98" s="612"/>
      <c r="FZZ98" s="612"/>
      <c r="GAA98" s="612"/>
      <c r="GAB98" s="612"/>
      <c r="GAC98" s="612"/>
      <c r="GAD98" s="612"/>
      <c r="GAE98" s="612"/>
      <c r="GAF98" s="612"/>
      <c r="GAG98" s="612"/>
      <c r="GAH98" s="612"/>
      <c r="GAI98" s="612"/>
      <c r="GAJ98" s="612"/>
      <c r="GAK98" s="612"/>
      <c r="GAL98" s="612"/>
      <c r="GAM98" s="612"/>
      <c r="GAN98" s="612"/>
      <c r="GAO98" s="612"/>
      <c r="GAP98" s="612"/>
      <c r="GAQ98" s="612"/>
      <c r="GAR98" s="612"/>
      <c r="GAS98" s="612"/>
      <c r="GAT98" s="612"/>
      <c r="GAU98" s="612"/>
      <c r="GAV98" s="612"/>
      <c r="GAW98" s="612"/>
      <c r="GAX98" s="612"/>
      <c r="GAY98" s="612"/>
      <c r="GAZ98" s="612"/>
      <c r="GBA98" s="612"/>
      <c r="GBB98" s="612"/>
      <c r="GBC98" s="612"/>
      <c r="GBD98" s="612"/>
      <c r="GBE98" s="612"/>
      <c r="GBF98" s="612"/>
      <c r="GBG98" s="612"/>
      <c r="GBH98" s="612"/>
      <c r="GBI98" s="612"/>
      <c r="GBJ98" s="612"/>
      <c r="GBK98" s="612"/>
      <c r="GBL98" s="612"/>
      <c r="GBM98" s="612"/>
      <c r="GBN98" s="612"/>
      <c r="GBO98" s="612"/>
      <c r="GBP98" s="612"/>
      <c r="GBQ98" s="612"/>
      <c r="GBR98" s="612"/>
      <c r="GBS98" s="612"/>
      <c r="GBT98" s="612"/>
      <c r="GBU98" s="612"/>
      <c r="GBV98" s="612"/>
      <c r="GBW98" s="612"/>
      <c r="GBX98" s="612"/>
      <c r="GBY98" s="612"/>
      <c r="GBZ98" s="612"/>
      <c r="GCA98" s="612"/>
      <c r="GCB98" s="612"/>
      <c r="GCC98" s="612"/>
      <c r="GCD98" s="612"/>
      <c r="GCE98" s="612"/>
      <c r="GCF98" s="612"/>
      <c r="GCG98" s="612"/>
      <c r="GCH98" s="612"/>
      <c r="GCI98" s="612"/>
      <c r="GCJ98" s="612"/>
      <c r="GCK98" s="612"/>
      <c r="GCL98" s="612"/>
      <c r="GCM98" s="612"/>
      <c r="GCN98" s="612"/>
      <c r="GCO98" s="612"/>
      <c r="GCP98" s="612"/>
      <c r="GCQ98" s="612"/>
      <c r="GCR98" s="612"/>
      <c r="GCS98" s="612"/>
      <c r="GCT98" s="612"/>
      <c r="GCU98" s="612"/>
      <c r="GCV98" s="612"/>
      <c r="GCW98" s="612"/>
      <c r="GCX98" s="612"/>
      <c r="GCY98" s="612"/>
      <c r="GCZ98" s="612"/>
      <c r="GDA98" s="612"/>
      <c r="GDB98" s="612"/>
      <c r="GDC98" s="612"/>
      <c r="GDD98" s="612"/>
      <c r="GDE98" s="612"/>
      <c r="GDF98" s="612"/>
      <c r="GDG98" s="612"/>
      <c r="GDH98" s="612"/>
      <c r="GDI98" s="612"/>
      <c r="GDJ98" s="612"/>
      <c r="GDK98" s="612"/>
      <c r="GDL98" s="612"/>
      <c r="GDM98" s="612"/>
      <c r="GDN98" s="612"/>
      <c r="GDO98" s="612"/>
      <c r="GDP98" s="612"/>
      <c r="GDQ98" s="612"/>
      <c r="GDR98" s="612"/>
      <c r="GDS98" s="612"/>
      <c r="GDT98" s="612"/>
      <c r="GDU98" s="612"/>
      <c r="GDV98" s="612"/>
      <c r="GDW98" s="612"/>
      <c r="GDX98" s="612"/>
      <c r="GDY98" s="612"/>
      <c r="GDZ98" s="612"/>
      <c r="GEA98" s="612"/>
      <c r="GEB98" s="612"/>
      <c r="GEC98" s="612"/>
      <c r="GED98" s="612"/>
      <c r="GEE98" s="612"/>
      <c r="GEF98" s="612"/>
      <c r="GEG98" s="612"/>
      <c r="GEH98" s="612"/>
      <c r="GEI98" s="612"/>
      <c r="GEJ98" s="612"/>
      <c r="GEK98" s="612"/>
      <c r="GEL98" s="612"/>
      <c r="GEM98" s="612"/>
      <c r="GEN98" s="612"/>
      <c r="GEO98" s="612"/>
      <c r="GEP98" s="612"/>
      <c r="GEQ98" s="612"/>
      <c r="GER98" s="612"/>
      <c r="GES98" s="612"/>
      <c r="GET98" s="612"/>
      <c r="GEU98" s="612"/>
      <c r="GEV98" s="612"/>
      <c r="GEW98" s="612"/>
      <c r="GEX98" s="612"/>
      <c r="GEY98" s="612"/>
      <c r="GEZ98" s="612"/>
      <c r="GFA98" s="612"/>
      <c r="GFB98" s="612"/>
      <c r="GFC98" s="612"/>
      <c r="GFD98" s="612"/>
      <c r="GFE98" s="612"/>
      <c r="GFF98" s="612"/>
      <c r="GFG98" s="612"/>
      <c r="GFH98" s="612"/>
      <c r="GFI98" s="612"/>
      <c r="GFJ98" s="612"/>
      <c r="GFK98" s="612"/>
      <c r="GFL98" s="612"/>
      <c r="GFM98" s="612"/>
      <c r="GFN98" s="612"/>
      <c r="GFO98" s="612"/>
      <c r="GFP98" s="612"/>
      <c r="GFQ98" s="612"/>
      <c r="GFR98" s="612"/>
      <c r="GFS98" s="612"/>
      <c r="GFT98" s="612"/>
      <c r="GFU98" s="612"/>
      <c r="GFV98" s="612"/>
      <c r="GFW98" s="612"/>
      <c r="GFX98" s="612"/>
      <c r="GFY98" s="612"/>
      <c r="GFZ98" s="612"/>
      <c r="GGA98" s="612"/>
      <c r="GGB98" s="612"/>
      <c r="GGC98" s="612"/>
      <c r="GGD98" s="612"/>
      <c r="GGE98" s="612"/>
      <c r="GGF98" s="612"/>
      <c r="GGG98" s="612"/>
      <c r="GGH98" s="612"/>
      <c r="GGI98" s="612"/>
      <c r="GGJ98" s="612"/>
      <c r="GGK98" s="612"/>
      <c r="GGL98" s="612"/>
      <c r="GGM98" s="612"/>
      <c r="GGN98" s="612"/>
      <c r="GGO98" s="612"/>
      <c r="GGP98" s="612"/>
      <c r="GGQ98" s="612"/>
      <c r="GGR98" s="612"/>
      <c r="GGS98" s="612"/>
      <c r="GGT98" s="612"/>
      <c r="GGU98" s="612"/>
      <c r="GGV98" s="612"/>
      <c r="GGW98" s="612"/>
      <c r="GGX98" s="612"/>
      <c r="GGY98" s="612"/>
      <c r="GGZ98" s="612"/>
      <c r="GHA98" s="612"/>
      <c r="GHB98" s="612"/>
      <c r="GHC98" s="612"/>
      <c r="GHD98" s="612"/>
      <c r="GHE98" s="612"/>
      <c r="GHF98" s="612"/>
      <c r="GHG98" s="612"/>
      <c r="GHH98" s="612"/>
      <c r="GHI98" s="612"/>
      <c r="GHJ98" s="612"/>
      <c r="GHK98" s="612"/>
      <c r="GHL98" s="612"/>
      <c r="GHM98" s="612"/>
      <c r="GHN98" s="612"/>
      <c r="GHO98" s="612"/>
      <c r="GHP98" s="612"/>
      <c r="GHQ98" s="612"/>
      <c r="GHR98" s="612"/>
      <c r="GHS98" s="612"/>
      <c r="GHT98" s="612"/>
      <c r="GHU98" s="612"/>
      <c r="GHV98" s="612"/>
      <c r="GHW98" s="612"/>
      <c r="GHX98" s="612"/>
      <c r="GHY98" s="612"/>
      <c r="GHZ98" s="612"/>
      <c r="GIA98" s="612"/>
      <c r="GIB98" s="612"/>
      <c r="GIC98" s="612"/>
      <c r="GID98" s="612"/>
      <c r="GIE98" s="612"/>
      <c r="GIF98" s="612"/>
      <c r="GIG98" s="612"/>
      <c r="GIH98" s="612"/>
      <c r="GII98" s="612"/>
      <c r="GIJ98" s="612"/>
      <c r="GIK98" s="612"/>
      <c r="GIL98" s="612"/>
      <c r="GIM98" s="612"/>
      <c r="GIN98" s="612"/>
      <c r="GIO98" s="612"/>
      <c r="GIP98" s="612"/>
      <c r="GIQ98" s="612"/>
      <c r="GIR98" s="612"/>
      <c r="GIS98" s="612"/>
      <c r="GIT98" s="612"/>
      <c r="GIU98" s="612"/>
      <c r="GIV98" s="612"/>
      <c r="GIW98" s="612"/>
      <c r="GIX98" s="612"/>
      <c r="GIY98" s="612"/>
      <c r="GIZ98" s="612"/>
      <c r="GJA98" s="612"/>
      <c r="GJB98" s="612"/>
      <c r="GJC98" s="612"/>
      <c r="GJD98" s="612"/>
      <c r="GJE98" s="612"/>
      <c r="GJF98" s="612"/>
      <c r="GJG98" s="612"/>
      <c r="GJH98" s="612"/>
      <c r="GJI98" s="612"/>
      <c r="GJJ98" s="612"/>
      <c r="GJK98" s="612"/>
      <c r="GJL98" s="612"/>
      <c r="GJM98" s="612"/>
      <c r="GJN98" s="612"/>
      <c r="GJO98" s="612"/>
      <c r="GJP98" s="612"/>
      <c r="GJQ98" s="612"/>
      <c r="GJR98" s="612"/>
      <c r="GJS98" s="612"/>
      <c r="GJT98" s="612"/>
      <c r="GJU98" s="612"/>
      <c r="GJV98" s="612"/>
      <c r="GJW98" s="612"/>
      <c r="GJX98" s="612"/>
      <c r="GJY98" s="612"/>
      <c r="GJZ98" s="612"/>
      <c r="GKA98" s="612"/>
      <c r="GKB98" s="612"/>
      <c r="GKC98" s="612"/>
      <c r="GKD98" s="612"/>
      <c r="GKE98" s="612"/>
      <c r="GKF98" s="612"/>
      <c r="GKG98" s="612"/>
      <c r="GKH98" s="612"/>
      <c r="GKI98" s="612"/>
      <c r="GKJ98" s="612"/>
      <c r="GKK98" s="612"/>
      <c r="GKL98" s="612"/>
      <c r="GKM98" s="612"/>
      <c r="GKN98" s="612"/>
      <c r="GKO98" s="612"/>
      <c r="GKP98" s="612"/>
      <c r="GKQ98" s="612"/>
      <c r="GKR98" s="612"/>
      <c r="GKS98" s="612"/>
      <c r="GKT98" s="612"/>
      <c r="GKU98" s="612"/>
      <c r="GKV98" s="612"/>
      <c r="GKW98" s="612"/>
      <c r="GKX98" s="612"/>
      <c r="GKY98" s="612"/>
      <c r="GKZ98" s="612"/>
      <c r="GLA98" s="612"/>
      <c r="GLB98" s="612"/>
      <c r="GLC98" s="612"/>
      <c r="GLD98" s="612"/>
      <c r="GLE98" s="612"/>
      <c r="GLF98" s="612"/>
      <c r="GLG98" s="612"/>
      <c r="GLH98" s="612"/>
      <c r="GLI98" s="612"/>
      <c r="GLJ98" s="612"/>
      <c r="GLK98" s="612"/>
      <c r="GLL98" s="612"/>
      <c r="GLM98" s="612"/>
      <c r="GLN98" s="612"/>
      <c r="GLO98" s="612"/>
      <c r="GLP98" s="612"/>
      <c r="GLQ98" s="612"/>
      <c r="GLR98" s="612"/>
      <c r="GLS98" s="612"/>
      <c r="GLT98" s="612"/>
      <c r="GLU98" s="612"/>
      <c r="GLV98" s="612"/>
      <c r="GLW98" s="612"/>
      <c r="GLX98" s="612"/>
      <c r="GLY98" s="612"/>
      <c r="GLZ98" s="612"/>
      <c r="GMA98" s="612"/>
      <c r="GMB98" s="612"/>
      <c r="GMC98" s="612"/>
      <c r="GMD98" s="612"/>
      <c r="GME98" s="612"/>
      <c r="GMF98" s="612"/>
      <c r="GMG98" s="612"/>
      <c r="GMH98" s="612"/>
      <c r="GMI98" s="612"/>
      <c r="GMJ98" s="612"/>
      <c r="GMK98" s="612"/>
      <c r="GML98" s="612"/>
      <c r="GMM98" s="612"/>
      <c r="GMN98" s="612"/>
      <c r="GMO98" s="612"/>
      <c r="GMP98" s="612"/>
      <c r="GMQ98" s="612"/>
      <c r="GMR98" s="612"/>
      <c r="GMS98" s="612"/>
      <c r="GMT98" s="612"/>
      <c r="GMU98" s="612"/>
      <c r="GMV98" s="612"/>
      <c r="GMW98" s="612"/>
      <c r="GMX98" s="612"/>
      <c r="GMY98" s="612"/>
      <c r="GMZ98" s="612"/>
      <c r="GNA98" s="612"/>
      <c r="GNB98" s="612"/>
      <c r="GNC98" s="612"/>
      <c r="GND98" s="612"/>
      <c r="GNE98" s="612"/>
      <c r="GNF98" s="612"/>
      <c r="GNG98" s="612"/>
      <c r="GNH98" s="612"/>
      <c r="GNI98" s="612"/>
      <c r="GNJ98" s="612"/>
      <c r="GNK98" s="612"/>
      <c r="GNL98" s="612"/>
      <c r="GNM98" s="612"/>
      <c r="GNN98" s="612"/>
      <c r="GNO98" s="612"/>
      <c r="GNP98" s="612"/>
      <c r="GNQ98" s="612"/>
      <c r="GNR98" s="612"/>
      <c r="GNS98" s="612"/>
      <c r="GNT98" s="612"/>
      <c r="GNU98" s="612"/>
      <c r="GNV98" s="612"/>
      <c r="GNW98" s="612"/>
      <c r="GNX98" s="612"/>
      <c r="GNY98" s="612"/>
      <c r="GNZ98" s="612"/>
      <c r="GOA98" s="612"/>
      <c r="GOB98" s="612"/>
      <c r="GOC98" s="612"/>
      <c r="GOD98" s="612"/>
      <c r="GOE98" s="612"/>
      <c r="GOF98" s="612"/>
      <c r="GOG98" s="612"/>
      <c r="GOH98" s="612"/>
      <c r="GOI98" s="612"/>
      <c r="GOJ98" s="612"/>
      <c r="GOK98" s="612"/>
      <c r="GOL98" s="612"/>
      <c r="GOM98" s="612"/>
      <c r="GON98" s="612"/>
      <c r="GOO98" s="612"/>
      <c r="GOP98" s="612"/>
      <c r="GOQ98" s="612"/>
      <c r="GOR98" s="612"/>
      <c r="GOS98" s="612"/>
      <c r="GOT98" s="612"/>
      <c r="GOU98" s="612"/>
      <c r="GOV98" s="612"/>
      <c r="GOW98" s="612"/>
      <c r="GOX98" s="612"/>
      <c r="GOY98" s="612"/>
      <c r="GOZ98" s="612"/>
      <c r="GPA98" s="612"/>
      <c r="GPB98" s="612"/>
      <c r="GPC98" s="612"/>
      <c r="GPD98" s="612"/>
      <c r="GPE98" s="612"/>
      <c r="GPF98" s="612"/>
      <c r="GPG98" s="612"/>
      <c r="GPH98" s="612"/>
      <c r="GPI98" s="612"/>
      <c r="GPJ98" s="612"/>
      <c r="GPK98" s="612"/>
      <c r="GPL98" s="612"/>
      <c r="GPM98" s="612"/>
      <c r="GPN98" s="612"/>
      <c r="GPO98" s="612"/>
      <c r="GPP98" s="612"/>
      <c r="GPQ98" s="612"/>
      <c r="GPR98" s="612"/>
      <c r="GPS98" s="612"/>
      <c r="GPT98" s="612"/>
      <c r="GPU98" s="612"/>
      <c r="GPV98" s="612"/>
      <c r="GPW98" s="612"/>
      <c r="GPX98" s="612"/>
      <c r="GPY98" s="612"/>
      <c r="GPZ98" s="612"/>
      <c r="GQA98" s="612"/>
      <c r="GQB98" s="612"/>
      <c r="GQC98" s="612"/>
      <c r="GQD98" s="612"/>
      <c r="GQE98" s="612"/>
      <c r="GQF98" s="612"/>
      <c r="GQG98" s="612"/>
      <c r="GQH98" s="612"/>
      <c r="GQI98" s="612"/>
      <c r="GQJ98" s="612"/>
      <c r="GQK98" s="612"/>
      <c r="GQL98" s="612"/>
      <c r="GQM98" s="612"/>
      <c r="GQN98" s="612"/>
      <c r="GQO98" s="612"/>
      <c r="GQP98" s="612"/>
      <c r="GQQ98" s="612"/>
      <c r="GQR98" s="612"/>
      <c r="GQS98" s="612"/>
      <c r="GQT98" s="612"/>
      <c r="GQU98" s="612"/>
      <c r="GQV98" s="612"/>
      <c r="GQW98" s="612"/>
      <c r="GQX98" s="612"/>
      <c r="GQY98" s="612"/>
      <c r="GQZ98" s="612"/>
      <c r="GRA98" s="612"/>
      <c r="GRB98" s="612"/>
      <c r="GRC98" s="612"/>
      <c r="GRD98" s="612"/>
      <c r="GRE98" s="612"/>
      <c r="GRF98" s="612"/>
      <c r="GRG98" s="612"/>
      <c r="GRH98" s="612"/>
      <c r="GRI98" s="612"/>
      <c r="GRJ98" s="612"/>
      <c r="GRK98" s="612"/>
      <c r="GRL98" s="612"/>
      <c r="GRM98" s="612"/>
      <c r="GRN98" s="612"/>
      <c r="GRO98" s="612"/>
      <c r="GRP98" s="612"/>
      <c r="GRQ98" s="612"/>
      <c r="GRR98" s="612"/>
      <c r="GRS98" s="612"/>
      <c r="GRT98" s="612"/>
      <c r="GRU98" s="612"/>
      <c r="GRV98" s="612"/>
      <c r="GRW98" s="612"/>
      <c r="GRX98" s="612"/>
      <c r="GRY98" s="612"/>
      <c r="GRZ98" s="612"/>
      <c r="GSA98" s="612"/>
      <c r="GSB98" s="612"/>
      <c r="GSC98" s="612"/>
      <c r="GSD98" s="612"/>
      <c r="GSE98" s="612"/>
      <c r="GSF98" s="612"/>
      <c r="GSG98" s="612"/>
      <c r="GSH98" s="612"/>
      <c r="GSI98" s="612"/>
      <c r="GSJ98" s="612"/>
      <c r="GSK98" s="612"/>
      <c r="GSL98" s="612"/>
      <c r="GSM98" s="612"/>
      <c r="GSN98" s="612"/>
      <c r="GSO98" s="612"/>
      <c r="GSP98" s="612"/>
      <c r="GSQ98" s="612"/>
      <c r="GSR98" s="612"/>
      <c r="GSS98" s="612"/>
      <c r="GST98" s="612"/>
      <c r="GSU98" s="612"/>
      <c r="GSV98" s="612"/>
      <c r="GSW98" s="612"/>
      <c r="GSX98" s="612"/>
      <c r="GSY98" s="612"/>
      <c r="GSZ98" s="612"/>
      <c r="GTA98" s="612"/>
      <c r="GTB98" s="612"/>
      <c r="GTC98" s="612"/>
      <c r="GTD98" s="612"/>
      <c r="GTE98" s="612"/>
      <c r="GTF98" s="612"/>
      <c r="GTG98" s="612"/>
      <c r="GTH98" s="612"/>
      <c r="GTI98" s="612"/>
      <c r="GTJ98" s="612"/>
      <c r="GTK98" s="612"/>
      <c r="GTL98" s="612"/>
      <c r="GTM98" s="612"/>
      <c r="GTN98" s="612"/>
      <c r="GTO98" s="612"/>
      <c r="GTP98" s="612"/>
      <c r="GTQ98" s="612"/>
      <c r="GTR98" s="612"/>
      <c r="GTS98" s="612"/>
      <c r="GTT98" s="612"/>
      <c r="GTU98" s="612"/>
      <c r="GTV98" s="612"/>
      <c r="GTW98" s="612"/>
      <c r="GTX98" s="612"/>
      <c r="GTY98" s="612"/>
      <c r="GTZ98" s="612"/>
      <c r="GUA98" s="612"/>
      <c r="GUB98" s="612"/>
      <c r="GUC98" s="612"/>
      <c r="GUD98" s="612"/>
      <c r="GUE98" s="612"/>
      <c r="GUF98" s="612"/>
      <c r="GUG98" s="612"/>
      <c r="GUH98" s="612"/>
      <c r="GUI98" s="612"/>
      <c r="GUJ98" s="612"/>
      <c r="GUK98" s="612"/>
      <c r="GUL98" s="612"/>
      <c r="GUM98" s="612"/>
      <c r="GUN98" s="612"/>
      <c r="GUO98" s="612"/>
      <c r="GUP98" s="612"/>
      <c r="GUQ98" s="612"/>
      <c r="GUR98" s="612"/>
      <c r="GUS98" s="612"/>
      <c r="GUT98" s="612"/>
      <c r="GUU98" s="612"/>
      <c r="GUV98" s="612"/>
      <c r="GUW98" s="612"/>
      <c r="GUX98" s="612"/>
      <c r="GUY98" s="612"/>
      <c r="GUZ98" s="612"/>
      <c r="GVA98" s="612"/>
      <c r="GVB98" s="612"/>
      <c r="GVC98" s="612"/>
      <c r="GVD98" s="612"/>
      <c r="GVE98" s="612"/>
      <c r="GVF98" s="612"/>
      <c r="GVG98" s="612"/>
      <c r="GVH98" s="612"/>
      <c r="GVI98" s="612"/>
      <c r="GVJ98" s="612"/>
      <c r="GVK98" s="612"/>
      <c r="GVL98" s="612"/>
      <c r="GVM98" s="612"/>
      <c r="GVN98" s="612"/>
      <c r="GVO98" s="612"/>
      <c r="GVP98" s="612"/>
      <c r="GVQ98" s="612"/>
      <c r="GVR98" s="612"/>
      <c r="GVS98" s="612"/>
      <c r="GVT98" s="612"/>
      <c r="GVU98" s="612"/>
      <c r="GVV98" s="612"/>
      <c r="GVW98" s="612"/>
      <c r="GVX98" s="612"/>
      <c r="GVY98" s="612"/>
      <c r="GVZ98" s="612"/>
      <c r="GWA98" s="612"/>
      <c r="GWB98" s="612"/>
      <c r="GWC98" s="612"/>
      <c r="GWD98" s="612"/>
      <c r="GWE98" s="612"/>
      <c r="GWF98" s="612"/>
      <c r="GWG98" s="612"/>
      <c r="GWH98" s="612"/>
      <c r="GWI98" s="612"/>
      <c r="GWJ98" s="612"/>
      <c r="GWK98" s="612"/>
      <c r="GWL98" s="612"/>
      <c r="GWM98" s="612"/>
      <c r="GWN98" s="612"/>
      <c r="GWO98" s="612"/>
      <c r="GWP98" s="612"/>
      <c r="GWQ98" s="612"/>
      <c r="GWR98" s="612"/>
      <c r="GWS98" s="612"/>
      <c r="GWT98" s="612"/>
      <c r="GWU98" s="612"/>
      <c r="GWV98" s="612"/>
      <c r="GWW98" s="612"/>
      <c r="GWX98" s="612"/>
      <c r="GWY98" s="612"/>
      <c r="GWZ98" s="612"/>
      <c r="GXA98" s="612"/>
      <c r="GXB98" s="612"/>
      <c r="GXC98" s="612"/>
      <c r="GXD98" s="612"/>
      <c r="GXE98" s="612"/>
      <c r="GXF98" s="612"/>
      <c r="GXG98" s="612"/>
      <c r="GXH98" s="612"/>
      <c r="GXI98" s="612"/>
      <c r="GXJ98" s="612"/>
      <c r="GXK98" s="612"/>
      <c r="GXL98" s="612"/>
      <c r="GXM98" s="612"/>
      <c r="GXN98" s="612"/>
      <c r="GXO98" s="612"/>
      <c r="GXP98" s="612"/>
      <c r="GXQ98" s="612"/>
      <c r="GXR98" s="612"/>
      <c r="GXS98" s="612"/>
      <c r="GXT98" s="612"/>
      <c r="GXU98" s="612"/>
      <c r="GXV98" s="612"/>
      <c r="GXW98" s="612"/>
      <c r="GXX98" s="612"/>
      <c r="GXY98" s="612"/>
      <c r="GXZ98" s="612"/>
      <c r="GYA98" s="612"/>
      <c r="GYB98" s="612"/>
      <c r="GYC98" s="612"/>
      <c r="GYD98" s="612"/>
      <c r="GYE98" s="612"/>
      <c r="GYF98" s="612"/>
      <c r="GYG98" s="612"/>
      <c r="GYH98" s="612"/>
      <c r="GYI98" s="612"/>
      <c r="GYJ98" s="612"/>
      <c r="GYK98" s="612"/>
      <c r="GYL98" s="612"/>
      <c r="GYM98" s="612"/>
      <c r="GYN98" s="612"/>
      <c r="GYO98" s="612"/>
      <c r="GYP98" s="612"/>
      <c r="GYQ98" s="612"/>
      <c r="GYR98" s="612"/>
      <c r="GYS98" s="612"/>
      <c r="GYT98" s="612"/>
      <c r="GYU98" s="612"/>
      <c r="GYV98" s="612"/>
      <c r="GYW98" s="612"/>
      <c r="GYX98" s="612"/>
      <c r="GYY98" s="612"/>
      <c r="GYZ98" s="612"/>
      <c r="GZA98" s="612"/>
      <c r="GZB98" s="612"/>
      <c r="GZC98" s="612"/>
      <c r="GZD98" s="612"/>
      <c r="GZE98" s="612"/>
      <c r="GZF98" s="612"/>
      <c r="GZG98" s="612"/>
      <c r="GZH98" s="612"/>
      <c r="GZI98" s="612"/>
      <c r="GZJ98" s="612"/>
      <c r="GZK98" s="612"/>
      <c r="GZL98" s="612"/>
      <c r="GZM98" s="612"/>
      <c r="GZN98" s="612"/>
      <c r="GZO98" s="612"/>
      <c r="GZP98" s="612"/>
      <c r="GZQ98" s="612"/>
      <c r="GZR98" s="612"/>
      <c r="GZS98" s="612"/>
      <c r="GZT98" s="612"/>
      <c r="GZU98" s="612"/>
      <c r="GZV98" s="612"/>
      <c r="GZW98" s="612"/>
      <c r="GZX98" s="612"/>
      <c r="GZY98" s="612"/>
      <c r="GZZ98" s="612"/>
      <c r="HAA98" s="612"/>
      <c r="HAB98" s="612"/>
      <c r="HAC98" s="612"/>
      <c r="HAD98" s="612"/>
      <c r="HAE98" s="612"/>
      <c r="HAF98" s="612"/>
      <c r="HAG98" s="612"/>
      <c r="HAH98" s="612"/>
      <c r="HAI98" s="612"/>
      <c r="HAJ98" s="612"/>
      <c r="HAK98" s="612"/>
      <c r="HAL98" s="612"/>
      <c r="HAM98" s="612"/>
      <c r="HAN98" s="612"/>
      <c r="HAO98" s="612"/>
      <c r="HAP98" s="612"/>
      <c r="HAQ98" s="612"/>
      <c r="HAR98" s="612"/>
      <c r="HAS98" s="612"/>
      <c r="HAT98" s="612"/>
      <c r="HAU98" s="612"/>
      <c r="HAV98" s="612"/>
      <c r="HAW98" s="612"/>
      <c r="HAX98" s="612"/>
      <c r="HAY98" s="612"/>
      <c r="HAZ98" s="612"/>
      <c r="HBA98" s="612"/>
      <c r="HBB98" s="612"/>
      <c r="HBC98" s="612"/>
      <c r="HBD98" s="612"/>
      <c r="HBE98" s="612"/>
      <c r="HBF98" s="612"/>
      <c r="HBG98" s="612"/>
      <c r="HBH98" s="612"/>
      <c r="HBI98" s="612"/>
      <c r="HBJ98" s="612"/>
      <c r="HBK98" s="612"/>
      <c r="HBL98" s="612"/>
      <c r="HBM98" s="612"/>
      <c r="HBN98" s="612"/>
      <c r="HBO98" s="612"/>
      <c r="HBP98" s="612"/>
      <c r="HBQ98" s="612"/>
      <c r="HBR98" s="612"/>
      <c r="HBS98" s="612"/>
      <c r="HBT98" s="612"/>
      <c r="HBU98" s="612"/>
      <c r="HBV98" s="612"/>
      <c r="HBW98" s="612"/>
      <c r="HBX98" s="612"/>
      <c r="HBY98" s="612"/>
      <c r="HBZ98" s="612"/>
      <c r="HCA98" s="612"/>
      <c r="HCB98" s="612"/>
      <c r="HCC98" s="612"/>
      <c r="HCD98" s="612"/>
      <c r="HCE98" s="612"/>
      <c r="HCF98" s="612"/>
      <c r="HCG98" s="612"/>
      <c r="HCH98" s="612"/>
      <c r="HCI98" s="612"/>
      <c r="HCJ98" s="612"/>
      <c r="HCK98" s="612"/>
      <c r="HCL98" s="612"/>
      <c r="HCM98" s="612"/>
      <c r="HCN98" s="612"/>
      <c r="HCO98" s="612"/>
      <c r="HCP98" s="612"/>
      <c r="HCQ98" s="612"/>
      <c r="HCR98" s="612"/>
      <c r="HCS98" s="612"/>
      <c r="HCT98" s="612"/>
      <c r="HCU98" s="612"/>
      <c r="HCV98" s="612"/>
      <c r="HCW98" s="612"/>
      <c r="HCX98" s="612"/>
      <c r="HCY98" s="612"/>
      <c r="HCZ98" s="612"/>
      <c r="HDA98" s="612"/>
      <c r="HDB98" s="612"/>
      <c r="HDC98" s="612"/>
      <c r="HDD98" s="612"/>
      <c r="HDE98" s="612"/>
      <c r="HDF98" s="612"/>
      <c r="HDG98" s="612"/>
      <c r="HDH98" s="612"/>
      <c r="HDI98" s="612"/>
      <c r="HDJ98" s="612"/>
      <c r="HDK98" s="612"/>
      <c r="HDL98" s="612"/>
      <c r="HDM98" s="612"/>
      <c r="HDN98" s="612"/>
      <c r="HDO98" s="612"/>
      <c r="HDP98" s="612"/>
      <c r="HDQ98" s="612"/>
      <c r="HDR98" s="612"/>
      <c r="HDS98" s="612"/>
      <c r="HDT98" s="612"/>
      <c r="HDU98" s="612"/>
      <c r="HDV98" s="612"/>
      <c r="HDW98" s="612"/>
      <c r="HDX98" s="612"/>
      <c r="HDY98" s="612"/>
      <c r="HDZ98" s="612"/>
      <c r="HEA98" s="612"/>
      <c r="HEB98" s="612"/>
      <c r="HEC98" s="612"/>
      <c r="HED98" s="612"/>
      <c r="HEE98" s="612"/>
      <c r="HEF98" s="612"/>
      <c r="HEG98" s="612"/>
      <c r="HEH98" s="612"/>
      <c r="HEI98" s="612"/>
      <c r="HEJ98" s="612"/>
      <c r="HEK98" s="612"/>
      <c r="HEL98" s="612"/>
      <c r="HEM98" s="612"/>
      <c r="HEN98" s="612"/>
      <c r="HEO98" s="612"/>
      <c r="HEP98" s="612"/>
      <c r="HEQ98" s="612"/>
      <c r="HER98" s="612"/>
      <c r="HES98" s="612"/>
      <c r="HET98" s="612"/>
      <c r="HEU98" s="612"/>
      <c r="HEV98" s="612"/>
      <c r="HEW98" s="612"/>
      <c r="HEX98" s="612"/>
      <c r="HEY98" s="612"/>
      <c r="HEZ98" s="612"/>
      <c r="HFA98" s="612"/>
      <c r="HFB98" s="612"/>
      <c r="HFC98" s="612"/>
      <c r="HFD98" s="612"/>
      <c r="HFE98" s="612"/>
      <c r="HFF98" s="612"/>
      <c r="HFG98" s="612"/>
      <c r="HFH98" s="612"/>
      <c r="HFI98" s="612"/>
      <c r="HFJ98" s="612"/>
      <c r="HFK98" s="612"/>
      <c r="HFL98" s="612"/>
      <c r="HFM98" s="612"/>
      <c r="HFN98" s="612"/>
      <c r="HFO98" s="612"/>
      <c r="HFP98" s="612"/>
      <c r="HFQ98" s="612"/>
      <c r="HFR98" s="612"/>
      <c r="HFS98" s="612"/>
      <c r="HFT98" s="612"/>
      <c r="HFU98" s="612"/>
      <c r="HFV98" s="612"/>
      <c r="HFW98" s="612"/>
      <c r="HFX98" s="612"/>
      <c r="HFY98" s="612"/>
      <c r="HFZ98" s="612"/>
      <c r="HGA98" s="612"/>
      <c r="HGB98" s="612"/>
      <c r="HGC98" s="612"/>
      <c r="HGD98" s="612"/>
      <c r="HGE98" s="612"/>
      <c r="HGF98" s="612"/>
      <c r="HGG98" s="612"/>
      <c r="HGH98" s="612"/>
      <c r="HGI98" s="612"/>
      <c r="HGJ98" s="612"/>
      <c r="HGK98" s="612"/>
      <c r="HGL98" s="612"/>
      <c r="HGM98" s="612"/>
      <c r="HGN98" s="612"/>
      <c r="HGO98" s="612"/>
      <c r="HGP98" s="612"/>
      <c r="HGQ98" s="612"/>
      <c r="HGR98" s="612"/>
      <c r="HGS98" s="612"/>
      <c r="HGT98" s="612"/>
      <c r="HGU98" s="612"/>
      <c r="HGV98" s="612"/>
      <c r="HGW98" s="612"/>
      <c r="HGX98" s="612"/>
      <c r="HGY98" s="612"/>
      <c r="HGZ98" s="612"/>
      <c r="HHA98" s="612"/>
      <c r="HHB98" s="612"/>
      <c r="HHC98" s="612"/>
      <c r="HHD98" s="612"/>
      <c r="HHE98" s="612"/>
      <c r="HHF98" s="612"/>
      <c r="HHG98" s="612"/>
      <c r="HHH98" s="612"/>
      <c r="HHI98" s="612"/>
      <c r="HHJ98" s="612"/>
      <c r="HHK98" s="612"/>
      <c r="HHL98" s="612"/>
      <c r="HHM98" s="612"/>
      <c r="HHN98" s="612"/>
      <c r="HHO98" s="612"/>
      <c r="HHP98" s="612"/>
      <c r="HHQ98" s="612"/>
      <c r="HHR98" s="612"/>
      <c r="HHS98" s="612"/>
      <c r="HHT98" s="612"/>
      <c r="HHU98" s="612"/>
      <c r="HHV98" s="612"/>
      <c r="HHW98" s="612"/>
      <c r="HHX98" s="612"/>
      <c r="HHY98" s="612"/>
      <c r="HHZ98" s="612"/>
      <c r="HIA98" s="612"/>
      <c r="HIB98" s="612"/>
      <c r="HIC98" s="612"/>
      <c r="HID98" s="612"/>
      <c r="HIE98" s="612"/>
      <c r="HIF98" s="612"/>
      <c r="HIG98" s="612"/>
      <c r="HIH98" s="612"/>
      <c r="HII98" s="612"/>
      <c r="HIJ98" s="612"/>
      <c r="HIK98" s="612"/>
      <c r="HIL98" s="612"/>
      <c r="HIM98" s="612"/>
      <c r="HIN98" s="612"/>
      <c r="HIO98" s="612"/>
      <c r="HIP98" s="612"/>
      <c r="HIQ98" s="612"/>
      <c r="HIR98" s="612"/>
      <c r="HIS98" s="612"/>
      <c r="HIT98" s="612"/>
      <c r="HIU98" s="612"/>
      <c r="HIV98" s="612"/>
      <c r="HIW98" s="612"/>
      <c r="HIX98" s="612"/>
      <c r="HIY98" s="612"/>
      <c r="HIZ98" s="612"/>
      <c r="HJA98" s="612"/>
      <c r="HJB98" s="612"/>
      <c r="HJC98" s="612"/>
      <c r="HJD98" s="612"/>
      <c r="HJE98" s="612"/>
      <c r="HJF98" s="612"/>
      <c r="HJG98" s="612"/>
      <c r="HJH98" s="612"/>
      <c r="HJI98" s="612"/>
      <c r="HJJ98" s="612"/>
      <c r="HJK98" s="612"/>
      <c r="HJL98" s="612"/>
      <c r="HJM98" s="612"/>
      <c r="HJN98" s="612"/>
      <c r="HJO98" s="612"/>
      <c r="HJP98" s="612"/>
      <c r="HJQ98" s="612"/>
      <c r="HJR98" s="612"/>
      <c r="HJS98" s="612"/>
      <c r="HJT98" s="612"/>
      <c r="HJU98" s="612"/>
      <c r="HJV98" s="612"/>
      <c r="HJW98" s="612"/>
      <c r="HJX98" s="612"/>
      <c r="HJY98" s="612"/>
      <c r="HJZ98" s="612"/>
      <c r="HKA98" s="612"/>
      <c r="HKB98" s="612"/>
      <c r="HKC98" s="612"/>
      <c r="HKD98" s="612"/>
      <c r="HKE98" s="612"/>
      <c r="HKF98" s="612"/>
      <c r="HKG98" s="612"/>
      <c r="HKH98" s="612"/>
      <c r="HKI98" s="612"/>
      <c r="HKJ98" s="612"/>
      <c r="HKK98" s="612"/>
      <c r="HKL98" s="612"/>
      <c r="HKM98" s="612"/>
      <c r="HKN98" s="612"/>
      <c r="HKO98" s="612"/>
      <c r="HKP98" s="612"/>
      <c r="HKQ98" s="612"/>
      <c r="HKR98" s="612"/>
      <c r="HKS98" s="612"/>
      <c r="HKT98" s="612"/>
      <c r="HKU98" s="612"/>
      <c r="HKV98" s="612"/>
      <c r="HKW98" s="612"/>
      <c r="HKX98" s="612"/>
      <c r="HKY98" s="612"/>
      <c r="HKZ98" s="612"/>
      <c r="HLA98" s="612"/>
      <c r="HLB98" s="612"/>
      <c r="HLC98" s="612"/>
      <c r="HLD98" s="612"/>
      <c r="HLE98" s="612"/>
      <c r="HLF98" s="612"/>
      <c r="HLG98" s="612"/>
      <c r="HLH98" s="612"/>
      <c r="HLI98" s="612"/>
      <c r="HLJ98" s="612"/>
      <c r="HLK98" s="612"/>
      <c r="HLL98" s="612"/>
      <c r="HLM98" s="612"/>
      <c r="HLN98" s="612"/>
      <c r="HLO98" s="612"/>
      <c r="HLP98" s="612"/>
      <c r="HLQ98" s="612"/>
      <c r="HLR98" s="612"/>
      <c r="HLS98" s="612"/>
      <c r="HLT98" s="612"/>
      <c r="HLU98" s="612"/>
      <c r="HLV98" s="612"/>
      <c r="HLW98" s="612"/>
      <c r="HLX98" s="612"/>
      <c r="HLY98" s="612"/>
      <c r="HLZ98" s="612"/>
      <c r="HMA98" s="612"/>
      <c r="HMB98" s="612"/>
      <c r="HMC98" s="612"/>
      <c r="HMD98" s="612"/>
      <c r="HME98" s="612"/>
      <c r="HMF98" s="612"/>
      <c r="HMG98" s="612"/>
      <c r="HMH98" s="612"/>
      <c r="HMI98" s="612"/>
      <c r="HMJ98" s="612"/>
      <c r="HMK98" s="612"/>
      <c r="HML98" s="612"/>
      <c r="HMM98" s="612"/>
      <c r="HMN98" s="612"/>
      <c r="HMO98" s="612"/>
      <c r="HMP98" s="612"/>
      <c r="HMQ98" s="612"/>
      <c r="HMR98" s="612"/>
      <c r="HMS98" s="612"/>
      <c r="HMT98" s="612"/>
      <c r="HMU98" s="612"/>
      <c r="HMV98" s="612"/>
      <c r="HMW98" s="612"/>
      <c r="HMX98" s="612"/>
      <c r="HMY98" s="612"/>
      <c r="HMZ98" s="612"/>
      <c r="HNA98" s="612"/>
      <c r="HNB98" s="612"/>
      <c r="HNC98" s="612"/>
      <c r="HND98" s="612"/>
      <c r="HNE98" s="612"/>
      <c r="HNF98" s="612"/>
      <c r="HNG98" s="612"/>
      <c r="HNH98" s="612"/>
      <c r="HNI98" s="612"/>
      <c r="HNJ98" s="612"/>
      <c r="HNK98" s="612"/>
      <c r="HNL98" s="612"/>
      <c r="HNM98" s="612"/>
      <c r="HNN98" s="612"/>
      <c r="HNO98" s="612"/>
      <c r="HNP98" s="612"/>
      <c r="HNQ98" s="612"/>
      <c r="HNR98" s="612"/>
      <c r="HNS98" s="612"/>
      <c r="HNT98" s="612"/>
      <c r="HNU98" s="612"/>
      <c r="HNV98" s="612"/>
      <c r="HNW98" s="612"/>
      <c r="HNX98" s="612"/>
      <c r="HNY98" s="612"/>
      <c r="HNZ98" s="612"/>
      <c r="HOA98" s="612"/>
      <c r="HOB98" s="612"/>
      <c r="HOC98" s="612"/>
      <c r="HOD98" s="612"/>
      <c r="HOE98" s="612"/>
      <c r="HOF98" s="612"/>
      <c r="HOG98" s="612"/>
      <c r="HOH98" s="612"/>
      <c r="HOI98" s="612"/>
      <c r="HOJ98" s="612"/>
      <c r="HOK98" s="612"/>
      <c r="HOL98" s="612"/>
      <c r="HOM98" s="612"/>
      <c r="HON98" s="612"/>
      <c r="HOO98" s="612"/>
      <c r="HOP98" s="612"/>
      <c r="HOQ98" s="612"/>
      <c r="HOR98" s="612"/>
      <c r="HOS98" s="612"/>
      <c r="HOT98" s="612"/>
      <c r="HOU98" s="612"/>
      <c r="HOV98" s="612"/>
      <c r="HOW98" s="612"/>
      <c r="HOX98" s="612"/>
      <c r="HOY98" s="612"/>
      <c r="HOZ98" s="612"/>
      <c r="HPA98" s="612"/>
      <c r="HPB98" s="612"/>
      <c r="HPC98" s="612"/>
      <c r="HPD98" s="612"/>
      <c r="HPE98" s="612"/>
      <c r="HPF98" s="612"/>
      <c r="HPG98" s="612"/>
      <c r="HPH98" s="612"/>
      <c r="HPI98" s="612"/>
      <c r="HPJ98" s="612"/>
      <c r="HPK98" s="612"/>
      <c r="HPL98" s="612"/>
      <c r="HPM98" s="612"/>
      <c r="HPN98" s="612"/>
      <c r="HPO98" s="612"/>
      <c r="HPP98" s="612"/>
      <c r="HPQ98" s="612"/>
      <c r="HPR98" s="612"/>
      <c r="HPS98" s="612"/>
      <c r="HPT98" s="612"/>
      <c r="HPU98" s="612"/>
      <c r="HPV98" s="612"/>
      <c r="HPW98" s="612"/>
      <c r="HPX98" s="612"/>
      <c r="HPY98" s="612"/>
      <c r="HPZ98" s="612"/>
      <c r="HQA98" s="612"/>
      <c r="HQB98" s="612"/>
      <c r="HQC98" s="612"/>
      <c r="HQD98" s="612"/>
      <c r="HQE98" s="612"/>
      <c r="HQF98" s="612"/>
      <c r="HQG98" s="612"/>
      <c r="HQH98" s="612"/>
      <c r="HQI98" s="612"/>
      <c r="HQJ98" s="612"/>
      <c r="HQK98" s="612"/>
      <c r="HQL98" s="612"/>
      <c r="HQM98" s="612"/>
      <c r="HQN98" s="612"/>
      <c r="HQO98" s="612"/>
      <c r="HQP98" s="612"/>
      <c r="HQQ98" s="612"/>
      <c r="HQR98" s="612"/>
      <c r="HQS98" s="612"/>
      <c r="HQT98" s="612"/>
      <c r="HQU98" s="612"/>
      <c r="HQV98" s="612"/>
      <c r="HQW98" s="612"/>
      <c r="HQX98" s="612"/>
      <c r="HQY98" s="612"/>
      <c r="HQZ98" s="612"/>
      <c r="HRA98" s="612"/>
      <c r="HRB98" s="612"/>
      <c r="HRC98" s="612"/>
      <c r="HRD98" s="612"/>
      <c r="HRE98" s="612"/>
      <c r="HRF98" s="612"/>
      <c r="HRG98" s="612"/>
      <c r="HRH98" s="612"/>
      <c r="HRI98" s="612"/>
      <c r="HRJ98" s="612"/>
      <c r="HRK98" s="612"/>
      <c r="HRL98" s="612"/>
      <c r="HRM98" s="612"/>
      <c r="HRN98" s="612"/>
      <c r="HRO98" s="612"/>
      <c r="HRP98" s="612"/>
      <c r="HRQ98" s="612"/>
      <c r="HRR98" s="612"/>
      <c r="HRS98" s="612"/>
      <c r="HRT98" s="612"/>
      <c r="HRU98" s="612"/>
      <c r="HRV98" s="612"/>
      <c r="HRW98" s="612"/>
      <c r="HRX98" s="612"/>
      <c r="HRY98" s="612"/>
      <c r="HRZ98" s="612"/>
      <c r="HSA98" s="612"/>
      <c r="HSB98" s="612"/>
      <c r="HSC98" s="612"/>
      <c r="HSD98" s="612"/>
      <c r="HSE98" s="612"/>
      <c r="HSF98" s="612"/>
      <c r="HSG98" s="612"/>
      <c r="HSH98" s="612"/>
      <c r="HSI98" s="612"/>
      <c r="HSJ98" s="612"/>
      <c r="HSK98" s="612"/>
      <c r="HSL98" s="612"/>
      <c r="HSM98" s="612"/>
      <c r="HSN98" s="612"/>
      <c r="HSO98" s="612"/>
      <c r="HSP98" s="612"/>
      <c r="HSQ98" s="612"/>
      <c r="HSR98" s="612"/>
      <c r="HSS98" s="612"/>
      <c r="HST98" s="612"/>
      <c r="HSU98" s="612"/>
      <c r="HSV98" s="612"/>
      <c r="HSW98" s="612"/>
      <c r="HSX98" s="612"/>
      <c r="HSY98" s="612"/>
      <c r="HSZ98" s="612"/>
      <c r="HTA98" s="612"/>
      <c r="HTB98" s="612"/>
      <c r="HTC98" s="612"/>
      <c r="HTD98" s="612"/>
      <c r="HTE98" s="612"/>
      <c r="HTF98" s="612"/>
      <c r="HTG98" s="612"/>
      <c r="HTH98" s="612"/>
      <c r="HTI98" s="612"/>
      <c r="HTJ98" s="612"/>
      <c r="HTK98" s="612"/>
      <c r="HTL98" s="612"/>
      <c r="HTM98" s="612"/>
      <c r="HTN98" s="612"/>
      <c r="HTO98" s="612"/>
      <c r="HTP98" s="612"/>
      <c r="HTQ98" s="612"/>
      <c r="HTR98" s="612"/>
      <c r="HTS98" s="612"/>
      <c r="HTT98" s="612"/>
      <c r="HTU98" s="612"/>
      <c r="HTV98" s="612"/>
      <c r="HTW98" s="612"/>
      <c r="HTX98" s="612"/>
      <c r="HTY98" s="612"/>
      <c r="HTZ98" s="612"/>
      <c r="HUA98" s="612"/>
      <c r="HUB98" s="612"/>
      <c r="HUC98" s="612"/>
      <c r="HUD98" s="612"/>
      <c r="HUE98" s="612"/>
      <c r="HUF98" s="612"/>
      <c r="HUG98" s="612"/>
      <c r="HUH98" s="612"/>
      <c r="HUI98" s="612"/>
      <c r="HUJ98" s="612"/>
      <c r="HUK98" s="612"/>
      <c r="HUL98" s="612"/>
      <c r="HUM98" s="612"/>
      <c r="HUN98" s="612"/>
      <c r="HUO98" s="612"/>
      <c r="HUP98" s="612"/>
      <c r="HUQ98" s="612"/>
      <c r="HUR98" s="612"/>
      <c r="HUS98" s="612"/>
      <c r="HUT98" s="612"/>
      <c r="HUU98" s="612"/>
      <c r="HUV98" s="612"/>
      <c r="HUW98" s="612"/>
      <c r="HUX98" s="612"/>
      <c r="HUY98" s="612"/>
      <c r="HUZ98" s="612"/>
      <c r="HVA98" s="612"/>
      <c r="HVB98" s="612"/>
      <c r="HVC98" s="612"/>
      <c r="HVD98" s="612"/>
      <c r="HVE98" s="612"/>
      <c r="HVF98" s="612"/>
      <c r="HVG98" s="612"/>
      <c r="HVH98" s="612"/>
      <c r="HVI98" s="612"/>
      <c r="HVJ98" s="612"/>
      <c r="HVK98" s="612"/>
      <c r="HVL98" s="612"/>
      <c r="HVM98" s="612"/>
      <c r="HVN98" s="612"/>
      <c r="HVO98" s="612"/>
      <c r="HVP98" s="612"/>
      <c r="HVQ98" s="612"/>
      <c r="HVR98" s="612"/>
      <c r="HVS98" s="612"/>
      <c r="HVT98" s="612"/>
      <c r="HVU98" s="612"/>
      <c r="HVV98" s="612"/>
      <c r="HVW98" s="612"/>
      <c r="HVX98" s="612"/>
      <c r="HVY98" s="612"/>
      <c r="HVZ98" s="612"/>
      <c r="HWA98" s="612"/>
      <c r="HWB98" s="612"/>
      <c r="HWC98" s="612"/>
      <c r="HWD98" s="612"/>
      <c r="HWE98" s="612"/>
      <c r="HWF98" s="612"/>
      <c r="HWG98" s="612"/>
      <c r="HWH98" s="612"/>
      <c r="HWI98" s="612"/>
      <c r="HWJ98" s="612"/>
      <c r="HWK98" s="612"/>
      <c r="HWL98" s="612"/>
      <c r="HWM98" s="612"/>
      <c r="HWN98" s="612"/>
      <c r="HWO98" s="612"/>
      <c r="HWP98" s="612"/>
      <c r="HWQ98" s="612"/>
      <c r="HWR98" s="612"/>
      <c r="HWS98" s="612"/>
      <c r="HWT98" s="612"/>
      <c r="HWU98" s="612"/>
      <c r="HWV98" s="612"/>
      <c r="HWW98" s="612"/>
      <c r="HWX98" s="612"/>
      <c r="HWY98" s="612"/>
      <c r="HWZ98" s="612"/>
      <c r="HXA98" s="612"/>
      <c r="HXB98" s="612"/>
      <c r="HXC98" s="612"/>
      <c r="HXD98" s="612"/>
      <c r="HXE98" s="612"/>
      <c r="HXF98" s="612"/>
      <c r="HXG98" s="612"/>
      <c r="HXH98" s="612"/>
      <c r="HXI98" s="612"/>
      <c r="HXJ98" s="612"/>
      <c r="HXK98" s="612"/>
      <c r="HXL98" s="612"/>
      <c r="HXM98" s="612"/>
      <c r="HXN98" s="612"/>
      <c r="HXO98" s="612"/>
      <c r="HXP98" s="612"/>
      <c r="HXQ98" s="612"/>
      <c r="HXR98" s="612"/>
      <c r="HXS98" s="612"/>
      <c r="HXT98" s="612"/>
      <c r="HXU98" s="612"/>
      <c r="HXV98" s="612"/>
      <c r="HXW98" s="612"/>
      <c r="HXX98" s="612"/>
      <c r="HXY98" s="612"/>
      <c r="HXZ98" s="612"/>
      <c r="HYA98" s="612"/>
      <c r="HYB98" s="612"/>
      <c r="HYC98" s="612"/>
      <c r="HYD98" s="612"/>
      <c r="HYE98" s="612"/>
      <c r="HYF98" s="612"/>
      <c r="HYG98" s="612"/>
      <c r="HYH98" s="612"/>
      <c r="HYI98" s="612"/>
      <c r="HYJ98" s="612"/>
      <c r="HYK98" s="612"/>
      <c r="HYL98" s="612"/>
      <c r="HYM98" s="612"/>
      <c r="HYN98" s="612"/>
      <c r="HYO98" s="612"/>
      <c r="HYP98" s="612"/>
      <c r="HYQ98" s="612"/>
      <c r="HYR98" s="612"/>
      <c r="HYS98" s="612"/>
      <c r="HYT98" s="612"/>
      <c r="HYU98" s="612"/>
      <c r="HYV98" s="612"/>
      <c r="HYW98" s="612"/>
      <c r="HYX98" s="612"/>
      <c r="HYY98" s="612"/>
      <c r="HYZ98" s="612"/>
      <c r="HZA98" s="612"/>
      <c r="HZB98" s="612"/>
      <c r="HZC98" s="612"/>
      <c r="HZD98" s="612"/>
      <c r="HZE98" s="612"/>
      <c r="HZF98" s="612"/>
      <c r="HZG98" s="612"/>
      <c r="HZH98" s="612"/>
      <c r="HZI98" s="612"/>
      <c r="HZJ98" s="612"/>
      <c r="HZK98" s="612"/>
      <c r="HZL98" s="612"/>
      <c r="HZM98" s="612"/>
      <c r="HZN98" s="612"/>
      <c r="HZO98" s="612"/>
      <c r="HZP98" s="612"/>
      <c r="HZQ98" s="612"/>
      <c r="HZR98" s="612"/>
      <c r="HZS98" s="612"/>
      <c r="HZT98" s="612"/>
      <c r="HZU98" s="612"/>
      <c r="HZV98" s="612"/>
      <c r="HZW98" s="612"/>
      <c r="HZX98" s="612"/>
      <c r="HZY98" s="612"/>
      <c r="HZZ98" s="612"/>
      <c r="IAA98" s="612"/>
      <c r="IAB98" s="612"/>
      <c r="IAC98" s="612"/>
      <c r="IAD98" s="612"/>
      <c r="IAE98" s="612"/>
      <c r="IAF98" s="612"/>
      <c r="IAG98" s="612"/>
      <c r="IAH98" s="612"/>
      <c r="IAI98" s="612"/>
      <c r="IAJ98" s="612"/>
      <c r="IAK98" s="612"/>
      <c r="IAL98" s="612"/>
      <c r="IAM98" s="612"/>
      <c r="IAN98" s="612"/>
      <c r="IAO98" s="612"/>
      <c r="IAP98" s="612"/>
      <c r="IAQ98" s="612"/>
      <c r="IAR98" s="612"/>
      <c r="IAS98" s="612"/>
      <c r="IAT98" s="612"/>
      <c r="IAU98" s="612"/>
      <c r="IAV98" s="612"/>
      <c r="IAW98" s="612"/>
      <c r="IAX98" s="612"/>
      <c r="IAY98" s="612"/>
      <c r="IAZ98" s="612"/>
      <c r="IBA98" s="612"/>
      <c r="IBB98" s="612"/>
      <c r="IBC98" s="612"/>
      <c r="IBD98" s="612"/>
      <c r="IBE98" s="612"/>
      <c r="IBF98" s="612"/>
      <c r="IBG98" s="612"/>
      <c r="IBH98" s="612"/>
      <c r="IBI98" s="612"/>
      <c r="IBJ98" s="612"/>
      <c r="IBK98" s="612"/>
      <c r="IBL98" s="612"/>
      <c r="IBM98" s="612"/>
      <c r="IBN98" s="612"/>
      <c r="IBO98" s="612"/>
      <c r="IBP98" s="612"/>
      <c r="IBQ98" s="612"/>
      <c r="IBR98" s="612"/>
      <c r="IBS98" s="612"/>
      <c r="IBT98" s="612"/>
      <c r="IBU98" s="612"/>
      <c r="IBV98" s="612"/>
      <c r="IBW98" s="612"/>
      <c r="IBX98" s="612"/>
      <c r="IBY98" s="612"/>
      <c r="IBZ98" s="612"/>
      <c r="ICA98" s="612"/>
      <c r="ICB98" s="612"/>
      <c r="ICC98" s="612"/>
      <c r="ICD98" s="612"/>
      <c r="ICE98" s="612"/>
      <c r="ICF98" s="612"/>
      <c r="ICG98" s="612"/>
      <c r="ICH98" s="612"/>
      <c r="ICI98" s="612"/>
      <c r="ICJ98" s="612"/>
      <c r="ICK98" s="612"/>
      <c r="ICL98" s="612"/>
      <c r="ICM98" s="612"/>
      <c r="ICN98" s="612"/>
      <c r="ICO98" s="612"/>
      <c r="ICP98" s="612"/>
      <c r="ICQ98" s="612"/>
      <c r="ICR98" s="612"/>
      <c r="ICS98" s="612"/>
      <c r="ICT98" s="612"/>
      <c r="ICU98" s="612"/>
      <c r="ICV98" s="612"/>
      <c r="ICW98" s="612"/>
      <c r="ICX98" s="612"/>
      <c r="ICY98" s="612"/>
      <c r="ICZ98" s="612"/>
      <c r="IDA98" s="612"/>
      <c r="IDB98" s="612"/>
      <c r="IDC98" s="612"/>
      <c r="IDD98" s="612"/>
      <c r="IDE98" s="612"/>
      <c r="IDF98" s="612"/>
      <c r="IDG98" s="612"/>
      <c r="IDH98" s="612"/>
      <c r="IDI98" s="612"/>
      <c r="IDJ98" s="612"/>
      <c r="IDK98" s="612"/>
      <c r="IDL98" s="612"/>
      <c r="IDM98" s="612"/>
      <c r="IDN98" s="612"/>
      <c r="IDO98" s="612"/>
      <c r="IDP98" s="612"/>
      <c r="IDQ98" s="612"/>
      <c r="IDR98" s="612"/>
      <c r="IDS98" s="612"/>
      <c r="IDT98" s="612"/>
      <c r="IDU98" s="612"/>
      <c r="IDV98" s="612"/>
      <c r="IDW98" s="612"/>
      <c r="IDX98" s="612"/>
      <c r="IDY98" s="612"/>
      <c r="IDZ98" s="612"/>
      <c r="IEA98" s="612"/>
      <c r="IEB98" s="612"/>
      <c r="IEC98" s="612"/>
      <c r="IED98" s="612"/>
      <c r="IEE98" s="612"/>
      <c r="IEF98" s="612"/>
      <c r="IEG98" s="612"/>
      <c r="IEH98" s="612"/>
      <c r="IEI98" s="612"/>
      <c r="IEJ98" s="612"/>
      <c r="IEK98" s="612"/>
      <c r="IEL98" s="612"/>
      <c r="IEM98" s="612"/>
      <c r="IEN98" s="612"/>
      <c r="IEO98" s="612"/>
      <c r="IEP98" s="612"/>
      <c r="IEQ98" s="612"/>
      <c r="IER98" s="612"/>
      <c r="IES98" s="612"/>
      <c r="IET98" s="612"/>
      <c r="IEU98" s="612"/>
      <c r="IEV98" s="612"/>
      <c r="IEW98" s="612"/>
      <c r="IEX98" s="612"/>
      <c r="IEY98" s="612"/>
      <c r="IEZ98" s="612"/>
      <c r="IFA98" s="612"/>
      <c r="IFB98" s="612"/>
      <c r="IFC98" s="612"/>
      <c r="IFD98" s="612"/>
      <c r="IFE98" s="612"/>
      <c r="IFF98" s="612"/>
      <c r="IFG98" s="612"/>
      <c r="IFH98" s="612"/>
      <c r="IFI98" s="612"/>
      <c r="IFJ98" s="612"/>
      <c r="IFK98" s="612"/>
      <c r="IFL98" s="612"/>
      <c r="IFM98" s="612"/>
      <c r="IFN98" s="612"/>
      <c r="IFO98" s="612"/>
      <c r="IFP98" s="612"/>
      <c r="IFQ98" s="612"/>
      <c r="IFR98" s="612"/>
      <c r="IFS98" s="612"/>
      <c r="IFT98" s="612"/>
      <c r="IFU98" s="612"/>
      <c r="IFV98" s="612"/>
      <c r="IFW98" s="612"/>
      <c r="IFX98" s="612"/>
      <c r="IFY98" s="612"/>
      <c r="IFZ98" s="612"/>
      <c r="IGA98" s="612"/>
      <c r="IGB98" s="612"/>
      <c r="IGC98" s="612"/>
      <c r="IGD98" s="612"/>
      <c r="IGE98" s="612"/>
      <c r="IGF98" s="612"/>
      <c r="IGG98" s="612"/>
      <c r="IGH98" s="612"/>
      <c r="IGI98" s="612"/>
      <c r="IGJ98" s="612"/>
      <c r="IGK98" s="612"/>
      <c r="IGL98" s="612"/>
      <c r="IGM98" s="612"/>
      <c r="IGN98" s="612"/>
      <c r="IGO98" s="612"/>
      <c r="IGP98" s="612"/>
      <c r="IGQ98" s="612"/>
      <c r="IGR98" s="612"/>
      <c r="IGS98" s="612"/>
      <c r="IGT98" s="612"/>
      <c r="IGU98" s="612"/>
      <c r="IGV98" s="612"/>
      <c r="IGW98" s="612"/>
      <c r="IGX98" s="612"/>
      <c r="IGY98" s="612"/>
      <c r="IGZ98" s="612"/>
      <c r="IHA98" s="612"/>
      <c r="IHB98" s="612"/>
      <c r="IHC98" s="612"/>
      <c r="IHD98" s="612"/>
      <c r="IHE98" s="612"/>
      <c r="IHF98" s="612"/>
      <c r="IHG98" s="612"/>
      <c r="IHH98" s="612"/>
      <c r="IHI98" s="612"/>
      <c r="IHJ98" s="612"/>
      <c r="IHK98" s="612"/>
      <c r="IHL98" s="612"/>
      <c r="IHM98" s="612"/>
      <c r="IHN98" s="612"/>
      <c r="IHO98" s="612"/>
      <c r="IHP98" s="612"/>
      <c r="IHQ98" s="612"/>
      <c r="IHR98" s="612"/>
      <c r="IHS98" s="612"/>
      <c r="IHT98" s="612"/>
      <c r="IHU98" s="612"/>
      <c r="IHV98" s="612"/>
      <c r="IHW98" s="612"/>
      <c r="IHX98" s="612"/>
      <c r="IHY98" s="612"/>
      <c r="IHZ98" s="612"/>
      <c r="IIA98" s="612"/>
      <c r="IIB98" s="612"/>
      <c r="IIC98" s="612"/>
      <c r="IID98" s="612"/>
      <c r="IIE98" s="612"/>
      <c r="IIF98" s="612"/>
      <c r="IIG98" s="612"/>
      <c r="IIH98" s="612"/>
      <c r="III98" s="612"/>
      <c r="IIJ98" s="612"/>
      <c r="IIK98" s="612"/>
      <c r="IIL98" s="612"/>
      <c r="IIM98" s="612"/>
      <c r="IIN98" s="612"/>
      <c r="IIO98" s="612"/>
      <c r="IIP98" s="612"/>
      <c r="IIQ98" s="612"/>
      <c r="IIR98" s="612"/>
      <c r="IIS98" s="612"/>
      <c r="IIT98" s="612"/>
      <c r="IIU98" s="612"/>
      <c r="IIV98" s="612"/>
      <c r="IIW98" s="612"/>
      <c r="IIX98" s="612"/>
      <c r="IIY98" s="612"/>
      <c r="IIZ98" s="612"/>
      <c r="IJA98" s="612"/>
      <c r="IJB98" s="612"/>
      <c r="IJC98" s="612"/>
      <c r="IJD98" s="612"/>
      <c r="IJE98" s="612"/>
      <c r="IJF98" s="612"/>
      <c r="IJG98" s="612"/>
      <c r="IJH98" s="612"/>
      <c r="IJI98" s="612"/>
      <c r="IJJ98" s="612"/>
      <c r="IJK98" s="612"/>
      <c r="IJL98" s="612"/>
      <c r="IJM98" s="612"/>
      <c r="IJN98" s="612"/>
      <c r="IJO98" s="612"/>
      <c r="IJP98" s="612"/>
      <c r="IJQ98" s="612"/>
      <c r="IJR98" s="612"/>
      <c r="IJS98" s="612"/>
      <c r="IJT98" s="612"/>
      <c r="IJU98" s="612"/>
      <c r="IJV98" s="612"/>
      <c r="IJW98" s="612"/>
      <c r="IJX98" s="612"/>
      <c r="IJY98" s="612"/>
      <c r="IJZ98" s="612"/>
      <c r="IKA98" s="612"/>
      <c r="IKB98" s="612"/>
      <c r="IKC98" s="612"/>
      <c r="IKD98" s="612"/>
      <c r="IKE98" s="612"/>
      <c r="IKF98" s="612"/>
      <c r="IKG98" s="612"/>
      <c r="IKH98" s="612"/>
      <c r="IKI98" s="612"/>
      <c r="IKJ98" s="612"/>
      <c r="IKK98" s="612"/>
      <c r="IKL98" s="612"/>
      <c r="IKM98" s="612"/>
      <c r="IKN98" s="612"/>
      <c r="IKO98" s="612"/>
      <c r="IKP98" s="612"/>
      <c r="IKQ98" s="612"/>
      <c r="IKR98" s="612"/>
      <c r="IKS98" s="612"/>
      <c r="IKT98" s="612"/>
      <c r="IKU98" s="612"/>
      <c r="IKV98" s="612"/>
      <c r="IKW98" s="612"/>
      <c r="IKX98" s="612"/>
      <c r="IKY98" s="612"/>
      <c r="IKZ98" s="612"/>
      <c r="ILA98" s="612"/>
      <c r="ILB98" s="612"/>
      <c r="ILC98" s="612"/>
      <c r="ILD98" s="612"/>
      <c r="ILE98" s="612"/>
      <c r="ILF98" s="612"/>
      <c r="ILG98" s="612"/>
      <c r="ILH98" s="612"/>
      <c r="ILI98" s="612"/>
      <c r="ILJ98" s="612"/>
      <c r="ILK98" s="612"/>
      <c r="ILL98" s="612"/>
      <c r="ILM98" s="612"/>
      <c r="ILN98" s="612"/>
      <c r="ILO98" s="612"/>
      <c r="ILP98" s="612"/>
      <c r="ILQ98" s="612"/>
      <c r="ILR98" s="612"/>
      <c r="ILS98" s="612"/>
      <c r="ILT98" s="612"/>
      <c r="ILU98" s="612"/>
      <c r="ILV98" s="612"/>
      <c r="ILW98" s="612"/>
      <c r="ILX98" s="612"/>
      <c r="ILY98" s="612"/>
      <c r="ILZ98" s="612"/>
      <c r="IMA98" s="612"/>
      <c r="IMB98" s="612"/>
      <c r="IMC98" s="612"/>
      <c r="IMD98" s="612"/>
      <c r="IME98" s="612"/>
      <c r="IMF98" s="612"/>
      <c r="IMG98" s="612"/>
      <c r="IMH98" s="612"/>
      <c r="IMI98" s="612"/>
      <c r="IMJ98" s="612"/>
      <c r="IMK98" s="612"/>
      <c r="IML98" s="612"/>
      <c r="IMM98" s="612"/>
      <c r="IMN98" s="612"/>
      <c r="IMO98" s="612"/>
      <c r="IMP98" s="612"/>
      <c r="IMQ98" s="612"/>
      <c r="IMR98" s="612"/>
      <c r="IMS98" s="612"/>
      <c r="IMT98" s="612"/>
      <c r="IMU98" s="612"/>
      <c r="IMV98" s="612"/>
      <c r="IMW98" s="612"/>
      <c r="IMX98" s="612"/>
      <c r="IMY98" s="612"/>
      <c r="IMZ98" s="612"/>
      <c r="INA98" s="612"/>
      <c r="INB98" s="612"/>
      <c r="INC98" s="612"/>
      <c r="IND98" s="612"/>
      <c r="INE98" s="612"/>
      <c r="INF98" s="612"/>
      <c r="ING98" s="612"/>
      <c r="INH98" s="612"/>
      <c r="INI98" s="612"/>
      <c r="INJ98" s="612"/>
      <c r="INK98" s="612"/>
      <c r="INL98" s="612"/>
      <c r="INM98" s="612"/>
      <c r="INN98" s="612"/>
      <c r="INO98" s="612"/>
      <c r="INP98" s="612"/>
      <c r="INQ98" s="612"/>
      <c r="INR98" s="612"/>
      <c r="INS98" s="612"/>
      <c r="INT98" s="612"/>
      <c r="INU98" s="612"/>
      <c r="INV98" s="612"/>
      <c r="INW98" s="612"/>
      <c r="INX98" s="612"/>
      <c r="INY98" s="612"/>
      <c r="INZ98" s="612"/>
      <c r="IOA98" s="612"/>
      <c r="IOB98" s="612"/>
      <c r="IOC98" s="612"/>
      <c r="IOD98" s="612"/>
      <c r="IOE98" s="612"/>
      <c r="IOF98" s="612"/>
      <c r="IOG98" s="612"/>
      <c r="IOH98" s="612"/>
      <c r="IOI98" s="612"/>
      <c r="IOJ98" s="612"/>
      <c r="IOK98" s="612"/>
      <c r="IOL98" s="612"/>
      <c r="IOM98" s="612"/>
      <c r="ION98" s="612"/>
      <c r="IOO98" s="612"/>
      <c r="IOP98" s="612"/>
      <c r="IOQ98" s="612"/>
      <c r="IOR98" s="612"/>
      <c r="IOS98" s="612"/>
      <c r="IOT98" s="612"/>
      <c r="IOU98" s="612"/>
      <c r="IOV98" s="612"/>
      <c r="IOW98" s="612"/>
      <c r="IOX98" s="612"/>
      <c r="IOY98" s="612"/>
      <c r="IOZ98" s="612"/>
      <c r="IPA98" s="612"/>
      <c r="IPB98" s="612"/>
      <c r="IPC98" s="612"/>
      <c r="IPD98" s="612"/>
      <c r="IPE98" s="612"/>
      <c r="IPF98" s="612"/>
      <c r="IPG98" s="612"/>
      <c r="IPH98" s="612"/>
      <c r="IPI98" s="612"/>
      <c r="IPJ98" s="612"/>
      <c r="IPK98" s="612"/>
      <c r="IPL98" s="612"/>
      <c r="IPM98" s="612"/>
      <c r="IPN98" s="612"/>
      <c r="IPO98" s="612"/>
      <c r="IPP98" s="612"/>
      <c r="IPQ98" s="612"/>
      <c r="IPR98" s="612"/>
      <c r="IPS98" s="612"/>
      <c r="IPT98" s="612"/>
      <c r="IPU98" s="612"/>
      <c r="IPV98" s="612"/>
      <c r="IPW98" s="612"/>
      <c r="IPX98" s="612"/>
      <c r="IPY98" s="612"/>
      <c r="IPZ98" s="612"/>
      <c r="IQA98" s="612"/>
      <c r="IQB98" s="612"/>
      <c r="IQC98" s="612"/>
      <c r="IQD98" s="612"/>
      <c r="IQE98" s="612"/>
      <c r="IQF98" s="612"/>
      <c r="IQG98" s="612"/>
      <c r="IQH98" s="612"/>
      <c r="IQI98" s="612"/>
      <c r="IQJ98" s="612"/>
      <c r="IQK98" s="612"/>
      <c r="IQL98" s="612"/>
      <c r="IQM98" s="612"/>
      <c r="IQN98" s="612"/>
      <c r="IQO98" s="612"/>
      <c r="IQP98" s="612"/>
      <c r="IQQ98" s="612"/>
      <c r="IQR98" s="612"/>
      <c r="IQS98" s="612"/>
      <c r="IQT98" s="612"/>
      <c r="IQU98" s="612"/>
      <c r="IQV98" s="612"/>
      <c r="IQW98" s="612"/>
      <c r="IQX98" s="612"/>
      <c r="IQY98" s="612"/>
      <c r="IQZ98" s="612"/>
      <c r="IRA98" s="612"/>
      <c r="IRB98" s="612"/>
      <c r="IRC98" s="612"/>
      <c r="IRD98" s="612"/>
      <c r="IRE98" s="612"/>
      <c r="IRF98" s="612"/>
      <c r="IRG98" s="612"/>
      <c r="IRH98" s="612"/>
      <c r="IRI98" s="612"/>
      <c r="IRJ98" s="612"/>
      <c r="IRK98" s="612"/>
      <c r="IRL98" s="612"/>
      <c r="IRM98" s="612"/>
      <c r="IRN98" s="612"/>
      <c r="IRO98" s="612"/>
      <c r="IRP98" s="612"/>
      <c r="IRQ98" s="612"/>
      <c r="IRR98" s="612"/>
      <c r="IRS98" s="612"/>
      <c r="IRT98" s="612"/>
      <c r="IRU98" s="612"/>
      <c r="IRV98" s="612"/>
      <c r="IRW98" s="612"/>
      <c r="IRX98" s="612"/>
      <c r="IRY98" s="612"/>
      <c r="IRZ98" s="612"/>
      <c r="ISA98" s="612"/>
      <c r="ISB98" s="612"/>
      <c r="ISC98" s="612"/>
      <c r="ISD98" s="612"/>
      <c r="ISE98" s="612"/>
      <c r="ISF98" s="612"/>
      <c r="ISG98" s="612"/>
      <c r="ISH98" s="612"/>
      <c r="ISI98" s="612"/>
      <c r="ISJ98" s="612"/>
      <c r="ISK98" s="612"/>
      <c r="ISL98" s="612"/>
      <c r="ISM98" s="612"/>
      <c r="ISN98" s="612"/>
      <c r="ISO98" s="612"/>
      <c r="ISP98" s="612"/>
      <c r="ISQ98" s="612"/>
      <c r="ISR98" s="612"/>
      <c r="ISS98" s="612"/>
      <c r="IST98" s="612"/>
      <c r="ISU98" s="612"/>
      <c r="ISV98" s="612"/>
      <c r="ISW98" s="612"/>
      <c r="ISX98" s="612"/>
      <c r="ISY98" s="612"/>
      <c r="ISZ98" s="612"/>
      <c r="ITA98" s="612"/>
      <c r="ITB98" s="612"/>
      <c r="ITC98" s="612"/>
      <c r="ITD98" s="612"/>
      <c r="ITE98" s="612"/>
      <c r="ITF98" s="612"/>
      <c r="ITG98" s="612"/>
      <c r="ITH98" s="612"/>
      <c r="ITI98" s="612"/>
      <c r="ITJ98" s="612"/>
      <c r="ITK98" s="612"/>
      <c r="ITL98" s="612"/>
      <c r="ITM98" s="612"/>
      <c r="ITN98" s="612"/>
      <c r="ITO98" s="612"/>
      <c r="ITP98" s="612"/>
      <c r="ITQ98" s="612"/>
      <c r="ITR98" s="612"/>
      <c r="ITS98" s="612"/>
      <c r="ITT98" s="612"/>
      <c r="ITU98" s="612"/>
      <c r="ITV98" s="612"/>
      <c r="ITW98" s="612"/>
      <c r="ITX98" s="612"/>
      <c r="ITY98" s="612"/>
      <c r="ITZ98" s="612"/>
      <c r="IUA98" s="612"/>
      <c r="IUB98" s="612"/>
      <c r="IUC98" s="612"/>
      <c r="IUD98" s="612"/>
      <c r="IUE98" s="612"/>
      <c r="IUF98" s="612"/>
      <c r="IUG98" s="612"/>
      <c r="IUH98" s="612"/>
      <c r="IUI98" s="612"/>
      <c r="IUJ98" s="612"/>
      <c r="IUK98" s="612"/>
      <c r="IUL98" s="612"/>
      <c r="IUM98" s="612"/>
      <c r="IUN98" s="612"/>
      <c r="IUO98" s="612"/>
      <c r="IUP98" s="612"/>
      <c r="IUQ98" s="612"/>
      <c r="IUR98" s="612"/>
      <c r="IUS98" s="612"/>
      <c r="IUT98" s="612"/>
      <c r="IUU98" s="612"/>
      <c r="IUV98" s="612"/>
      <c r="IUW98" s="612"/>
      <c r="IUX98" s="612"/>
      <c r="IUY98" s="612"/>
      <c r="IUZ98" s="612"/>
      <c r="IVA98" s="612"/>
      <c r="IVB98" s="612"/>
      <c r="IVC98" s="612"/>
      <c r="IVD98" s="612"/>
      <c r="IVE98" s="612"/>
      <c r="IVF98" s="612"/>
      <c r="IVG98" s="612"/>
      <c r="IVH98" s="612"/>
      <c r="IVI98" s="612"/>
      <c r="IVJ98" s="612"/>
      <c r="IVK98" s="612"/>
      <c r="IVL98" s="612"/>
      <c r="IVM98" s="612"/>
      <c r="IVN98" s="612"/>
      <c r="IVO98" s="612"/>
      <c r="IVP98" s="612"/>
      <c r="IVQ98" s="612"/>
      <c r="IVR98" s="612"/>
      <c r="IVS98" s="612"/>
      <c r="IVT98" s="612"/>
      <c r="IVU98" s="612"/>
      <c r="IVV98" s="612"/>
      <c r="IVW98" s="612"/>
      <c r="IVX98" s="612"/>
      <c r="IVY98" s="612"/>
      <c r="IVZ98" s="612"/>
      <c r="IWA98" s="612"/>
      <c r="IWB98" s="612"/>
      <c r="IWC98" s="612"/>
      <c r="IWD98" s="612"/>
      <c r="IWE98" s="612"/>
      <c r="IWF98" s="612"/>
      <c r="IWG98" s="612"/>
      <c r="IWH98" s="612"/>
      <c r="IWI98" s="612"/>
      <c r="IWJ98" s="612"/>
      <c r="IWK98" s="612"/>
      <c r="IWL98" s="612"/>
      <c r="IWM98" s="612"/>
      <c r="IWN98" s="612"/>
      <c r="IWO98" s="612"/>
      <c r="IWP98" s="612"/>
      <c r="IWQ98" s="612"/>
      <c r="IWR98" s="612"/>
      <c r="IWS98" s="612"/>
      <c r="IWT98" s="612"/>
      <c r="IWU98" s="612"/>
      <c r="IWV98" s="612"/>
      <c r="IWW98" s="612"/>
      <c r="IWX98" s="612"/>
      <c r="IWY98" s="612"/>
      <c r="IWZ98" s="612"/>
      <c r="IXA98" s="612"/>
      <c r="IXB98" s="612"/>
      <c r="IXC98" s="612"/>
      <c r="IXD98" s="612"/>
      <c r="IXE98" s="612"/>
      <c r="IXF98" s="612"/>
      <c r="IXG98" s="612"/>
      <c r="IXH98" s="612"/>
      <c r="IXI98" s="612"/>
      <c r="IXJ98" s="612"/>
      <c r="IXK98" s="612"/>
      <c r="IXL98" s="612"/>
      <c r="IXM98" s="612"/>
      <c r="IXN98" s="612"/>
      <c r="IXO98" s="612"/>
      <c r="IXP98" s="612"/>
      <c r="IXQ98" s="612"/>
      <c r="IXR98" s="612"/>
      <c r="IXS98" s="612"/>
      <c r="IXT98" s="612"/>
      <c r="IXU98" s="612"/>
      <c r="IXV98" s="612"/>
      <c r="IXW98" s="612"/>
      <c r="IXX98" s="612"/>
      <c r="IXY98" s="612"/>
      <c r="IXZ98" s="612"/>
      <c r="IYA98" s="612"/>
      <c r="IYB98" s="612"/>
      <c r="IYC98" s="612"/>
      <c r="IYD98" s="612"/>
      <c r="IYE98" s="612"/>
      <c r="IYF98" s="612"/>
      <c r="IYG98" s="612"/>
      <c r="IYH98" s="612"/>
      <c r="IYI98" s="612"/>
      <c r="IYJ98" s="612"/>
      <c r="IYK98" s="612"/>
      <c r="IYL98" s="612"/>
      <c r="IYM98" s="612"/>
      <c r="IYN98" s="612"/>
      <c r="IYO98" s="612"/>
      <c r="IYP98" s="612"/>
      <c r="IYQ98" s="612"/>
      <c r="IYR98" s="612"/>
      <c r="IYS98" s="612"/>
      <c r="IYT98" s="612"/>
      <c r="IYU98" s="612"/>
      <c r="IYV98" s="612"/>
      <c r="IYW98" s="612"/>
      <c r="IYX98" s="612"/>
      <c r="IYY98" s="612"/>
      <c r="IYZ98" s="612"/>
      <c r="IZA98" s="612"/>
      <c r="IZB98" s="612"/>
      <c r="IZC98" s="612"/>
      <c r="IZD98" s="612"/>
      <c r="IZE98" s="612"/>
      <c r="IZF98" s="612"/>
      <c r="IZG98" s="612"/>
      <c r="IZH98" s="612"/>
      <c r="IZI98" s="612"/>
      <c r="IZJ98" s="612"/>
      <c r="IZK98" s="612"/>
      <c r="IZL98" s="612"/>
      <c r="IZM98" s="612"/>
      <c r="IZN98" s="612"/>
      <c r="IZO98" s="612"/>
      <c r="IZP98" s="612"/>
      <c r="IZQ98" s="612"/>
      <c r="IZR98" s="612"/>
      <c r="IZS98" s="612"/>
      <c r="IZT98" s="612"/>
      <c r="IZU98" s="612"/>
      <c r="IZV98" s="612"/>
      <c r="IZW98" s="612"/>
      <c r="IZX98" s="612"/>
      <c r="IZY98" s="612"/>
      <c r="IZZ98" s="612"/>
      <c r="JAA98" s="612"/>
      <c r="JAB98" s="612"/>
      <c r="JAC98" s="612"/>
      <c r="JAD98" s="612"/>
      <c r="JAE98" s="612"/>
      <c r="JAF98" s="612"/>
      <c r="JAG98" s="612"/>
      <c r="JAH98" s="612"/>
      <c r="JAI98" s="612"/>
      <c r="JAJ98" s="612"/>
      <c r="JAK98" s="612"/>
      <c r="JAL98" s="612"/>
      <c r="JAM98" s="612"/>
      <c r="JAN98" s="612"/>
      <c r="JAO98" s="612"/>
      <c r="JAP98" s="612"/>
      <c r="JAQ98" s="612"/>
      <c r="JAR98" s="612"/>
      <c r="JAS98" s="612"/>
      <c r="JAT98" s="612"/>
      <c r="JAU98" s="612"/>
      <c r="JAV98" s="612"/>
      <c r="JAW98" s="612"/>
      <c r="JAX98" s="612"/>
      <c r="JAY98" s="612"/>
      <c r="JAZ98" s="612"/>
      <c r="JBA98" s="612"/>
      <c r="JBB98" s="612"/>
      <c r="JBC98" s="612"/>
      <c r="JBD98" s="612"/>
      <c r="JBE98" s="612"/>
      <c r="JBF98" s="612"/>
      <c r="JBG98" s="612"/>
      <c r="JBH98" s="612"/>
      <c r="JBI98" s="612"/>
      <c r="JBJ98" s="612"/>
      <c r="JBK98" s="612"/>
      <c r="JBL98" s="612"/>
      <c r="JBM98" s="612"/>
      <c r="JBN98" s="612"/>
      <c r="JBO98" s="612"/>
      <c r="JBP98" s="612"/>
      <c r="JBQ98" s="612"/>
      <c r="JBR98" s="612"/>
      <c r="JBS98" s="612"/>
      <c r="JBT98" s="612"/>
      <c r="JBU98" s="612"/>
      <c r="JBV98" s="612"/>
      <c r="JBW98" s="612"/>
      <c r="JBX98" s="612"/>
      <c r="JBY98" s="612"/>
      <c r="JBZ98" s="612"/>
      <c r="JCA98" s="612"/>
      <c r="JCB98" s="612"/>
      <c r="JCC98" s="612"/>
      <c r="JCD98" s="612"/>
      <c r="JCE98" s="612"/>
      <c r="JCF98" s="612"/>
      <c r="JCG98" s="612"/>
      <c r="JCH98" s="612"/>
      <c r="JCI98" s="612"/>
      <c r="JCJ98" s="612"/>
      <c r="JCK98" s="612"/>
      <c r="JCL98" s="612"/>
      <c r="JCM98" s="612"/>
      <c r="JCN98" s="612"/>
      <c r="JCO98" s="612"/>
      <c r="JCP98" s="612"/>
      <c r="JCQ98" s="612"/>
      <c r="JCR98" s="612"/>
      <c r="JCS98" s="612"/>
      <c r="JCT98" s="612"/>
      <c r="JCU98" s="612"/>
      <c r="JCV98" s="612"/>
      <c r="JCW98" s="612"/>
      <c r="JCX98" s="612"/>
      <c r="JCY98" s="612"/>
      <c r="JCZ98" s="612"/>
      <c r="JDA98" s="612"/>
      <c r="JDB98" s="612"/>
      <c r="JDC98" s="612"/>
      <c r="JDD98" s="612"/>
      <c r="JDE98" s="612"/>
      <c r="JDF98" s="612"/>
      <c r="JDG98" s="612"/>
      <c r="JDH98" s="612"/>
      <c r="JDI98" s="612"/>
      <c r="JDJ98" s="612"/>
      <c r="JDK98" s="612"/>
      <c r="JDL98" s="612"/>
      <c r="JDM98" s="612"/>
      <c r="JDN98" s="612"/>
      <c r="JDO98" s="612"/>
      <c r="JDP98" s="612"/>
      <c r="JDQ98" s="612"/>
      <c r="JDR98" s="612"/>
      <c r="JDS98" s="612"/>
      <c r="JDT98" s="612"/>
      <c r="JDU98" s="612"/>
      <c r="JDV98" s="612"/>
      <c r="JDW98" s="612"/>
      <c r="JDX98" s="612"/>
      <c r="JDY98" s="612"/>
      <c r="JDZ98" s="612"/>
      <c r="JEA98" s="612"/>
      <c r="JEB98" s="612"/>
      <c r="JEC98" s="612"/>
      <c r="JED98" s="612"/>
      <c r="JEE98" s="612"/>
      <c r="JEF98" s="612"/>
      <c r="JEG98" s="612"/>
      <c r="JEH98" s="612"/>
      <c r="JEI98" s="612"/>
      <c r="JEJ98" s="612"/>
      <c r="JEK98" s="612"/>
      <c r="JEL98" s="612"/>
      <c r="JEM98" s="612"/>
      <c r="JEN98" s="612"/>
      <c r="JEO98" s="612"/>
      <c r="JEP98" s="612"/>
      <c r="JEQ98" s="612"/>
      <c r="JER98" s="612"/>
      <c r="JES98" s="612"/>
      <c r="JET98" s="612"/>
      <c r="JEU98" s="612"/>
      <c r="JEV98" s="612"/>
      <c r="JEW98" s="612"/>
      <c r="JEX98" s="612"/>
      <c r="JEY98" s="612"/>
      <c r="JEZ98" s="612"/>
      <c r="JFA98" s="612"/>
      <c r="JFB98" s="612"/>
      <c r="JFC98" s="612"/>
      <c r="JFD98" s="612"/>
      <c r="JFE98" s="612"/>
      <c r="JFF98" s="612"/>
      <c r="JFG98" s="612"/>
      <c r="JFH98" s="612"/>
      <c r="JFI98" s="612"/>
      <c r="JFJ98" s="612"/>
      <c r="JFK98" s="612"/>
      <c r="JFL98" s="612"/>
      <c r="JFM98" s="612"/>
      <c r="JFN98" s="612"/>
      <c r="JFO98" s="612"/>
      <c r="JFP98" s="612"/>
      <c r="JFQ98" s="612"/>
      <c r="JFR98" s="612"/>
      <c r="JFS98" s="612"/>
      <c r="JFT98" s="612"/>
      <c r="JFU98" s="612"/>
      <c r="JFV98" s="612"/>
      <c r="JFW98" s="612"/>
      <c r="JFX98" s="612"/>
      <c r="JFY98" s="612"/>
      <c r="JFZ98" s="612"/>
      <c r="JGA98" s="612"/>
      <c r="JGB98" s="612"/>
      <c r="JGC98" s="612"/>
      <c r="JGD98" s="612"/>
      <c r="JGE98" s="612"/>
      <c r="JGF98" s="612"/>
      <c r="JGG98" s="612"/>
      <c r="JGH98" s="612"/>
      <c r="JGI98" s="612"/>
      <c r="JGJ98" s="612"/>
      <c r="JGK98" s="612"/>
      <c r="JGL98" s="612"/>
      <c r="JGM98" s="612"/>
      <c r="JGN98" s="612"/>
      <c r="JGO98" s="612"/>
      <c r="JGP98" s="612"/>
      <c r="JGQ98" s="612"/>
      <c r="JGR98" s="612"/>
      <c r="JGS98" s="612"/>
      <c r="JGT98" s="612"/>
      <c r="JGU98" s="612"/>
      <c r="JGV98" s="612"/>
      <c r="JGW98" s="612"/>
      <c r="JGX98" s="612"/>
      <c r="JGY98" s="612"/>
      <c r="JGZ98" s="612"/>
      <c r="JHA98" s="612"/>
      <c r="JHB98" s="612"/>
      <c r="JHC98" s="612"/>
      <c r="JHD98" s="612"/>
      <c r="JHE98" s="612"/>
      <c r="JHF98" s="612"/>
      <c r="JHG98" s="612"/>
      <c r="JHH98" s="612"/>
      <c r="JHI98" s="612"/>
      <c r="JHJ98" s="612"/>
      <c r="JHK98" s="612"/>
      <c r="JHL98" s="612"/>
      <c r="JHM98" s="612"/>
      <c r="JHN98" s="612"/>
      <c r="JHO98" s="612"/>
      <c r="JHP98" s="612"/>
      <c r="JHQ98" s="612"/>
      <c r="JHR98" s="612"/>
      <c r="JHS98" s="612"/>
      <c r="JHT98" s="612"/>
      <c r="JHU98" s="612"/>
      <c r="JHV98" s="612"/>
      <c r="JHW98" s="612"/>
      <c r="JHX98" s="612"/>
      <c r="JHY98" s="612"/>
      <c r="JHZ98" s="612"/>
      <c r="JIA98" s="612"/>
      <c r="JIB98" s="612"/>
      <c r="JIC98" s="612"/>
      <c r="JID98" s="612"/>
      <c r="JIE98" s="612"/>
      <c r="JIF98" s="612"/>
      <c r="JIG98" s="612"/>
      <c r="JIH98" s="612"/>
      <c r="JII98" s="612"/>
      <c r="JIJ98" s="612"/>
      <c r="JIK98" s="612"/>
      <c r="JIL98" s="612"/>
      <c r="JIM98" s="612"/>
      <c r="JIN98" s="612"/>
      <c r="JIO98" s="612"/>
      <c r="JIP98" s="612"/>
      <c r="JIQ98" s="612"/>
      <c r="JIR98" s="612"/>
      <c r="JIS98" s="612"/>
      <c r="JIT98" s="612"/>
      <c r="JIU98" s="612"/>
      <c r="JIV98" s="612"/>
      <c r="JIW98" s="612"/>
      <c r="JIX98" s="612"/>
      <c r="JIY98" s="612"/>
      <c r="JIZ98" s="612"/>
      <c r="JJA98" s="612"/>
      <c r="JJB98" s="612"/>
      <c r="JJC98" s="612"/>
      <c r="JJD98" s="612"/>
      <c r="JJE98" s="612"/>
      <c r="JJF98" s="612"/>
      <c r="JJG98" s="612"/>
      <c r="JJH98" s="612"/>
      <c r="JJI98" s="612"/>
      <c r="JJJ98" s="612"/>
      <c r="JJK98" s="612"/>
      <c r="JJL98" s="612"/>
      <c r="JJM98" s="612"/>
      <c r="JJN98" s="612"/>
      <c r="JJO98" s="612"/>
      <c r="JJP98" s="612"/>
      <c r="JJQ98" s="612"/>
      <c r="JJR98" s="612"/>
      <c r="JJS98" s="612"/>
      <c r="JJT98" s="612"/>
      <c r="JJU98" s="612"/>
      <c r="JJV98" s="612"/>
      <c r="JJW98" s="612"/>
      <c r="JJX98" s="612"/>
      <c r="JJY98" s="612"/>
      <c r="JJZ98" s="612"/>
      <c r="JKA98" s="612"/>
      <c r="JKB98" s="612"/>
      <c r="JKC98" s="612"/>
      <c r="JKD98" s="612"/>
      <c r="JKE98" s="612"/>
      <c r="JKF98" s="612"/>
      <c r="JKG98" s="612"/>
      <c r="JKH98" s="612"/>
      <c r="JKI98" s="612"/>
      <c r="JKJ98" s="612"/>
      <c r="JKK98" s="612"/>
      <c r="JKL98" s="612"/>
      <c r="JKM98" s="612"/>
      <c r="JKN98" s="612"/>
      <c r="JKO98" s="612"/>
      <c r="JKP98" s="612"/>
      <c r="JKQ98" s="612"/>
      <c r="JKR98" s="612"/>
      <c r="JKS98" s="612"/>
      <c r="JKT98" s="612"/>
      <c r="JKU98" s="612"/>
      <c r="JKV98" s="612"/>
      <c r="JKW98" s="612"/>
      <c r="JKX98" s="612"/>
      <c r="JKY98" s="612"/>
      <c r="JKZ98" s="612"/>
      <c r="JLA98" s="612"/>
      <c r="JLB98" s="612"/>
      <c r="JLC98" s="612"/>
      <c r="JLD98" s="612"/>
      <c r="JLE98" s="612"/>
      <c r="JLF98" s="612"/>
      <c r="JLG98" s="612"/>
      <c r="JLH98" s="612"/>
      <c r="JLI98" s="612"/>
      <c r="JLJ98" s="612"/>
      <c r="JLK98" s="612"/>
      <c r="JLL98" s="612"/>
      <c r="JLM98" s="612"/>
      <c r="JLN98" s="612"/>
      <c r="JLO98" s="612"/>
      <c r="JLP98" s="612"/>
      <c r="JLQ98" s="612"/>
      <c r="JLR98" s="612"/>
      <c r="JLS98" s="612"/>
      <c r="JLT98" s="612"/>
      <c r="JLU98" s="612"/>
      <c r="JLV98" s="612"/>
      <c r="JLW98" s="612"/>
      <c r="JLX98" s="612"/>
      <c r="JLY98" s="612"/>
      <c r="JLZ98" s="612"/>
      <c r="JMA98" s="612"/>
      <c r="JMB98" s="612"/>
      <c r="JMC98" s="612"/>
      <c r="JMD98" s="612"/>
      <c r="JME98" s="612"/>
      <c r="JMF98" s="612"/>
      <c r="JMG98" s="612"/>
      <c r="JMH98" s="612"/>
      <c r="JMI98" s="612"/>
      <c r="JMJ98" s="612"/>
      <c r="JMK98" s="612"/>
      <c r="JML98" s="612"/>
      <c r="JMM98" s="612"/>
      <c r="JMN98" s="612"/>
      <c r="JMO98" s="612"/>
      <c r="JMP98" s="612"/>
      <c r="JMQ98" s="612"/>
      <c r="JMR98" s="612"/>
      <c r="JMS98" s="612"/>
      <c r="JMT98" s="612"/>
      <c r="JMU98" s="612"/>
      <c r="JMV98" s="612"/>
      <c r="JMW98" s="612"/>
      <c r="JMX98" s="612"/>
      <c r="JMY98" s="612"/>
      <c r="JMZ98" s="612"/>
      <c r="JNA98" s="612"/>
      <c r="JNB98" s="612"/>
      <c r="JNC98" s="612"/>
      <c r="JND98" s="612"/>
      <c r="JNE98" s="612"/>
      <c r="JNF98" s="612"/>
      <c r="JNG98" s="612"/>
      <c r="JNH98" s="612"/>
      <c r="JNI98" s="612"/>
      <c r="JNJ98" s="612"/>
      <c r="JNK98" s="612"/>
      <c r="JNL98" s="612"/>
      <c r="JNM98" s="612"/>
      <c r="JNN98" s="612"/>
      <c r="JNO98" s="612"/>
      <c r="JNP98" s="612"/>
      <c r="JNQ98" s="612"/>
      <c r="JNR98" s="612"/>
      <c r="JNS98" s="612"/>
      <c r="JNT98" s="612"/>
      <c r="JNU98" s="612"/>
      <c r="JNV98" s="612"/>
      <c r="JNW98" s="612"/>
      <c r="JNX98" s="612"/>
      <c r="JNY98" s="612"/>
      <c r="JNZ98" s="612"/>
      <c r="JOA98" s="612"/>
      <c r="JOB98" s="612"/>
      <c r="JOC98" s="612"/>
      <c r="JOD98" s="612"/>
      <c r="JOE98" s="612"/>
      <c r="JOF98" s="612"/>
      <c r="JOG98" s="612"/>
      <c r="JOH98" s="612"/>
      <c r="JOI98" s="612"/>
      <c r="JOJ98" s="612"/>
      <c r="JOK98" s="612"/>
      <c r="JOL98" s="612"/>
      <c r="JOM98" s="612"/>
      <c r="JON98" s="612"/>
      <c r="JOO98" s="612"/>
      <c r="JOP98" s="612"/>
      <c r="JOQ98" s="612"/>
      <c r="JOR98" s="612"/>
      <c r="JOS98" s="612"/>
      <c r="JOT98" s="612"/>
      <c r="JOU98" s="612"/>
      <c r="JOV98" s="612"/>
      <c r="JOW98" s="612"/>
      <c r="JOX98" s="612"/>
      <c r="JOY98" s="612"/>
      <c r="JOZ98" s="612"/>
      <c r="JPA98" s="612"/>
      <c r="JPB98" s="612"/>
      <c r="JPC98" s="612"/>
      <c r="JPD98" s="612"/>
      <c r="JPE98" s="612"/>
      <c r="JPF98" s="612"/>
      <c r="JPG98" s="612"/>
      <c r="JPH98" s="612"/>
      <c r="JPI98" s="612"/>
      <c r="JPJ98" s="612"/>
      <c r="JPK98" s="612"/>
      <c r="JPL98" s="612"/>
      <c r="JPM98" s="612"/>
      <c r="JPN98" s="612"/>
      <c r="JPO98" s="612"/>
      <c r="JPP98" s="612"/>
      <c r="JPQ98" s="612"/>
      <c r="JPR98" s="612"/>
      <c r="JPS98" s="612"/>
      <c r="JPT98" s="612"/>
      <c r="JPU98" s="612"/>
      <c r="JPV98" s="612"/>
      <c r="JPW98" s="612"/>
      <c r="JPX98" s="612"/>
      <c r="JPY98" s="612"/>
      <c r="JPZ98" s="612"/>
      <c r="JQA98" s="612"/>
      <c r="JQB98" s="612"/>
      <c r="JQC98" s="612"/>
      <c r="JQD98" s="612"/>
      <c r="JQE98" s="612"/>
      <c r="JQF98" s="612"/>
      <c r="JQG98" s="612"/>
      <c r="JQH98" s="612"/>
      <c r="JQI98" s="612"/>
      <c r="JQJ98" s="612"/>
      <c r="JQK98" s="612"/>
      <c r="JQL98" s="612"/>
      <c r="JQM98" s="612"/>
      <c r="JQN98" s="612"/>
      <c r="JQO98" s="612"/>
      <c r="JQP98" s="612"/>
      <c r="JQQ98" s="612"/>
      <c r="JQR98" s="612"/>
      <c r="JQS98" s="612"/>
      <c r="JQT98" s="612"/>
      <c r="JQU98" s="612"/>
      <c r="JQV98" s="612"/>
      <c r="JQW98" s="612"/>
      <c r="JQX98" s="612"/>
      <c r="JQY98" s="612"/>
      <c r="JQZ98" s="612"/>
      <c r="JRA98" s="612"/>
      <c r="JRB98" s="612"/>
      <c r="JRC98" s="612"/>
      <c r="JRD98" s="612"/>
      <c r="JRE98" s="612"/>
      <c r="JRF98" s="612"/>
      <c r="JRG98" s="612"/>
      <c r="JRH98" s="612"/>
      <c r="JRI98" s="612"/>
      <c r="JRJ98" s="612"/>
      <c r="JRK98" s="612"/>
      <c r="JRL98" s="612"/>
      <c r="JRM98" s="612"/>
      <c r="JRN98" s="612"/>
      <c r="JRO98" s="612"/>
      <c r="JRP98" s="612"/>
      <c r="JRQ98" s="612"/>
      <c r="JRR98" s="612"/>
      <c r="JRS98" s="612"/>
      <c r="JRT98" s="612"/>
      <c r="JRU98" s="612"/>
      <c r="JRV98" s="612"/>
      <c r="JRW98" s="612"/>
      <c r="JRX98" s="612"/>
      <c r="JRY98" s="612"/>
      <c r="JRZ98" s="612"/>
      <c r="JSA98" s="612"/>
      <c r="JSB98" s="612"/>
      <c r="JSC98" s="612"/>
      <c r="JSD98" s="612"/>
      <c r="JSE98" s="612"/>
      <c r="JSF98" s="612"/>
      <c r="JSG98" s="612"/>
      <c r="JSH98" s="612"/>
      <c r="JSI98" s="612"/>
      <c r="JSJ98" s="612"/>
      <c r="JSK98" s="612"/>
      <c r="JSL98" s="612"/>
      <c r="JSM98" s="612"/>
      <c r="JSN98" s="612"/>
      <c r="JSO98" s="612"/>
      <c r="JSP98" s="612"/>
      <c r="JSQ98" s="612"/>
      <c r="JSR98" s="612"/>
      <c r="JSS98" s="612"/>
      <c r="JST98" s="612"/>
      <c r="JSU98" s="612"/>
      <c r="JSV98" s="612"/>
      <c r="JSW98" s="612"/>
      <c r="JSX98" s="612"/>
      <c r="JSY98" s="612"/>
      <c r="JSZ98" s="612"/>
      <c r="JTA98" s="612"/>
      <c r="JTB98" s="612"/>
      <c r="JTC98" s="612"/>
      <c r="JTD98" s="612"/>
      <c r="JTE98" s="612"/>
      <c r="JTF98" s="612"/>
      <c r="JTG98" s="612"/>
      <c r="JTH98" s="612"/>
      <c r="JTI98" s="612"/>
      <c r="JTJ98" s="612"/>
      <c r="JTK98" s="612"/>
      <c r="JTL98" s="612"/>
      <c r="JTM98" s="612"/>
      <c r="JTN98" s="612"/>
      <c r="JTO98" s="612"/>
      <c r="JTP98" s="612"/>
      <c r="JTQ98" s="612"/>
      <c r="JTR98" s="612"/>
      <c r="JTS98" s="612"/>
      <c r="JTT98" s="612"/>
      <c r="JTU98" s="612"/>
      <c r="JTV98" s="612"/>
      <c r="JTW98" s="612"/>
      <c r="JTX98" s="612"/>
      <c r="JTY98" s="612"/>
      <c r="JTZ98" s="612"/>
      <c r="JUA98" s="612"/>
      <c r="JUB98" s="612"/>
      <c r="JUC98" s="612"/>
      <c r="JUD98" s="612"/>
      <c r="JUE98" s="612"/>
      <c r="JUF98" s="612"/>
      <c r="JUG98" s="612"/>
      <c r="JUH98" s="612"/>
      <c r="JUI98" s="612"/>
      <c r="JUJ98" s="612"/>
      <c r="JUK98" s="612"/>
      <c r="JUL98" s="612"/>
      <c r="JUM98" s="612"/>
      <c r="JUN98" s="612"/>
      <c r="JUO98" s="612"/>
      <c r="JUP98" s="612"/>
      <c r="JUQ98" s="612"/>
      <c r="JUR98" s="612"/>
      <c r="JUS98" s="612"/>
      <c r="JUT98" s="612"/>
      <c r="JUU98" s="612"/>
      <c r="JUV98" s="612"/>
      <c r="JUW98" s="612"/>
      <c r="JUX98" s="612"/>
      <c r="JUY98" s="612"/>
      <c r="JUZ98" s="612"/>
      <c r="JVA98" s="612"/>
      <c r="JVB98" s="612"/>
      <c r="JVC98" s="612"/>
      <c r="JVD98" s="612"/>
      <c r="JVE98" s="612"/>
      <c r="JVF98" s="612"/>
      <c r="JVG98" s="612"/>
      <c r="JVH98" s="612"/>
      <c r="JVI98" s="612"/>
      <c r="JVJ98" s="612"/>
      <c r="JVK98" s="612"/>
      <c r="JVL98" s="612"/>
      <c r="JVM98" s="612"/>
      <c r="JVN98" s="612"/>
      <c r="JVO98" s="612"/>
      <c r="JVP98" s="612"/>
      <c r="JVQ98" s="612"/>
      <c r="JVR98" s="612"/>
      <c r="JVS98" s="612"/>
      <c r="JVT98" s="612"/>
      <c r="JVU98" s="612"/>
      <c r="JVV98" s="612"/>
      <c r="JVW98" s="612"/>
      <c r="JVX98" s="612"/>
      <c r="JVY98" s="612"/>
      <c r="JVZ98" s="612"/>
      <c r="JWA98" s="612"/>
      <c r="JWB98" s="612"/>
      <c r="JWC98" s="612"/>
      <c r="JWD98" s="612"/>
      <c r="JWE98" s="612"/>
      <c r="JWF98" s="612"/>
      <c r="JWG98" s="612"/>
      <c r="JWH98" s="612"/>
      <c r="JWI98" s="612"/>
      <c r="JWJ98" s="612"/>
      <c r="JWK98" s="612"/>
      <c r="JWL98" s="612"/>
      <c r="JWM98" s="612"/>
      <c r="JWN98" s="612"/>
      <c r="JWO98" s="612"/>
      <c r="JWP98" s="612"/>
      <c r="JWQ98" s="612"/>
      <c r="JWR98" s="612"/>
      <c r="JWS98" s="612"/>
      <c r="JWT98" s="612"/>
      <c r="JWU98" s="612"/>
      <c r="JWV98" s="612"/>
      <c r="JWW98" s="612"/>
      <c r="JWX98" s="612"/>
      <c r="JWY98" s="612"/>
      <c r="JWZ98" s="612"/>
      <c r="JXA98" s="612"/>
      <c r="JXB98" s="612"/>
      <c r="JXC98" s="612"/>
      <c r="JXD98" s="612"/>
      <c r="JXE98" s="612"/>
      <c r="JXF98" s="612"/>
      <c r="JXG98" s="612"/>
      <c r="JXH98" s="612"/>
      <c r="JXI98" s="612"/>
      <c r="JXJ98" s="612"/>
      <c r="JXK98" s="612"/>
      <c r="JXL98" s="612"/>
      <c r="JXM98" s="612"/>
      <c r="JXN98" s="612"/>
      <c r="JXO98" s="612"/>
      <c r="JXP98" s="612"/>
      <c r="JXQ98" s="612"/>
      <c r="JXR98" s="612"/>
      <c r="JXS98" s="612"/>
      <c r="JXT98" s="612"/>
      <c r="JXU98" s="612"/>
      <c r="JXV98" s="612"/>
      <c r="JXW98" s="612"/>
      <c r="JXX98" s="612"/>
      <c r="JXY98" s="612"/>
      <c r="JXZ98" s="612"/>
      <c r="JYA98" s="612"/>
      <c r="JYB98" s="612"/>
      <c r="JYC98" s="612"/>
      <c r="JYD98" s="612"/>
      <c r="JYE98" s="612"/>
      <c r="JYF98" s="612"/>
      <c r="JYG98" s="612"/>
      <c r="JYH98" s="612"/>
      <c r="JYI98" s="612"/>
      <c r="JYJ98" s="612"/>
      <c r="JYK98" s="612"/>
      <c r="JYL98" s="612"/>
      <c r="JYM98" s="612"/>
      <c r="JYN98" s="612"/>
      <c r="JYO98" s="612"/>
      <c r="JYP98" s="612"/>
      <c r="JYQ98" s="612"/>
      <c r="JYR98" s="612"/>
      <c r="JYS98" s="612"/>
      <c r="JYT98" s="612"/>
      <c r="JYU98" s="612"/>
      <c r="JYV98" s="612"/>
      <c r="JYW98" s="612"/>
      <c r="JYX98" s="612"/>
      <c r="JYY98" s="612"/>
      <c r="JYZ98" s="612"/>
      <c r="JZA98" s="612"/>
      <c r="JZB98" s="612"/>
      <c r="JZC98" s="612"/>
      <c r="JZD98" s="612"/>
      <c r="JZE98" s="612"/>
      <c r="JZF98" s="612"/>
      <c r="JZG98" s="612"/>
      <c r="JZH98" s="612"/>
      <c r="JZI98" s="612"/>
      <c r="JZJ98" s="612"/>
      <c r="JZK98" s="612"/>
      <c r="JZL98" s="612"/>
      <c r="JZM98" s="612"/>
      <c r="JZN98" s="612"/>
      <c r="JZO98" s="612"/>
      <c r="JZP98" s="612"/>
      <c r="JZQ98" s="612"/>
      <c r="JZR98" s="612"/>
      <c r="JZS98" s="612"/>
      <c r="JZT98" s="612"/>
      <c r="JZU98" s="612"/>
      <c r="JZV98" s="612"/>
      <c r="JZW98" s="612"/>
      <c r="JZX98" s="612"/>
      <c r="JZY98" s="612"/>
      <c r="JZZ98" s="612"/>
      <c r="KAA98" s="612"/>
      <c r="KAB98" s="612"/>
      <c r="KAC98" s="612"/>
      <c r="KAD98" s="612"/>
      <c r="KAE98" s="612"/>
      <c r="KAF98" s="612"/>
      <c r="KAG98" s="612"/>
      <c r="KAH98" s="612"/>
      <c r="KAI98" s="612"/>
      <c r="KAJ98" s="612"/>
      <c r="KAK98" s="612"/>
      <c r="KAL98" s="612"/>
      <c r="KAM98" s="612"/>
      <c r="KAN98" s="612"/>
      <c r="KAO98" s="612"/>
      <c r="KAP98" s="612"/>
      <c r="KAQ98" s="612"/>
      <c r="KAR98" s="612"/>
      <c r="KAS98" s="612"/>
      <c r="KAT98" s="612"/>
      <c r="KAU98" s="612"/>
      <c r="KAV98" s="612"/>
      <c r="KAW98" s="612"/>
      <c r="KAX98" s="612"/>
      <c r="KAY98" s="612"/>
      <c r="KAZ98" s="612"/>
      <c r="KBA98" s="612"/>
      <c r="KBB98" s="612"/>
      <c r="KBC98" s="612"/>
      <c r="KBD98" s="612"/>
      <c r="KBE98" s="612"/>
      <c r="KBF98" s="612"/>
      <c r="KBG98" s="612"/>
      <c r="KBH98" s="612"/>
      <c r="KBI98" s="612"/>
      <c r="KBJ98" s="612"/>
      <c r="KBK98" s="612"/>
      <c r="KBL98" s="612"/>
      <c r="KBM98" s="612"/>
      <c r="KBN98" s="612"/>
      <c r="KBO98" s="612"/>
      <c r="KBP98" s="612"/>
      <c r="KBQ98" s="612"/>
      <c r="KBR98" s="612"/>
      <c r="KBS98" s="612"/>
      <c r="KBT98" s="612"/>
      <c r="KBU98" s="612"/>
      <c r="KBV98" s="612"/>
      <c r="KBW98" s="612"/>
      <c r="KBX98" s="612"/>
      <c r="KBY98" s="612"/>
      <c r="KBZ98" s="612"/>
      <c r="KCA98" s="612"/>
      <c r="KCB98" s="612"/>
      <c r="KCC98" s="612"/>
      <c r="KCD98" s="612"/>
      <c r="KCE98" s="612"/>
      <c r="KCF98" s="612"/>
      <c r="KCG98" s="612"/>
      <c r="KCH98" s="612"/>
      <c r="KCI98" s="612"/>
      <c r="KCJ98" s="612"/>
      <c r="KCK98" s="612"/>
      <c r="KCL98" s="612"/>
      <c r="KCM98" s="612"/>
      <c r="KCN98" s="612"/>
      <c r="KCO98" s="612"/>
      <c r="KCP98" s="612"/>
      <c r="KCQ98" s="612"/>
      <c r="KCR98" s="612"/>
      <c r="KCS98" s="612"/>
      <c r="KCT98" s="612"/>
      <c r="KCU98" s="612"/>
      <c r="KCV98" s="612"/>
      <c r="KCW98" s="612"/>
      <c r="KCX98" s="612"/>
      <c r="KCY98" s="612"/>
      <c r="KCZ98" s="612"/>
      <c r="KDA98" s="612"/>
      <c r="KDB98" s="612"/>
      <c r="KDC98" s="612"/>
      <c r="KDD98" s="612"/>
      <c r="KDE98" s="612"/>
      <c r="KDF98" s="612"/>
      <c r="KDG98" s="612"/>
      <c r="KDH98" s="612"/>
      <c r="KDI98" s="612"/>
      <c r="KDJ98" s="612"/>
      <c r="KDK98" s="612"/>
      <c r="KDL98" s="612"/>
      <c r="KDM98" s="612"/>
      <c r="KDN98" s="612"/>
      <c r="KDO98" s="612"/>
      <c r="KDP98" s="612"/>
      <c r="KDQ98" s="612"/>
      <c r="KDR98" s="612"/>
      <c r="KDS98" s="612"/>
      <c r="KDT98" s="612"/>
      <c r="KDU98" s="612"/>
      <c r="KDV98" s="612"/>
      <c r="KDW98" s="612"/>
      <c r="KDX98" s="612"/>
      <c r="KDY98" s="612"/>
      <c r="KDZ98" s="612"/>
      <c r="KEA98" s="612"/>
      <c r="KEB98" s="612"/>
      <c r="KEC98" s="612"/>
      <c r="KED98" s="612"/>
      <c r="KEE98" s="612"/>
      <c r="KEF98" s="612"/>
      <c r="KEG98" s="612"/>
      <c r="KEH98" s="612"/>
      <c r="KEI98" s="612"/>
      <c r="KEJ98" s="612"/>
      <c r="KEK98" s="612"/>
      <c r="KEL98" s="612"/>
      <c r="KEM98" s="612"/>
      <c r="KEN98" s="612"/>
      <c r="KEO98" s="612"/>
      <c r="KEP98" s="612"/>
      <c r="KEQ98" s="612"/>
      <c r="KER98" s="612"/>
      <c r="KES98" s="612"/>
      <c r="KET98" s="612"/>
      <c r="KEU98" s="612"/>
      <c r="KEV98" s="612"/>
      <c r="KEW98" s="612"/>
      <c r="KEX98" s="612"/>
      <c r="KEY98" s="612"/>
      <c r="KEZ98" s="612"/>
      <c r="KFA98" s="612"/>
      <c r="KFB98" s="612"/>
      <c r="KFC98" s="612"/>
      <c r="KFD98" s="612"/>
      <c r="KFE98" s="612"/>
      <c r="KFF98" s="612"/>
      <c r="KFG98" s="612"/>
      <c r="KFH98" s="612"/>
      <c r="KFI98" s="612"/>
      <c r="KFJ98" s="612"/>
      <c r="KFK98" s="612"/>
      <c r="KFL98" s="612"/>
      <c r="KFM98" s="612"/>
      <c r="KFN98" s="612"/>
      <c r="KFO98" s="612"/>
      <c r="KFP98" s="612"/>
      <c r="KFQ98" s="612"/>
      <c r="KFR98" s="612"/>
      <c r="KFS98" s="612"/>
      <c r="KFT98" s="612"/>
      <c r="KFU98" s="612"/>
      <c r="KFV98" s="612"/>
      <c r="KFW98" s="612"/>
      <c r="KFX98" s="612"/>
      <c r="KFY98" s="612"/>
      <c r="KFZ98" s="612"/>
      <c r="KGA98" s="612"/>
      <c r="KGB98" s="612"/>
      <c r="KGC98" s="612"/>
      <c r="KGD98" s="612"/>
      <c r="KGE98" s="612"/>
      <c r="KGF98" s="612"/>
      <c r="KGG98" s="612"/>
      <c r="KGH98" s="612"/>
      <c r="KGI98" s="612"/>
      <c r="KGJ98" s="612"/>
      <c r="KGK98" s="612"/>
      <c r="KGL98" s="612"/>
      <c r="KGM98" s="612"/>
      <c r="KGN98" s="612"/>
      <c r="KGO98" s="612"/>
      <c r="KGP98" s="612"/>
      <c r="KGQ98" s="612"/>
      <c r="KGR98" s="612"/>
      <c r="KGS98" s="612"/>
      <c r="KGT98" s="612"/>
      <c r="KGU98" s="612"/>
      <c r="KGV98" s="612"/>
      <c r="KGW98" s="612"/>
      <c r="KGX98" s="612"/>
      <c r="KGY98" s="612"/>
      <c r="KGZ98" s="612"/>
      <c r="KHA98" s="612"/>
      <c r="KHB98" s="612"/>
      <c r="KHC98" s="612"/>
      <c r="KHD98" s="612"/>
      <c r="KHE98" s="612"/>
      <c r="KHF98" s="612"/>
      <c r="KHG98" s="612"/>
      <c r="KHH98" s="612"/>
      <c r="KHI98" s="612"/>
      <c r="KHJ98" s="612"/>
      <c r="KHK98" s="612"/>
      <c r="KHL98" s="612"/>
      <c r="KHM98" s="612"/>
      <c r="KHN98" s="612"/>
      <c r="KHO98" s="612"/>
      <c r="KHP98" s="612"/>
      <c r="KHQ98" s="612"/>
      <c r="KHR98" s="612"/>
      <c r="KHS98" s="612"/>
      <c r="KHT98" s="612"/>
      <c r="KHU98" s="612"/>
      <c r="KHV98" s="612"/>
      <c r="KHW98" s="612"/>
      <c r="KHX98" s="612"/>
      <c r="KHY98" s="612"/>
      <c r="KHZ98" s="612"/>
      <c r="KIA98" s="612"/>
      <c r="KIB98" s="612"/>
      <c r="KIC98" s="612"/>
      <c r="KID98" s="612"/>
      <c r="KIE98" s="612"/>
      <c r="KIF98" s="612"/>
      <c r="KIG98" s="612"/>
      <c r="KIH98" s="612"/>
      <c r="KII98" s="612"/>
      <c r="KIJ98" s="612"/>
      <c r="KIK98" s="612"/>
      <c r="KIL98" s="612"/>
      <c r="KIM98" s="612"/>
      <c r="KIN98" s="612"/>
      <c r="KIO98" s="612"/>
      <c r="KIP98" s="612"/>
      <c r="KIQ98" s="612"/>
      <c r="KIR98" s="612"/>
      <c r="KIS98" s="612"/>
      <c r="KIT98" s="612"/>
      <c r="KIU98" s="612"/>
      <c r="KIV98" s="612"/>
      <c r="KIW98" s="612"/>
      <c r="KIX98" s="612"/>
      <c r="KIY98" s="612"/>
      <c r="KIZ98" s="612"/>
      <c r="KJA98" s="612"/>
      <c r="KJB98" s="612"/>
      <c r="KJC98" s="612"/>
      <c r="KJD98" s="612"/>
      <c r="KJE98" s="612"/>
      <c r="KJF98" s="612"/>
      <c r="KJG98" s="612"/>
      <c r="KJH98" s="612"/>
      <c r="KJI98" s="612"/>
      <c r="KJJ98" s="612"/>
      <c r="KJK98" s="612"/>
      <c r="KJL98" s="612"/>
      <c r="KJM98" s="612"/>
      <c r="KJN98" s="612"/>
      <c r="KJO98" s="612"/>
      <c r="KJP98" s="612"/>
      <c r="KJQ98" s="612"/>
      <c r="KJR98" s="612"/>
      <c r="KJS98" s="612"/>
      <c r="KJT98" s="612"/>
      <c r="KJU98" s="612"/>
      <c r="KJV98" s="612"/>
      <c r="KJW98" s="612"/>
      <c r="KJX98" s="612"/>
      <c r="KJY98" s="612"/>
      <c r="KJZ98" s="612"/>
      <c r="KKA98" s="612"/>
      <c r="KKB98" s="612"/>
      <c r="KKC98" s="612"/>
      <c r="KKD98" s="612"/>
      <c r="KKE98" s="612"/>
      <c r="KKF98" s="612"/>
      <c r="KKG98" s="612"/>
      <c r="KKH98" s="612"/>
      <c r="KKI98" s="612"/>
      <c r="KKJ98" s="612"/>
      <c r="KKK98" s="612"/>
      <c r="KKL98" s="612"/>
      <c r="KKM98" s="612"/>
      <c r="KKN98" s="612"/>
      <c r="KKO98" s="612"/>
      <c r="KKP98" s="612"/>
      <c r="KKQ98" s="612"/>
      <c r="KKR98" s="612"/>
      <c r="KKS98" s="612"/>
      <c r="KKT98" s="612"/>
      <c r="KKU98" s="612"/>
      <c r="KKV98" s="612"/>
      <c r="KKW98" s="612"/>
      <c r="KKX98" s="612"/>
      <c r="KKY98" s="612"/>
      <c r="KKZ98" s="612"/>
      <c r="KLA98" s="612"/>
      <c r="KLB98" s="612"/>
      <c r="KLC98" s="612"/>
      <c r="KLD98" s="612"/>
      <c r="KLE98" s="612"/>
      <c r="KLF98" s="612"/>
      <c r="KLG98" s="612"/>
      <c r="KLH98" s="612"/>
      <c r="KLI98" s="612"/>
      <c r="KLJ98" s="612"/>
      <c r="KLK98" s="612"/>
      <c r="KLL98" s="612"/>
      <c r="KLM98" s="612"/>
      <c r="KLN98" s="612"/>
      <c r="KLO98" s="612"/>
      <c r="KLP98" s="612"/>
      <c r="KLQ98" s="612"/>
      <c r="KLR98" s="612"/>
      <c r="KLS98" s="612"/>
      <c r="KLT98" s="612"/>
      <c r="KLU98" s="612"/>
      <c r="KLV98" s="612"/>
      <c r="KLW98" s="612"/>
      <c r="KLX98" s="612"/>
      <c r="KLY98" s="612"/>
      <c r="KLZ98" s="612"/>
      <c r="KMA98" s="612"/>
      <c r="KMB98" s="612"/>
      <c r="KMC98" s="612"/>
      <c r="KMD98" s="612"/>
      <c r="KME98" s="612"/>
      <c r="KMF98" s="612"/>
      <c r="KMG98" s="612"/>
      <c r="KMH98" s="612"/>
      <c r="KMI98" s="612"/>
      <c r="KMJ98" s="612"/>
      <c r="KMK98" s="612"/>
      <c r="KML98" s="612"/>
      <c r="KMM98" s="612"/>
      <c r="KMN98" s="612"/>
      <c r="KMO98" s="612"/>
      <c r="KMP98" s="612"/>
      <c r="KMQ98" s="612"/>
      <c r="KMR98" s="612"/>
      <c r="KMS98" s="612"/>
      <c r="KMT98" s="612"/>
      <c r="KMU98" s="612"/>
      <c r="KMV98" s="612"/>
      <c r="KMW98" s="612"/>
      <c r="KMX98" s="612"/>
      <c r="KMY98" s="612"/>
      <c r="KMZ98" s="612"/>
      <c r="KNA98" s="612"/>
      <c r="KNB98" s="612"/>
      <c r="KNC98" s="612"/>
      <c r="KND98" s="612"/>
      <c r="KNE98" s="612"/>
      <c r="KNF98" s="612"/>
      <c r="KNG98" s="612"/>
      <c r="KNH98" s="612"/>
      <c r="KNI98" s="612"/>
      <c r="KNJ98" s="612"/>
      <c r="KNK98" s="612"/>
      <c r="KNL98" s="612"/>
      <c r="KNM98" s="612"/>
      <c r="KNN98" s="612"/>
      <c r="KNO98" s="612"/>
      <c r="KNP98" s="612"/>
      <c r="KNQ98" s="612"/>
      <c r="KNR98" s="612"/>
      <c r="KNS98" s="612"/>
      <c r="KNT98" s="612"/>
      <c r="KNU98" s="612"/>
      <c r="KNV98" s="612"/>
      <c r="KNW98" s="612"/>
      <c r="KNX98" s="612"/>
      <c r="KNY98" s="612"/>
      <c r="KNZ98" s="612"/>
      <c r="KOA98" s="612"/>
      <c r="KOB98" s="612"/>
      <c r="KOC98" s="612"/>
      <c r="KOD98" s="612"/>
      <c r="KOE98" s="612"/>
      <c r="KOF98" s="612"/>
      <c r="KOG98" s="612"/>
      <c r="KOH98" s="612"/>
      <c r="KOI98" s="612"/>
      <c r="KOJ98" s="612"/>
      <c r="KOK98" s="612"/>
      <c r="KOL98" s="612"/>
      <c r="KOM98" s="612"/>
      <c r="KON98" s="612"/>
      <c r="KOO98" s="612"/>
      <c r="KOP98" s="612"/>
      <c r="KOQ98" s="612"/>
      <c r="KOR98" s="612"/>
      <c r="KOS98" s="612"/>
      <c r="KOT98" s="612"/>
      <c r="KOU98" s="612"/>
      <c r="KOV98" s="612"/>
      <c r="KOW98" s="612"/>
      <c r="KOX98" s="612"/>
      <c r="KOY98" s="612"/>
      <c r="KOZ98" s="612"/>
      <c r="KPA98" s="612"/>
      <c r="KPB98" s="612"/>
      <c r="KPC98" s="612"/>
      <c r="KPD98" s="612"/>
      <c r="KPE98" s="612"/>
      <c r="KPF98" s="612"/>
      <c r="KPG98" s="612"/>
      <c r="KPH98" s="612"/>
      <c r="KPI98" s="612"/>
      <c r="KPJ98" s="612"/>
      <c r="KPK98" s="612"/>
      <c r="KPL98" s="612"/>
      <c r="KPM98" s="612"/>
      <c r="KPN98" s="612"/>
      <c r="KPO98" s="612"/>
      <c r="KPP98" s="612"/>
      <c r="KPQ98" s="612"/>
      <c r="KPR98" s="612"/>
      <c r="KPS98" s="612"/>
      <c r="KPT98" s="612"/>
      <c r="KPU98" s="612"/>
      <c r="KPV98" s="612"/>
      <c r="KPW98" s="612"/>
      <c r="KPX98" s="612"/>
      <c r="KPY98" s="612"/>
      <c r="KPZ98" s="612"/>
      <c r="KQA98" s="612"/>
      <c r="KQB98" s="612"/>
      <c r="KQC98" s="612"/>
      <c r="KQD98" s="612"/>
      <c r="KQE98" s="612"/>
      <c r="KQF98" s="612"/>
      <c r="KQG98" s="612"/>
      <c r="KQH98" s="612"/>
      <c r="KQI98" s="612"/>
      <c r="KQJ98" s="612"/>
      <c r="KQK98" s="612"/>
      <c r="KQL98" s="612"/>
      <c r="KQM98" s="612"/>
      <c r="KQN98" s="612"/>
      <c r="KQO98" s="612"/>
      <c r="KQP98" s="612"/>
      <c r="KQQ98" s="612"/>
      <c r="KQR98" s="612"/>
      <c r="KQS98" s="612"/>
      <c r="KQT98" s="612"/>
      <c r="KQU98" s="612"/>
      <c r="KQV98" s="612"/>
      <c r="KQW98" s="612"/>
      <c r="KQX98" s="612"/>
      <c r="KQY98" s="612"/>
      <c r="KQZ98" s="612"/>
      <c r="KRA98" s="612"/>
      <c r="KRB98" s="612"/>
      <c r="KRC98" s="612"/>
      <c r="KRD98" s="612"/>
      <c r="KRE98" s="612"/>
      <c r="KRF98" s="612"/>
      <c r="KRG98" s="612"/>
      <c r="KRH98" s="612"/>
      <c r="KRI98" s="612"/>
      <c r="KRJ98" s="612"/>
      <c r="KRK98" s="612"/>
      <c r="KRL98" s="612"/>
      <c r="KRM98" s="612"/>
      <c r="KRN98" s="612"/>
      <c r="KRO98" s="612"/>
      <c r="KRP98" s="612"/>
      <c r="KRQ98" s="612"/>
      <c r="KRR98" s="612"/>
      <c r="KRS98" s="612"/>
      <c r="KRT98" s="612"/>
      <c r="KRU98" s="612"/>
      <c r="KRV98" s="612"/>
      <c r="KRW98" s="612"/>
      <c r="KRX98" s="612"/>
      <c r="KRY98" s="612"/>
      <c r="KRZ98" s="612"/>
      <c r="KSA98" s="612"/>
      <c r="KSB98" s="612"/>
      <c r="KSC98" s="612"/>
      <c r="KSD98" s="612"/>
      <c r="KSE98" s="612"/>
      <c r="KSF98" s="612"/>
      <c r="KSG98" s="612"/>
      <c r="KSH98" s="612"/>
      <c r="KSI98" s="612"/>
      <c r="KSJ98" s="612"/>
      <c r="KSK98" s="612"/>
      <c r="KSL98" s="612"/>
      <c r="KSM98" s="612"/>
      <c r="KSN98" s="612"/>
      <c r="KSO98" s="612"/>
      <c r="KSP98" s="612"/>
      <c r="KSQ98" s="612"/>
      <c r="KSR98" s="612"/>
      <c r="KSS98" s="612"/>
      <c r="KST98" s="612"/>
      <c r="KSU98" s="612"/>
      <c r="KSV98" s="612"/>
      <c r="KSW98" s="612"/>
      <c r="KSX98" s="612"/>
      <c r="KSY98" s="612"/>
      <c r="KSZ98" s="612"/>
      <c r="KTA98" s="612"/>
      <c r="KTB98" s="612"/>
      <c r="KTC98" s="612"/>
      <c r="KTD98" s="612"/>
      <c r="KTE98" s="612"/>
      <c r="KTF98" s="612"/>
      <c r="KTG98" s="612"/>
      <c r="KTH98" s="612"/>
      <c r="KTI98" s="612"/>
      <c r="KTJ98" s="612"/>
      <c r="KTK98" s="612"/>
      <c r="KTL98" s="612"/>
      <c r="KTM98" s="612"/>
      <c r="KTN98" s="612"/>
      <c r="KTO98" s="612"/>
      <c r="KTP98" s="612"/>
      <c r="KTQ98" s="612"/>
      <c r="KTR98" s="612"/>
      <c r="KTS98" s="612"/>
      <c r="KTT98" s="612"/>
      <c r="KTU98" s="612"/>
      <c r="KTV98" s="612"/>
      <c r="KTW98" s="612"/>
      <c r="KTX98" s="612"/>
      <c r="KTY98" s="612"/>
      <c r="KTZ98" s="612"/>
      <c r="KUA98" s="612"/>
      <c r="KUB98" s="612"/>
      <c r="KUC98" s="612"/>
      <c r="KUD98" s="612"/>
      <c r="KUE98" s="612"/>
      <c r="KUF98" s="612"/>
      <c r="KUG98" s="612"/>
      <c r="KUH98" s="612"/>
      <c r="KUI98" s="612"/>
      <c r="KUJ98" s="612"/>
      <c r="KUK98" s="612"/>
      <c r="KUL98" s="612"/>
      <c r="KUM98" s="612"/>
      <c r="KUN98" s="612"/>
      <c r="KUO98" s="612"/>
      <c r="KUP98" s="612"/>
      <c r="KUQ98" s="612"/>
      <c r="KUR98" s="612"/>
      <c r="KUS98" s="612"/>
      <c r="KUT98" s="612"/>
      <c r="KUU98" s="612"/>
      <c r="KUV98" s="612"/>
      <c r="KUW98" s="612"/>
      <c r="KUX98" s="612"/>
      <c r="KUY98" s="612"/>
      <c r="KUZ98" s="612"/>
      <c r="KVA98" s="612"/>
      <c r="KVB98" s="612"/>
      <c r="KVC98" s="612"/>
      <c r="KVD98" s="612"/>
      <c r="KVE98" s="612"/>
      <c r="KVF98" s="612"/>
      <c r="KVG98" s="612"/>
      <c r="KVH98" s="612"/>
      <c r="KVI98" s="612"/>
      <c r="KVJ98" s="612"/>
      <c r="KVK98" s="612"/>
      <c r="KVL98" s="612"/>
      <c r="KVM98" s="612"/>
      <c r="KVN98" s="612"/>
      <c r="KVO98" s="612"/>
      <c r="KVP98" s="612"/>
      <c r="KVQ98" s="612"/>
      <c r="KVR98" s="612"/>
      <c r="KVS98" s="612"/>
      <c r="KVT98" s="612"/>
      <c r="KVU98" s="612"/>
      <c r="KVV98" s="612"/>
      <c r="KVW98" s="612"/>
      <c r="KVX98" s="612"/>
      <c r="KVY98" s="612"/>
      <c r="KVZ98" s="612"/>
      <c r="KWA98" s="612"/>
      <c r="KWB98" s="612"/>
      <c r="KWC98" s="612"/>
      <c r="KWD98" s="612"/>
      <c r="KWE98" s="612"/>
      <c r="KWF98" s="612"/>
      <c r="KWG98" s="612"/>
      <c r="KWH98" s="612"/>
      <c r="KWI98" s="612"/>
      <c r="KWJ98" s="612"/>
      <c r="KWK98" s="612"/>
      <c r="KWL98" s="612"/>
      <c r="KWM98" s="612"/>
      <c r="KWN98" s="612"/>
      <c r="KWO98" s="612"/>
      <c r="KWP98" s="612"/>
      <c r="KWQ98" s="612"/>
      <c r="KWR98" s="612"/>
      <c r="KWS98" s="612"/>
      <c r="KWT98" s="612"/>
      <c r="KWU98" s="612"/>
      <c r="KWV98" s="612"/>
      <c r="KWW98" s="612"/>
      <c r="KWX98" s="612"/>
      <c r="KWY98" s="612"/>
      <c r="KWZ98" s="612"/>
      <c r="KXA98" s="612"/>
      <c r="KXB98" s="612"/>
      <c r="KXC98" s="612"/>
      <c r="KXD98" s="612"/>
      <c r="KXE98" s="612"/>
      <c r="KXF98" s="612"/>
      <c r="KXG98" s="612"/>
      <c r="KXH98" s="612"/>
      <c r="KXI98" s="612"/>
      <c r="KXJ98" s="612"/>
      <c r="KXK98" s="612"/>
      <c r="KXL98" s="612"/>
      <c r="KXM98" s="612"/>
      <c r="KXN98" s="612"/>
      <c r="KXO98" s="612"/>
      <c r="KXP98" s="612"/>
      <c r="KXQ98" s="612"/>
      <c r="KXR98" s="612"/>
      <c r="KXS98" s="612"/>
      <c r="KXT98" s="612"/>
      <c r="KXU98" s="612"/>
      <c r="KXV98" s="612"/>
      <c r="KXW98" s="612"/>
      <c r="KXX98" s="612"/>
      <c r="KXY98" s="612"/>
      <c r="KXZ98" s="612"/>
      <c r="KYA98" s="612"/>
      <c r="KYB98" s="612"/>
      <c r="KYC98" s="612"/>
      <c r="KYD98" s="612"/>
      <c r="KYE98" s="612"/>
      <c r="KYF98" s="612"/>
      <c r="KYG98" s="612"/>
      <c r="KYH98" s="612"/>
      <c r="KYI98" s="612"/>
      <c r="KYJ98" s="612"/>
      <c r="KYK98" s="612"/>
      <c r="KYL98" s="612"/>
      <c r="KYM98" s="612"/>
      <c r="KYN98" s="612"/>
      <c r="KYO98" s="612"/>
      <c r="KYP98" s="612"/>
      <c r="KYQ98" s="612"/>
      <c r="KYR98" s="612"/>
      <c r="KYS98" s="612"/>
      <c r="KYT98" s="612"/>
      <c r="KYU98" s="612"/>
      <c r="KYV98" s="612"/>
      <c r="KYW98" s="612"/>
      <c r="KYX98" s="612"/>
      <c r="KYY98" s="612"/>
      <c r="KYZ98" s="612"/>
      <c r="KZA98" s="612"/>
      <c r="KZB98" s="612"/>
      <c r="KZC98" s="612"/>
      <c r="KZD98" s="612"/>
      <c r="KZE98" s="612"/>
      <c r="KZF98" s="612"/>
      <c r="KZG98" s="612"/>
      <c r="KZH98" s="612"/>
      <c r="KZI98" s="612"/>
      <c r="KZJ98" s="612"/>
      <c r="KZK98" s="612"/>
      <c r="KZL98" s="612"/>
      <c r="KZM98" s="612"/>
      <c r="KZN98" s="612"/>
      <c r="KZO98" s="612"/>
      <c r="KZP98" s="612"/>
      <c r="KZQ98" s="612"/>
      <c r="KZR98" s="612"/>
      <c r="KZS98" s="612"/>
      <c r="KZT98" s="612"/>
      <c r="KZU98" s="612"/>
      <c r="KZV98" s="612"/>
      <c r="KZW98" s="612"/>
      <c r="KZX98" s="612"/>
      <c r="KZY98" s="612"/>
      <c r="KZZ98" s="612"/>
      <c r="LAA98" s="612"/>
      <c r="LAB98" s="612"/>
      <c r="LAC98" s="612"/>
      <c r="LAD98" s="612"/>
      <c r="LAE98" s="612"/>
      <c r="LAF98" s="612"/>
      <c r="LAG98" s="612"/>
      <c r="LAH98" s="612"/>
      <c r="LAI98" s="612"/>
      <c r="LAJ98" s="612"/>
      <c r="LAK98" s="612"/>
      <c r="LAL98" s="612"/>
      <c r="LAM98" s="612"/>
      <c r="LAN98" s="612"/>
      <c r="LAO98" s="612"/>
      <c r="LAP98" s="612"/>
      <c r="LAQ98" s="612"/>
      <c r="LAR98" s="612"/>
      <c r="LAS98" s="612"/>
      <c r="LAT98" s="612"/>
      <c r="LAU98" s="612"/>
      <c r="LAV98" s="612"/>
      <c r="LAW98" s="612"/>
      <c r="LAX98" s="612"/>
      <c r="LAY98" s="612"/>
      <c r="LAZ98" s="612"/>
      <c r="LBA98" s="612"/>
      <c r="LBB98" s="612"/>
      <c r="LBC98" s="612"/>
      <c r="LBD98" s="612"/>
      <c r="LBE98" s="612"/>
      <c r="LBF98" s="612"/>
      <c r="LBG98" s="612"/>
      <c r="LBH98" s="612"/>
      <c r="LBI98" s="612"/>
      <c r="LBJ98" s="612"/>
      <c r="LBK98" s="612"/>
      <c r="LBL98" s="612"/>
      <c r="LBM98" s="612"/>
      <c r="LBN98" s="612"/>
      <c r="LBO98" s="612"/>
      <c r="LBP98" s="612"/>
      <c r="LBQ98" s="612"/>
      <c r="LBR98" s="612"/>
      <c r="LBS98" s="612"/>
      <c r="LBT98" s="612"/>
      <c r="LBU98" s="612"/>
      <c r="LBV98" s="612"/>
      <c r="LBW98" s="612"/>
      <c r="LBX98" s="612"/>
      <c r="LBY98" s="612"/>
      <c r="LBZ98" s="612"/>
      <c r="LCA98" s="612"/>
      <c r="LCB98" s="612"/>
      <c r="LCC98" s="612"/>
      <c r="LCD98" s="612"/>
      <c r="LCE98" s="612"/>
      <c r="LCF98" s="612"/>
      <c r="LCG98" s="612"/>
      <c r="LCH98" s="612"/>
      <c r="LCI98" s="612"/>
      <c r="LCJ98" s="612"/>
      <c r="LCK98" s="612"/>
      <c r="LCL98" s="612"/>
      <c r="LCM98" s="612"/>
      <c r="LCN98" s="612"/>
      <c r="LCO98" s="612"/>
      <c r="LCP98" s="612"/>
      <c r="LCQ98" s="612"/>
      <c r="LCR98" s="612"/>
      <c r="LCS98" s="612"/>
      <c r="LCT98" s="612"/>
      <c r="LCU98" s="612"/>
      <c r="LCV98" s="612"/>
      <c r="LCW98" s="612"/>
      <c r="LCX98" s="612"/>
      <c r="LCY98" s="612"/>
      <c r="LCZ98" s="612"/>
      <c r="LDA98" s="612"/>
      <c r="LDB98" s="612"/>
      <c r="LDC98" s="612"/>
      <c r="LDD98" s="612"/>
      <c r="LDE98" s="612"/>
      <c r="LDF98" s="612"/>
      <c r="LDG98" s="612"/>
      <c r="LDH98" s="612"/>
      <c r="LDI98" s="612"/>
      <c r="LDJ98" s="612"/>
      <c r="LDK98" s="612"/>
      <c r="LDL98" s="612"/>
      <c r="LDM98" s="612"/>
      <c r="LDN98" s="612"/>
      <c r="LDO98" s="612"/>
      <c r="LDP98" s="612"/>
      <c r="LDQ98" s="612"/>
      <c r="LDR98" s="612"/>
      <c r="LDS98" s="612"/>
      <c r="LDT98" s="612"/>
      <c r="LDU98" s="612"/>
      <c r="LDV98" s="612"/>
      <c r="LDW98" s="612"/>
      <c r="LDX98" s="612"/>
      <c r="LDY98" s="612"/>
      <c r="LDZ98" s="612"/>
      <c r="LEA98" s="612"/>
      <c r="LEB98" s="612"/>
      <c r="LEC98" s="612"/>
      <c r="LED98" s="612"/>
      <c r="LEE98" s="612"/>
      <c r="LEF98" s="612"/>
      <c r="LEG98" s="612"/>
      <c r="LEH98" s="612"/>
      <c r="LEI98" s="612"/>
      <c r="LEJ98" s="612"/>
      <c r="LEK98" s="612"/>
      <c r="LEL98" s="612"/>
      <c r="LEM98" s="612"/>
      <c r="LEN98" s="612"/>
      <c r="LEO98" s="612"/>
      <c r="LEP98" s="612"/>
      <c r="LEQ98" s="612"/>
      <c r="LER98" s="612"/>
      <c r="LES98" s="612"/>
      <c r="LET98" s="612"/>
      <c r="LEU98" s="612"/>
      <c r="LEV98" s="612"/>
      <c r="LEW98" s="612"/>
      <c r="LEX98" s="612"/>
      <c r="LEY98" s="612"/>
      <c r="LEZ98" s="612"/>
      <c r="LFA98" s="612"/>
      <c r="LFB98" s="612"/>
      <c r="LFC98" s="612"/>
      <c r="LFD98" s="612"/>
      <c r="LFE98" s="612"/>
      <c r="LFF98" s="612"/>
      <c r="LFG98" s="612"/>
      <c r="LFH98" s="612"/>
      <c r="LFI98" s="612"/>
      <c r="LFJ98" s="612"/>
      <c r="LFK98" s="612"/>
      <c r="LFL98" s="612"/>
      <c r="LFM98" s="612"/>
      <c r="LFN98" s="612"/>
      <c r="LFO98" s="612"/>
      <c r="LFP98" s="612"/>
      <c r="LFQ98" s="612"/>
      <c r="LFR98" s="612"/>
      <c r="LFS98" s="612"/>
      <c r="LFT98" s="612"/>
      <c r="LFU98" s="612"/>
      <c r="LFV98" s="612"/>
      <c r="LFW98" s="612"/>
      <c r="LFX98" s="612"/>
      <c r="LFY98" s="612"/>
      <c r="LFZ98" s="612"/>
      <c r="LGA98" s="612"/>
      <c r="LGB98" s="612"/>
      <c r="LGC98" s="612"/>
      <c r="LGD98" s="612"/>
      <c r="LGE98" s="612"/>
      <c r="LGF98" s="612"/>
      <c r="LGG98" s="612"/>
      <c r="LGH98" s="612"/>
      <c r="LGI98" s="612"/>
      <c r="LGJ98" s="612"/>
      <c r="LGK98" s="612"/>
      <c r="LGL98" s="612"/>
      <c r="LGM98" s="612"/>
      <c r="LGN98" s="612"/>
      <c r="LGO98" s="612"/>
      <c r="LGP98" s="612"/>
      <c r="LGQ98" s="612"/>
      <c r="LGR98" s="612"/>
      <c r="LGS98" s="612"/>
      <c r="LGT98" s="612"/>
      <c r="LGU98" s="612"/>
      <c r="LGV98" s="612"/>
      <c r="LGW98" s="612"/>
      <c r="LGX98" s="612"/>
      <c r="LGY98" s="612"/>
      <c r="LGZ98" s="612"/>
      <c r="LHA98" s="612"/>
      <c r="LHB98" s="612"/>
      <c r="LHC98" s="612"/>
      <c r="LHD98" s="612"/>
      <c r="LHE98" s="612"/>
      <c r="LHF98" s="612"/>
      <c r="LHG98" s="612"/>
      <c r="LHH98" s="612"/>
      <c r="LHI98" s="612"/>
      <c r="LHJ98" s="612"/>
      <c r="LHK98" s="612"/>
      <c r="LHL98" s="612"/>
      <c r="LHM98" s="612"/>
      <c r="LHN98" s="612"/>
      <c r="LHO98" s="612"/>
      <c r="LHP98" s="612"/>
      <c r="LHQ98" s="612"/>
      <c r="LHR98" s="612"/>
      <c r="LHS98" s="612"/>
      <c r="LHT98" s="612"/>
      <c r="LHU98" s="612"/>
      <c r="LHV98" s="612"/>
      <c r="LHW98" s="612"/>
      <c r="LHX98" s="612"/>
      <c r="LHY98" s="612"/>
      <c r="LHZ98" s="612"/>
      <c r="LIA98" s="612"/>
      <c r="LIB98" s="612"/>
      <c r="LIC98" s="612"/>
      <c r="LID98" s="612"/>
      <c r="LIE98" s="612"/>
      <c r="LIF98" s="612"/>
      <c r="LIG98" s="612"/>
      <c r="LIH98" s="612"/>
      <c r="LII98" s="612"/>
      <c r="LIJ98" s="612"/>
      <c r="LIK98" s="612"/>
      <c r="LIL98" s="612"/>
      <c r="LIM98" s="612"/>
      <c r="LIN98" s="612"/>
      <c r="LIO98" s="612"/>
      <c r="LIP98" s="612"/>
      <c r="LIQ98" s="612"/>
      <c r="LIR98" s="612"/>
      <c r="LIS98" s="612"/>
      <c r="LIT98" s="612"/>
      <c r="LIU98" s="612"/>
      <c r="LIV98" s="612"/>
      <c r="LIW98" s="612"/>
      <c r="LIX98" s="612"/>
      <c r="LIY98" s="612"/>
      <c r="LIZ98" s="612"/>
      <c r="LJA98" s="612"/>
      <c r="LJB98" s="612"/>
      <c r="LJC98" s="612"/>
      <c r="LJD98" s="612"/>
      <c r="LJE98" s="612"/>
      <c r="LJF98" s="612"/>
      <c r="LJG98" s="612"/>
      <c r="LJH98" s="612"/>
      <c r="LJI98" s="612"/>
      <c r="LJJ98" s="612"/>
      <c r="LJK98" s="612"/>
      <c r="LJL98" s="612"/>
      <c r="LJM98" s="612"/>
      <c r="LJN98" s="612"/>
      <c r="LJO98" s="612"/>
      <c r="LJP98" s="612"/>
      <c r="LJQ98" s="612"/>
      <c r="LJR98" s="612"/>
      <c r="LJS98" s="612"/>
      <c r="LJT98" s="612"/>
      <c r="LJU98" s="612"/>
      <c r="LJV98" s="612"/>
      <c r="LJW98" s="612"/>
      <c r="LJX98" s="612"/>
      <c r="LJY98" s="612"/>
      <c r="LJZ98" s="612"/>
      <c r="LKA98" s="612"/>
      <c r="LKB98" s="612"/>
      <c r="LKC98" s="612"/>
      <c r="LKD98" s="612"/>
      <c r="LKE98" s="612"/>
      <c r="LKF98" s="612"/>
      <c r="LKG98" s="612"/>
      <c r="LKH98" s="612"/>
      <c r="LKI98" s="612"/>
      <c r="LKJ98" s="612"/>
      <c r="LKK98" s="612"/>
      <c r="LKL98" s="612"/>
      <c r="LKM98" s="612"/>
      <c r="LKN98" s="612"/>
      <c r="LKO98" s="612"/>
      <c r="LKP98" s="612"/>
      <c r="LKQ98" s="612"/>
      <c r="LKR98" s="612"/>
      <c r="LKS98" s="612"/>
      <c r="LKT98" s="612"/>
      <c r="LKU98" s="612"/>
      <c r="LKV98" s="612"/>
      <c r="LKW98" s="612"/>
      <c r="LKX98" s="612"/>
      <c r="LKY98" s="612"/>
      <c r="LKZ98" s="612"/>
      <c r="LLA98" s="612"/>
      <c r="LLB98" s="612"/>
      <c r="LLC98" s="612"/>
      <c r="LLD98" s="612"/>
      <c r="LLE98" s="612"/>
      <c r="LLF98" s="612"/>
      <c r="LLG98" s="612"/>
      <c r="LLH98" s="612"/>
      <c r="LLI98" s="612"/>
      <c r="LLJ98" s="612"/>
      <c r="LLK98" s="612"/>
      <c r="LLL98" s="612"/>
      <c r="LLM98" s="612"/>
      <c r="LLN98" s="612"/>
      <c r="LLO98" s="612"/>
      <c r="LLP98" s="612"/>
      <c r="LLQ98" s="612"/>
      <c r="LLR98" s="612"/>
      <c r="LLS98" s="612"/>
      <c r="LLT98" s="612"/>
      <c r="LLU98" s="612"/>
      <c r="LLV98" s="612"/>
      <c r="LLW98" s="612"/>
      <c r="LLX98" s="612"/>
      <c r="LLY98" s="612"/>
      <c r="LLZ98" s="612"/>
      <c r="LMA98" s="612"/>
      <c r="LMB98" s="612"/>
      <c r="LMC98" s="612"/>
      <c r="LMD98" s="612"/>
      <c r="LME98" s="612"/>
      <c r="LMF98" s="612"/>
      <c r="LMG98" s="612"/>
      <c r="LMH98" s="612"/>
      <c r="LMI98" s="612"/>
      <c r="LMJ98" s="612"/>
      <c r="LMK98" s="612"/>
      <c r="LML98" s="612"/>
      <c r="LMM98" s="612"/>
      <c r="LMN98" s="612"/>
      <c r="LMO98" s="612"/>
      <c r="LMP98" s="612"/>
      <c r="LMQ98" s="612"/>
      <c r="LMR98" s="612"/>
      <c r="LMS98" s="612"/>
      <c r="LMT98" s="612"/>
      <c r="LMU98" s="612"/>
      <c r="LMV98" s="612"/>
      <c r="LMW98" s="612"/>
      <c r="LMX98" s="612"/>
      <c r="LMY98" s="612"/>
      <c r="LMZ98" s="612"/>
      <c r="LNA98" s="612"/>
      <c r="LNB98" s="612"/>
      <c r="LNC98" s="612"/>
      <c r="LND98" s="612"/>
      <c r="LNE98" s="612"/>
      <c r="LNF98" s="612"/>
      <c r="LNG98" s="612"/>
      <c r="LNH98" s="612"/>
      <c r="LNI98" s="612"/>
      <c r="LNJ98" s="612"/>
      <c r="LNK98" s="612"/>
      <c r="LNL98" s="612"/>
      <c r="LNM98" s="612"/>
      <c r="LNN98" s="612"/>
      <c r="LNO98" s="612"/>
      <c r="LNP98" s="612"/>
      <c r="LNQ98" s="612"/>
      <c r="LNR98" s="612"/>
      <c r="LNS98" s="612"/>
      <c r="LNT98" s="612"/>
      <c r="LNU98" s="612"/>
      <c r="LNV98" s="612"/>
      <c r="LNW98" s="612"/>
      <c r="LNX98" s="612"/>
      <c r="LNY98" s="612"/>
      <c r="LNZ98" s="612"/>
      <c r="LOA98" s="612"/>
      <c r="LOB98" s="612"/>
      <c r="LOC98" s="612"/>
      <c r="LOD98" s="612"/>
      <c r="LOE98" s="612"/>
      <c r="LOF98" s="612"/>
      <c r="LOG98" s="612"/>
      <c r="LOH98" s="612"/>
      <c r="LOI98" s="612"/>
      <c r="LOJ98" s="612"/>
      <c r="LOK98" s="612"/>
      <c r="LOL98" s="612"/>
      <c r="LOM98" s="612"/>
      <c r="LON98" s="612"/>
      <c r="LOO98" s="612"/>
      <c r="LOP98" s="612"/>
      <c r="LOQ98" s="612"/>
      <c r="LOR98" s="612"/>
      <c r="LOS98" s="612"/>
      <c r="LOT98" s="612"/>
      <c r="LOU98" s="612"/>
      <c r="LOV98" s="612"/>
      <c r="LOW98" s="612"/>
      <c r="LOX98" s="612"/>
      <c r="LOY98" s="612"/>
      <c r="LOZ98" s="612"/>
      <c r="LPA98" s="612"/>
      <c r="LPB98" s="612"/>
      <c r="LPC98" s="612"/>
      <c r="LPD98" s="612"/>
      <c r="LPE98" s="612"/>
      <c r="LPF98" s="612"/>
      <c r="LPG98" s="612"/>
      <c r="LPH98" s="612"/>
      <c r="LPI98" s="612"/>
      <c r="LPJ98" s="612"/>
      <c r="LPK98" s="612"/>
      <c r="LPL98" s="612"/>
      <c r="LPM98" s="612"/>
      <c r="LPN98" s="612"/>
      <c r="LPO98" s="612"/>
      <c r="LPP98" s="612"/>
      <c r="LPQ98" s="612"/>
      <c r="LPR98" s="612"/>
      <c r="LPS98" s="612"/>
      <c r="LPT98" s="612"/>
      <c r="LPU98" s="612"/>
      <c r="LPV98" s="612"/>
      <c r="LPW98" s="612"/>
      <c r="LPX98" s="612"/>
      <c r="LPY98" s="612"/>
      <c r="LPZ98" s="612"/>
      <c r="LQA98" s="612"/>
      <c r="LQB98" s="612"/>
      <c r="LQC98" s="612"/>
      <c r="LQD98" s="612"/>
      <c r="LQE98" s="612"/>
      <c r="LQF98" s="612"/>
      <c r="LQG98" s="612"/>
      <c r="LQH98" s="612"/>
      <c r="LQI98" s="612"/>
      <c r="LQJ98" s="612"/>
      <c r="LQK98" s="612"/>
      <c r="LQL98" s="612"/>
      <c r="LQM98" s="612"/>
      <c r="LQN98" s="612"/>
      <c r="LQO98" s="612"/>
      <c r="LQP98" s="612"/>
      <c r="LQQ98" s="612"/>
      <c r="LQR98" s="612"/>
      <c r="LQS98" s="612"/>
      <c r="LQT98" s="612"/>
      <c r="LQU98" s="612"/>
      <c r="LQV98" s="612"/>
      <c r="LQW98" s="612"/>
      <c r="LQX98" s="612"/>
      <c r="LQY98" s="612"/>
      <c r="LQZ98" s="612"/>
      <c r="LRA98" s="612"/>
      <c r="LRB98" s="612"/>
      <c r="LRC98" s="612"/>
      <c r="LRD98" s="612"/>
      <c r="LRE98" s="612"/>
      <c r="LRF98" s="612"/>
      <c r="LRG98" s="612"/>
      <c r="LRH98" s="612"/>
      <c r="LRI98" s="612"/>
      <c r="LRJ98" s="612"/>
      <c r="LRK98" s="612"/>
      <c r="LRL98" s="612"/>
      <c r="LRM98" s="612"/>
      <c r="LRN98" s="612"/>
      <c r="LRO98" s="612"/>
      <c r="LRP98" s="612"/>
      <c r="LRQ98" s="612"/>
      <c r="LRR98" s="612"/>
      <c r="LRS98" s="612"/>
      <c r="LRT98" s="612"/>
      <c r="LRU98" s="612"/>
      <c r="LRV98" s="612"/>
      <c r="LRW98" s="612"/>
      <c r="LRX98" s="612"/>
      <c r="LRY98" s="612"/>
      <c r="LRZ98" s="612"/>
      <c r="LSA98" s="612"/>
      <c r="LSB98" s="612"/>
      <c r="LSC98" s="612"/>
      <c r="LSD98" s="612"/>
      <c r="LSE98" s="612"/>
      <c r="LSF98" s="612"/>
      <c r="LSG98" s="612"/>
      <c r="LSH98" s="612"/>
      <c r="LSI98" s="612"/>
      <c r="LSJ98" s="612"/>
      <c r="LSK98" s="612"/>
      <c r="LSL98" s="612"/>
      <c r="LSM98" s="612"/>
      <c r="LSN98" s="612"/>
      <c r="LSO98" s="612"/>
      <c r="LSP98" s="612"/>
      <c r="LSQ98" s="612"/>
      <c r="LSR98" s="612"/>
      <c r="LSS98" s="612"/>
      <c r="LST98" s="612"/>
      <c r="LSU98" s="612"/>
      <c r="LSV98" s="612"/>
      <c r="LSW98" s="612"/>
      <c r="LSX98" s="612"/>
      <c r="LSY98" s="612"/>
      <c r="LSZ98" s="612"/>
      <c r="LTA98" s="612"/>
      <c r="LTB98" s="612"/>
      <c r="LTC98" s="612"/>
      <c r="LTD98" s="612"/>
      <c r="LTE98" s="612"/>
      <c r="LTF98" s="612"/>
      <c r="LTG98" s="612"/>
      <c r="LTH98" s="612"/>
      <c r="LTI98" s="612"/>
      <c r="LTJ98" s="612"/>
      <c r="LTK98" s="612"/>
      <c r="LTL98" s="612"/>
      <c r="LTM98" s="612"/>
      <c r="LTN98" s="612"/>
      <c r="LTO98" s="612"/>
      <c r="LTP98" s="612"/>
      <c r="LTQ98" s="612"/>
      <c r="LTR98" s="612"/>
      <c r="LTS98" s="612"/>
      <c r="LTT98" s="612"/>
      <c r="LTU98" s="612"/>
      <c r="LTV98" s="612"/>
      <c r="LTW98" s="612"/>
      <c r="LTX98" s="612"/>
      <c r="LTY98" s="612"/>
      <c r="LTZ98" s="612"/>
      <c r="LUA98" s="612"/>
      <c r="LUB98" s="612"/>
      <c r="LUC98" s="612"/>
      <c r="LUD98" s="612"/>
      <c r="LUE98" s="612"/>
      <c r="LUF98" s="612"/>
      <c r="LUG98" s="612"/>
      <c r="LUH98" s="612"/>
      <c r="LUI98" s="612"/>
      <c r="LUJ98" s="612"/>
      <c r="LUK98" s="612"/>
      <c r="LUL98" s="612"/>
      <c r="LUM98" s="612"/>
      <c r="LUN98" s="612"/>
      <c r="LUO98" s="612"/>
      <c r="LUP98" s="612"/>
      <c r="LUQ98" s="612"/>
      <c r="LUR98" s="612"/>
      <c r="LUS98" s="612"/>
      <c r="LUT98" s="612"/>
      <c r="LUU98" s="612"/>
      <c r="LUV98" s="612"/>
      <c r="LUW98" s="612"/>
      <c r="LUX98" s="612"/>
      <c r="LUY98" s="612"/>
      <c r="LUZ98" s="612"/>
      <c r="LVA98" s="612"/>
      <c r="LVB98" s="612"/>
      <c r="LVC98" s="612"/>
      <c r="LVD98" s="612"/>
      <c r="LVE98" s="612"/>
      <c r="LVF98" s="612"/>
      <c r="LVG98" s="612"/>
      <c r="LVH98" s="612"/>
      <c r="LVI98" s="612"/>
      <c r="LVJ98" s="612"/>
      <c r="LVK98" s="612"/>
      <c r="LVL98" s="612"/>
      <c r="LVM98" s="612"/>
      <c r="LVN98" s="612"/>
      <c r="LVO98" s="612"/>
      <c r="LVP98" s="612"/>
      <c r="LVQ98" s="612"/>
      <c r="LVR98" s="612"/>
      <c r="LVS98" s="612"/>
      <c r="LVT98" s="612"/>
      <c r="LVU98" s="612"/>
      <c r="LVV98" s="612"/>
      <c r="LVW98" s="612"/>
      <c r="LVX98" s="612"/>
      <c r="LVY98" s="612"/>
      <c r="LVZ98" s="612"/>
      <c r="LWA98" s="612"/>
      <c r="LWB98" s="612"/>
      <c r="LWC98" s="612"/>
      <c r="LWD98" s="612"/>
      <c r="LWE98" s="612"/>
      <c r="LWF98" s="612"/>
      <c r="LWG98" s="612"/>
      <c r="LWH98" s="612"/>
      <c r="LWI98" s="612"/>
      <c r="LWJ98" s="612"/>
      <c r="LWK98" s="612"/>
      <c r="LWL98" s="612"/>
      <c r="LWM98" s="612"/>
      <c r="LWN98" s="612"/>
      <c r="LWO98" s="612"/>
      <c r="LWP98" s="612"/>
      <c r="LWQ98" s="612"/>
      <c r="LWR98" s="612"/>
      <c r="LWS98" s="612"/>
      <c r="LWT98" s="612"/>
      <c r="LWU98" s="612"/>
      <c r="LWV98" s="612"/>
      <c r="LWW98" s="612"/>
      <c r="LWX98" s="612"/>
      <c r="LWY98" s="612"/>
      <c r="LWZ98" s="612"/>
      <c r="LXA98" s="612"/>
      <c r="LXB98" s="612"/>
      <c r="LXC98" s="612"/>
      <c r="LXD98" s="612"/>
      <c r="LXE98" s="612"/>
      <c r="LXF98" s="612"/>
      <c r="LXG98" s="612"/>
      <c r="LXH98" s="612"/>
      <c r="LXI98" s="612"/>
      <c r="LXJ98" s="612"/>
      <c r="LXK98" s="612"/>
      <c r="LXL98" s="612"/>
      <c r="LXM98" s="612"/>
      <c r="LXN98" s="612"/>
      <c r="LXO98" s="612"/>
      <c r="LXP98" s="612"/>
      <c r="LXQ98" s="612"/>
      <c r="LXR98" s="612"/>
      <c r="LXS98" s="612"/>
      <c r="LXT98" s="612"/>
      <c r="LXU98" s="612"/>
      <c r="LXV98" s="612"/>
      <c r="LXW98" s="612"/>
      <c r="LXX98" s="612"/>
      <c r="LXY98" s="612"/>
      <c r="LXZ98" s="612"/>
      <c r="LYA98" s="612"/>
      <c r="LYB98" s="612"/>
      <c r="LYC98" s="612"/>
      <c r="LYD98" s="612"/>
      <c r="LYE98" s="612"/>
      <c r="LYF98" s="612"/>
      <c r="LYG98" s="612"/>
      <c r="LYH98" s="612"/>
      <c r="LYI98" s="612"/>
      <c r="LYJ98" s="612"/>
      <c r="LYK98" s="612"/>
      <c r="LYL98" s="612"/>
      <c r="LYM98" s="612"/>
      <c r="LYN98" s="612"/>
      <c r="LYO98" s="612"/>
      <c r="LYP98" s="612"/>
      <c r="LYQ98" s="612"/>
      <c r="LYR98" s="612"/>
      <c r="LYS98" s="612"/>
      <c r="LYT98" s="612"/>
      <c r="LYU98" s="612"/>
      <c r="LYV98" s="612"/>
      <c r="LYW98" s="612"/>
      <c r="LYX98" s="612"/>
      <c r="LYY98" s="612"/>
      <c r="LYZ98" s="612"/>
      <c r="LZA98" s="612"/>
      <c r="LZB98" s="612"/>
      <c r="LZC98" s="612"/>
      <c r="LZD98" s="612"/>
      <c r="LZE98" s="612"/>
      <c r="LZF98" s="612"/>
      <c r="LZG98" s="612"/>
      <c r="LZH98" s="612"/>
      <c r="LZI98" s="612"/>
      <c r="LZJ98" s="612"/>
      <c r="LZK98" s="612"/>
      <c r="LZL98" s="612"/>
      <c r="LZM98" s="612"/>
      <c r="LZN98" s="612"/>
      <c r="LZO98" s="612"/>
      <c r="LZP98" s="612"/>
      <c r="LZQ98" s="612"/>
      <c r="LZR98" s="612"/>
      <c r="LZS98" s="612"/>
      <c r="LZT98" s="612"/>
      <c r="LZU98" s="612"/>
      <c r="LZV98" s="612"/>
      <c r="LZW98" s="612"/>
      <c r="LZX98" s="612"/>
      <c r="LZY98" s="612"/>
      <c r="LZZ98" s="612"/>
      <c r="MAA98" s="612"/>
      <c r="MAB98" s="612"/>
      <c r="MAC98" s="612"/>
      <c r="MAD98" s="612"/>
      <c r="MAE98" s="612"/>
      <c r="MAF98" s="612"/>
      <c r="MAG98" s="612"/>
      <c r="MAH98" s="612"/>
      <c r="MAI98" s="612"/>
      <c r="MAJ98" s="612"/>
      <c r="MAK98" s="612"/>
      <c r="MAL98" s="612"/>
      <c r="MAM98" s="612"/>
      <c r="MAN98" s="612"/>
      <c r="MAO98" s="612"/>
      <c r="MAP98" s="612"/>
      <c r="MAQ98" s="612"/>
      <c r="MAR98" s="612"/>
      <c r="MAS98" s="612"/>
      <c r="MAT98" s="612"/>
      <c r="MAU98" s="612"/>
      <c r="MAV98" s="612"/>
      <c r="MAW98" s="612"/>
      <c r="MAX98" s="612"/>
      <c r="MAY98" s="612"/>
      <c r="MAZ98" s="612"/>
      <c r="MBA98" s="612"/>
      <c r="MBB98" s="612"/>
      <c r="MBC98" s="612"/>
      <c r="MBD98" s="612"/>
      <c r="MBE98" s="612"/>
      <c r="MBF98" s="612"/>
      <c r="MBG98" s="612"/>
      <c r="MBH98" s="612"/>
      <c r="MBI98" s="612"/>
      <c r="MBJ98" s="612"/>
      <c r="MBK98" s="612"/>
      <c r="MBL98" s="612"/>
      <c r="MBM98" s="612"/>
      <c r="MBN98" s="612"/>
      <c r="MBO98" s="612"/>
      <c r="MBP98" s="612"/>
      <c r="MBQ98" s="612"/>
      <c r="MBR98" s="612"/>
      <c r="MBS98" s="612"/>
      <c r="MBT98" s="612"/>
      <c r="MBU98" s="612"/>
      <c r="MBV98" s="612"/>
      <c r="MBW98" s="612"/>
      <c r="MBX98" s="612"/>
      <c r="MBY98" s="612"/>
      <c r="MBZ98" s="612"/>
      <c r="MCA98" s="612"/>
      <c r="MCB98" s="612"/>
      <c r="MCC98" s="612"/>
      <c r="MCD98" s="612"/>
      <c r="MCE98" s="612"/>
      <c r="MCF98" s="612"/>
      <c r="MCG98" s="612"/>
      <c r="MCH98" s="612"/>
      <c r="MCI98" s="612"/>
      <c r="MCJ98" s="612"/>
      <c r="MCK98" s="612"/>
      <c r="MCL98" s="612"/>
      <c r="MCM98" s="612"/>
      <c r="MCN98" s="612"/>
      <c r="MCO98" s="612"/>
      <c r="MCP98" s="612"/>
      <c r="MCQ98" s="612"/>
      <c r="MCR98" s="612"/>
      <c r="MCS98" s="612"/>
      <c r="MCT98" s="612"/>
      <c r="MCU98" s="612"/>
      <c r="MCV98" s="612"/>
      <c r="MCW98" s="612"/>
      <c r="MCX98" s="612"/>
      <c r="MCY98" s="612"/>
      <c r="MCZ98" s="612"/>
      <c r="MDA98" s="612"/>
      <c r="MDB98" s="612"/>
      <c r="MDC98" s="612"/>
      <c r="MDD98" s="612"/>
      <c r="MDE98" s="612"/>
      <c r="MDF98" s="612"/>
      <c r="MDG98" s="612"/>
      <c r="MDH98" s="612"/>
      <c r="MDI98" s="612"/>
      <c r="MDJ98" s="612"/>
      <c r="MDK98" s="612"/>
      <c r="MDL98" s="612"/>
      <c r="MDM98" s="612"/>
      <c r="MDN98" s="612"/>
      <c r="MDO98" s="612"/>
      <c r="MDP98" s="612"/>
      <c r="MDQ98" s="612"/>
      <c r="MDR98" s="612"/>
      <c r="MDS98" s="612"/>
      <c r="MDT98" s="612"/>
      <c r="MDU98" s="612"/>
      <c r="MDV98" s="612"/>
      <c r="MDW98" s="612"/>
      <c r="MDX98" s="612"/>
      <c r="MDY98" s="612"/>
      <c r="MDZ98" s="612"/>
      <c r="MEA98" s="612"/>
      <c r="MEB98" s="612"/>
      <c r="MEC98" s="612"/>
      <c r="MED98" s="612"/>
      <c r="MEE98" s="612"/>
      <c r="MEF98" s="612"/>
      <c r="MEG98" s="612"/>
      <c r="MEH98" s="612"/>
      <c r="MEI98" s="612"/>
      <c r="MEJ98" s="612"/>
      <c r="MEK98" s="612"/>
      <c r="MEL98" s="612"/>
      <c r="MEM98" s="612"/>
      <c r="MEN98" s="612"/>
      <c r="MEO98" s="612"/>
      <c r="MEP98" s="612"/>
      <c r="MEQ98" s="612"/>
      <c r="MER98" s="612"/>
      <c r="MES98" s="612"/>
      <c r="MET98" s="612"/>
      <c r="MEU98" s="612"/>
      <c r="MEV98" s="612"/>
      <c r="MEW98" s="612"/>
      <c r="MEX98" s="612"/>
      <c r="MEY98" s="612"/>
      <c r="MEZ98" s="612"/>
      <c r="MFA98" s="612"/>
      <c r="MFB98" s="612"/>
      <c r="MFC98" s="612"/>
      <c r="MFD98" s="612"/>
      <c r="MFE98" s="612"/>
      <c r="MFF98" s="612"/>
      <c r="MFG98" s="612"/>
      <c r="MFH98" s="612"/>
      <c r="MFI98" s="612"/>
      <c r="MFJ98" s="612"/>
      <c r="MFK98" s="612"/>
      <c r="MFL98" s="612"/>
      <c r="MFM98" s="612"/>
      <c r="MFN98" s="612"/>
      <c r="MFO98" s="612"/>
      <c r="MFP98" s="612"/>
      <c r="MFQ98" s="612"/>
      <c r="MFR98" s="612"/>
      <c r="MFS98" s="612"/>
      <c r="MFT98" s="612"/>
      <c r="MFU98" s="612"/>
      <c r="MFV98" s="612"/>
      <c r="MFW98" s="612"/>
      <c r="MFX98" s="612"/>
      <c r="MFY98" s="612"/>
      <c r="MFZ98" s="612"/>
      <c r="MGA98" s="612"/>
      <c r="MGB98" s="612"/>
      <c r="MGC98" s="612"/>
      <c r="MGD98" s="612"/>
      <c r="MGE98" s="612"/>
      <c r="MGF98" s="612"/>
      <c r="MGG98" s="612"/>
      <c r="MGH98" s="612"/>
      <c r="MGI98" s="612"/>
      <c r="MGJ98" s="612"/>
      <c r="MGK98" s="612"/>
      <c r="MGL98" s="612"/>
      <c r="MGM98" s="612"/>
      <c r="MGN98" s="612"/>
      <c r="MGO98" s="612"/>
      <c r="MGP98" s="612"/>
      <c r="MGQ98" s="612"/>
      <c r="MGR98" s="612"/>
      <c r="MGS98" s="612"/>
      <c r="MGT98" s="612"/>
      <c r="MGU98" s="612"/>
      <c r="MGV98" s="612"/>
      <c r="MGW98" s="612"/>
      <c r="MGX98" s="612"/>
      <c r="MGY98" s="612"/>
      <c r="MGZ98" s="612"/>
      <c r="MHA98" s="612"/>
      <c r="MHB98" s="612"/>
      <c r="MHC98" s="612"/>
      <c r="MHD98" s="612"/>
      <c r="MHE98" s="612"/>
      <c r="MHF98" s="612"/>
      <c r="MHG98" s="612"/>
      <c r="MHH98" s="612"/>
      <c r="MHI98" s="612"/>
      <c r="MHJ98" s="612"/>
      <c r="MHK98" s="612"/>
      <c r="MHL98" s="612"/>
      <c r="MHM98" s="612"/>
      <c r="MHN98" s="612"/>
      <c r="MHO98" s="612"/>
      <c r="MHP98" s="612"/>
      <c r="MHQ98" s="612"/>
      <c r="MHR98" s="612"/>
      <c r="MHS98" s="612"/>
      <c r="MHT98" s="612"/>
      <c r="MHU98" s="612"/>
      <c r="MHV98" s="612"/>
      <c r="MHW98" s="612"/>
      <c r="MHX98" s="612"/>
      <c r="MHY98" s="612"/>
      <c r="MHZ98" s="612"/>
      <c r="MIA98" s="612"/>
      <c r="MIB98" s="612"/>
      <c r="MIC98" s="612"/>
      <c r="MID98" s="612"/>
      <c r="MIE98" s="612"/>
      <c r="MIF98" s="612"/>
      <c r="MIG98" s="612"/>
      <c r="MIH98" s="612"/>
      <c r="MII98" s="612"/>
      <c r="MIJ98" s="612"/>
      <c r="MIK98" s="612"/>
      <c r="MIL98" s="612"/>
      <c r="MIM98" s="612"/>
      <c r="MIN98" s="612"/>
      <c r="MIO98" s="612"/>
      <c r="MIP98" s="612"/>
      <c r="MIQ98" s="612"/>
      <c r="MIR98" s="612"/>
      <c r="MIS98" s="612"/>
      <c r="MIT98" s="612"/>
      <c r="MIU98" s="612"/>
      <c r="MIV98" s="612"/>
      <c r="MIW98" s="612"/>
      <c r="MIX98" s="612"/>
      <c r="MIY98" s="612"/>
      <c r="MIZ98" s="612"/>
      <c r="MJA98" s="612"/>
      <c r="MJB98" s="612"/>
      <c r="MJC98" s="612"/>
      <c r="MJD98" s="612"/>
      <c r="MJE98" s="612"/>
      <c r="MJF98" s="612"/>
      <c r="MJG98" s="612"/>
      <c r="MJH98" s="612"/>
      <c r="MJI98" s="612"/>
      <c r="MJJ98" s="612"/>
      <c r="MJK98" s="612"/>
      <c r="MJL98" s="612"/>
      <c r="MJM98" s="612"/>
      <c r="MJN98" s="612"/>
      <c r="MJO98" s="612"/>
      <c r="MJP98" s="612"/>
      <c r="MJQ98" s="612"/>
      <c r="MJR98" s="612"/>
      <c r="MJS98" s="612"/>
      <c r="MJT98" s="612"/>
      <c r="MJU98" s="612"/>
      <c r="MJV98" s="612"/>
      <c r="MJW98" s="612"/>
      <c r="MJX98" s="612"/>
      <c r="MJY98" s="612"/>
      <c r="MJZ98" s="612"/>
      <c r="MKA98" s="612"/>
      <c r="MKB98" s="612"/>
      <c r="MKC98" s="612"/>
      <c r="MKD98" s="612"/>
      <c r="MKE98" s="612"/>
      <c r="MKF98" s="612"/>
      <c r="MKG98" s="612"/>
      <c r="MKH98" s="612"/>
      <c r="MKI98" s="612"/>
      <c r="MKJ98" s="612"/>
      <c r="MKK98" s="612"/>
      <c r="MKL98" s="612"/>
      <c r="MKM98" s="612"/>
      <c r="MKN98" s="612"/>
      <c r="MKO98" s="612"/>
      <c r="MKP98" s="612"/>
      <c r="MKQ98" s="612"/>
      <c r="MKR98" s="612"/>
      <c r="MKS98" s="612"/>
      <c r="MKT98" s="612"/>
      <c r="MKU98" s="612"/>
      <c r="MKV98" s="612"/>
      <c r="MKW98" s="612"/>
      <c r="MKX98" s="612"/>
      <c r="MKY98" s="612"/>
      <c r="MKZ98" s="612"/>
      <c r="MLA98" s="612"/>
      <c r="MLB98" s="612"/>
      <c r="MLC98" s="612"/>
      <c r="MLD98" s="612"/>
      <c r="MLE98" s="612"/>
      <c r="MLF98" s="612"/>
      <c r="MLG98" s="612"/>
      <c r="MLH98" s="612"/>
      <c r="MLI98" s="612"/>
      <c r="MLJ98" s="612"/>
      <c r="MLK98" s="612"/>
      <c r="MLL98" s="612"/>
      <c r="MLM98" s="612"/>
      <c r="MLN98" s="612"/>
      <c r="MLO98" s="612"/>
      <c r="MLP98" s="612"/>
      <c r="MLQ98" s="612"/>
      <c r="MLR98" s="612"/>
      <c r="MLS98" s="612"/>
      <c r="MLT98" s="612"/>
      <c r="MLU98" s="612"/>
      <c r="MLV98" s="612"/>
      <c r="MLW98" s="612"/>
      <c r="MLX98" s="612"/>
      <c r="MLY98" s="612"/>
      <c r="MLZ98" s="612"/>
      <c r="MMA98" s="612"/>
      <c r="MMB98" s="612"/>
      <c r="MMC98" s="612"/>
      <c r="MMD98" s="612"/>
      <c r="MME98" s="612"/>
      <c r="MMF98" s="612"/>
      <c r="MMG98" s="612"/>
      <c r="MMH98" s="612"/>
      <c r="MMI98" s="612"/>
      <c r="MMJ98" s="612"/>
      <c r="MMK98" s="612"/>
      <c r="MML98" s="612"/>
      <c r="MMM98" s="612"/>
      <c r="MMN98" s="612"/>
      <c r="MMO98" s="612"/>
      <c r="MMP98" s="612"/>
      <c r="MMQ98" s="612"/>
      <c r="MMR98" s="612"/>
      <c r="MMS98" s="612"/>
      <c r="MMT98" s="612"/>
      <c r="MMU98" s="612"/>
      <c r="MMV98" s="612"/>
      <c r="MMW98" s="612"/>
      <c r="MMX98" s="612"/>
      <c r="MMY98" s="612"/>
      <c r="MMZ98" s="612"/>
      <c r="MNA98" s="612"/>
      <c r="MNB98" s="612"/>
      <c r="MNC98" s="612"/>
      <c r="MND98" s="612"/>
      <c r="MNE98" s="612"/>
      <c r="MNF98" s="612"/>
      <c r="MNG98" s="612"/>
      <c r="MNH98" s="612"/>
      <c r="MNI98" s="612"/>
      <c r="MNJ98" s="612"/>
      <c r="MNK98" s="612"/>
      <c r="MNL98" s="612"/>
      <c r="MNM98" s="612"/>
      <c r="MNN98" s="612"/>
      <c r="MNO98" s="612"/>
      <c r="MNP98" s="612"/>
      <c r="MNQ98" s="612"/>
      <c r="MNR98" s="612"/>
      <c r="MNS98" s="612"/>
      <c r="MNT98" s="612"/>
      <c r="MNU98" s="612"/>
      <c r="MNV98" s="612"/>
      <c r="MNW98" s="612"/>
      <c r="MNX98" s="612"/>
      <c r="MNY98" s="612"/>
      <c r="MNZ98" s="612"/>
      <c r="MOA98" s="612"/>
      <c r="MOB98" s="612"/>
      <c r="MOC98" s="612"/>
      <c r="MOD98" s="612"/>
      <c r="MOE98" s="612"/>
      <c r="MOF98" s="612"/>
      <c r="MOG98" s="612"/>
      <c r="MOH98" s="612"/>
      <c r="MOI98" s="612"/>
      <c r="MOJ98" s="612"/>
      <c r="MOK98" s="612"/>
      <c r="MOL98" s="612"/>
      <c r="MOM98" s="612"/>
      <c r="MON98" s="612"/>
      <c r="MOO98" s="612"/>
      <c r="MOP98" s="612"/>
      <c r="MOQ98" s="612"/>
      <c r="MOR98" s="612"/>
      <c r="MOS98" s="612"/>
      <c r="MOT98" s="612"/>
      <c r="MOU98" s="612"/>
      <c r="MOV98" s="612"/>
      <c r="MOW98" s="612"/>
      <c r="MOX98" s="612"/>
      <c r="MOY98" s="612"/>
      <c r="MOZ98" s="612"/>
      <c r="MPA98" s="612"/>
      <c r="MPB98" s="612"/>
      <c r="MPC98" s="612"/>
      <c r="MPD98" s="612"/>
      <c r="MPE98" s="612"/>
      <c r="MPF98" s="612"/>
      <c r="MPG98" s="612"/>
      <c r="MPH98" s="612"/>
      <c r="MPI98" s="612"/>
      <c r="MPJ98" s="612"/>
      <c r="MPK98" s="612"/>
      <c r="MPL98" s="612"/>
      <c r="MPM98" s="612"/>
      <c r="MPN98" s="612"/>
      <c r="MPO98" s="612"/>
      <c r="MPP98" s="612"/>
      <c r="MPQ98" s="612"/>
      <c r="MPR98" s="612"/>
      <c r="MPS98" s="612"/>
      <c r="MPT98" s="612"/>
      <c r="MPU98" s="612"/>
      <c r="MPV98" s="612"/>
      <c r="MPW98" s="612"/>
      <c r="MPX98" s="612"/>
      <c r="MPY98" s="612"/>
      <c r="MPZ98" s="612"/>
      <c r="MQA98" s="612"/>
      <c r="MQB98" s="612"/>
      <c r="MQC98" s="612"/>
      <c r="MQD98" s="612"/>
      <c r="MQE98" s="612"/>
      <c r="MQF98" s="612"/>
      <c r="MQG98" s="612"/>
      <c r="MQH98" s="612"/>
      <c r="MQI98" s="612"/>
      <c r="MQJ98" s="612"/>
      <c r="MQK98" s="612"/>
      <c r="MQL98" s="612"/>
      <c r="MQM98" s="612"/>
      <c r="MQN98" s="612"/>
      <c r="MQO98" s="612"/>
      <c r="MQP98" s="612"/>
      <c r="MQQ98" s="612"/>
      <c r="MQR98" s="612"/>
      <c r="MQS98" s="612"/>
      <c r="MQT98" s="612"/>
      <c r="MQU98" s="612"/>
      <c r="MQV98" s="612"/>
      <c r="MQW98" s="612"/>
      <c r="MQX98" s="612"/>
      <c r="MQY98" s="612"/>
      <c r="MQZ98" s="612"/>
      <c r="MRA98" s="612"/>
      <c r="MRB98" s="612"/>
      <c r="MRC98" s="612"/>
      <c r="MRD98" s="612"/>
      <c r="MRE98" s="612"/>
      <c r="MRF98" s="612"/>
      <c r="MRG98" s="612"/>
      <c r="MRH98" s="612"/>
      <c r="MRI98" s="612"/>
      <c r="MRJ98" s="612"/>
      <c r="MRK98" s="612"/>
      <c r="MRL98" s="612"/>
      <c r="MRM98" s="612"/>
      <c r="MRN98" s="612"/>
      <c r="MRO98" s="612"/>
      <c r="MRP98" s="612"/>
      <c r="MRQ98" s="612"/>
      <c r="MRR98" s="612"/>
      <c r="MRS98" s="612"/>
      <c r="MRT98" s="612"/>
      <c r="MRU98" s="612"/>
      <c r="MRV98" s="612"/>
      <c r="MRW98" s="612"/>
      <c r="MRX98" s="612"/>
      <c r="MRY98" s="612"/>
      <c r="MRZ98" s="612"/>
      <c r="MSA98" s="612"/>
      <c r="MSB98" s="612"/>
      <c r="MSC98" s="612"/>
      <c r="MSD98" s="612"/>
      <c r="MSE98" s="612"/>
      <c r="MSF98" s="612"/>
      <c r="MSG98" s="612"/>
      <c r="MSH98" s="612"/>
      <c r="MSI98" s="612"/>
      <c r="MSJ98" s="612"/>
      <c r="MSK98" s="612"/>
      <c r="MSL98" s="612"/>
      <c r="MSM98" s="612"/>
      <c r="MSN98" s="612"/>
      <c r="MSO98" s="612"/>
      <c r="MSP98" s="612"/>
      <c r="MSQ98" s="612"/>
      <c r="MSR98" s="612"/>
      <c r="MSS98" s="612"/>
      <c r="MST98" s="612"/>
      <c r="MSU98" s="612"/>
      <c r="MSV98" s="612"/>
      <c r="MSW98" s="612"/>
      <c r="MSX98" s="612"/>
      <c r="MSY98" s="612"/>
      <c r="MSZ98" s="612"/>
      <c r="MTA98" s="612"/>
      <c r="MTB98" s="612"/>
      <c r="MTC98" s="612"/>
      <c r="MTD98" s="612"/>
      <c r="MTE98" s="612"/>
      <c r="MTF98" s="612"/>
      <c r="MTG98" s="612"/>
      <c r="MTH98" s="612"/>
      <c r="MTI98" s="612"/>
      <c r="MTJ98" s="612"/>
      <c r="MTK98" s="612"/>
      <c r="MTL98" s="612"/>
      <c r="MTM98" s="612"/>
      <c r="MTN98" s="612"/>
      <c r="MTO98" s="612"/>
      <c r="MTP98" s="612"/>
      <c r="MTQ98" s="612"/>
      <c r="MTR98" s="612"/>
      <c r="MTS98" s="612"/>
      <c r="MTT98" s="612"/>
      <c r="MTU98" s="612"/>
      <c r="MTV98" s="612"/>
      <c r="MTW98" s="612"/>
      <c r="MTX98" s="612"/>
      <c r="MTY98" s="612"/>
      <c r="MTZ98" s="612"/>
      <c r="MUA98" s="612"/>
      <c r="MUB98" s="612"/>
      <c r="MUC98" s="612"/>
      <c r="MUD98" s="612"/>
      <c r="MUE98" s="612"/>
      <c r="MUF98" s="612"/>
      <c r="MUG98" s="612"/>
      <c r="MUH98" s="612"/>
      <c r="MUI98" s="612"/>
      <c r="MUJ98" s="612"/>
      <c r="MUK98" s="612"/>
      <c r="MUL98" s="612"/>
      <c r="MUM98" s="612"/>
      <c r="MUN98" s="612"/>
      <c r="MUO98" s="612"/>
      <c r="MUP98" s="612"/>
      <c r="MUQ98" s="612"/>
      <c r="MUR98" s="612"/>
      <c r="MUS98" s="612"/>
      <c r="MUT98" s="612"/>
      <c r="MUU98" s="612"/>
      <c r="MUV98" s="612"/>
      <c r="MUW98" s="612"/>
      <c r="MUX98" s="612"/>
      <c r="MUY98" s="612"/>
      <c r="MUZ98" s="612"/>
      <c r="MVA98" s="612"/>
      <c r="MVB98" s="612"/>
      <c r="MVC98" s="612"/>
      <c r="MVD98" s="612"/>
      <c r="MVE98" s="612"/>
      <c r="MVF98" s="612"/>
      <c r="MVG98" s="612"/>
      <c r="MVH98" s="612"/>
      <c r="MVI98" s="612"/>
      <c r="MVJ98" s="612"/>
      <c r="MVK98" s="612"/>
      <c r="MVL98" s="612"/>
      <c r="MVM98" s="612"/>
      <c r="MVN98" s="612"/>
      <c r="MVO98" s="612"/>
      <c r="MVP98" s="612"/>
      <c r="MVQ98" s="612"/>
      <c r="MVR98" s="612"/>
      <c r="MVS98" s="612"/>
      <c r="MVT98" s="612"/>
      <c r="MVU98" s="612"/>
      <c r="MVV98" s="612"/>
      <c r="MVW98" s="612"/>
      <c r="MVX98" s="612"/>
      <c r="MVY98" s="612"/>
      <c r="MVZ98" s="612"/>
      <c r="MWA98" s="612"/>
      <c r="MWB98" s="612"/>
      <c r="MWC98" s="612"/>
      <c r="MWD98" s="612"/>
      <c r="MWE98" s="612"/>
      <c r="MWF98" s="612"/>
      <c r="MWG98" s="612"/>
      <c r="MWH98" s="612"/>
      <c r="MWI98" s="612"/>
      <c r="MWJ98" s="612"/>
      <c r="MWK98" s="612"/>
      <c r="MWL98" s="612"/>
      <c r="MWM98" s="612"/>
      <c r="MWN98" s="612"/>
      <c r="MWO98" s="612"/>
      <c r="MWP98" s="612"/>
      <c r="MWQ98" s="612"/>
      <c r="MWR98" s="612"/>
      <c r="MWS98" s="612"/>
      <c r="MWT98" s="612"/>
      <c r="MWU98" s="612"/>
      <c r="MWV98" s="612"/>
      <c r="MWW98" s="612"/>
      <c r="MWX98" s="612"/>
      <c r="MWY98" s="612"/>
      <c r="MWZ98" s="612"/>
      <c r="MXA98" s="612"/>
      <c r="MXB98" s="612"/>
      <c r="MXC98" s="612"/>
      <c r="MXD98" s="612"/>
      <c r="MXE98" s="612"/>
      <c r="MXF98" s="612"/>
      <c r="MXG98" s="612"/>
      <c r="MXH98" s="612"/>
      <c r="MXI98" s="612"/>
      <c r="MXJ98" s="612"/>
      <c r="MXK98" s="612"/>
      <c r="MXL98" s="612"/>
      <c r="MXM98" s="612"/>
      <c r="MXN98" s="612"/>
      <c r="MXO98" s="612"/>
      <c r="MXP98" s="612"/>
      <c r="MXQ98" s="612"/>
      <c r="MXR98" s="612"/>
      <c r="MXS98" s="612"/>
      <c r="MXT98" s="612"/>
      <c r="MXU98" s="612"/>
      <c r="MXV98" s="612"/>
      <c r="MXW98" s="612"/>
      <c r="MXX98" s="612"/>
      <c r="MXY98" s="612"/>
      <c r="MXZ98" s="612"/>
      <c r="MYA98" s="612"/>
      <c r="MYB98" s="612"/>
      <c r="MYC98" s="612"/>
      <c r="MYD98" s="612"/>
      <c r="MYE98" s="612"/>
      <c r="MYF98" s="612"/>
      <c r="MYG98" s="612"/>
      <c r="MYH98" s="612"/>
      <c r="MYI98" s="612"/>
      <c r="MYJ98" s="612"/>
      <c r="MYK98" s="612"/>
      <c r="MYL98" s="612"/>
      <c r="MYM98" s="612"/>
      <c r="MYN98" s="612"/>
      <c r="MYO98" s="612"/>
      <c r="MYP98" s="612"/>
      <c r="MYQ98" s="612"/>
      <c r="MYR98" s="612"/>
      <c r="MYS98" s="612"/>
      <c r="MYT98" s="612"/>
      <c r="MYU98" s="612"/>
      <c r="MYV98" s="612"/>
      <c r="MYW98" s="612"/>
      <c r="MYX98" s="612"/>
      <c r="MYY98" s="612"/>
      <c r="MYZ98" s="612"/>
      <c r="MZA98" s="612"/>
      <c r="MZB98" s="612"/>
      <c r="MZC98" s="612"/>
      <c r="MZD98" s="612"/>
      <c r="MZE98" s="612"/>
      <c r="MZF98" s="612"/>
      <c r="MZG98" s="612"/>
      <c r="MZH98" s="612"/>
      <c r="MZI98" s="612"/>
      <c r="MZJ98" s="612"/>
      <c r="MZK98" s="612"/>
      <c r="MZL98" s="612"/>
      <c r="MZM98" s="612"/>
      <c r="MZN98" s="612"/>
      <c r="MZO98" s="612"/>
      <c r="MZP98" s="612"/>
      <c r="MZQ98" s="612"/>
      <c r="MZR98" s="612"/>
      <c r="MZS98" s="612"/>
      <c r="MZT98" s="612"/>
      <c r="MZU98" s="612"/>
      <c r="MZV98" s="612"/>
      <c r="MZW98" s="612"/>
      <c r="MZX98" s="612"/>
      <c r="MZY98" s="612"/>
      <c r="MZZ98" s="612"/>
      <c r="NAA98" s="612"/>
      <c r="NAB98" s="612"/>
      <c r="NAC98" s="612"/>
      <c r="NAD98" s="612"/>
      <c r="NAE98" s="612"/>
      <c r="NAF98" s="612"/>
      <c r="NAG98" s="612"/>
      <c r="NAH98" s="612"/>
      <c r="NAI98" s="612"/>
      <c r="NAJ98" s="612"/>
      <c r="NAK98" s="612"/>
      <c r="NAL98" s="612"/>
      <c r="NAM98" s="612"/>
      <c r="NAN98" s="612"/>
      <c r="NAO98" s="612"/>
      <c r="NAP98" s="612"/>
      <c r="NAQ98" s="612"/>
      <c r="NAR98" s="612"/>
      <c r="NAS98" s="612"/>
      <c r="NAT98" s="612"/>
      <c r="NAU98" s="612"/>
      <c r="NAV98" s="612"/>
      <c r="NAW98" s="612"/>
      <c r="NAX98" s="612"/>
      <c r="NAY98" s="612"/>
      <c r="NAZ98" s="612"/>
      <c r="NBA98" s="612"/>
      <c r="NBB98" s="612"/>
      <c r="NBC98" s="612"/>
      <c r="NBD98" s="612"/>
      <c r="NBE98" s="612"/>
      <c r="NBF98" s="612"/>
      <c r="NBG98" s="612"/>
      <c r="NBH98" s="612"/>
      <c r="NBI98" s="612"/>
      <c r="NBJ98" s="612"/>
      <c r="NBK98" s="612"/>
      <c r="NBL98" s="612"/>
      <c r="NBM98" s="612"/>
      <c r="NBN98" s="612"/>
      <c r="NBO98" s="612"/>
      <c r="NBP98" s="612"/>
      <c r="NBQ98" s="612"/>
      <c r="NBR98" s="612"/>
      <c r="NBS98" s="612"/>
      <c r="NBT98" s="612"/>
      <c r="NBU98" s="612"/>
      <c r="NBV98" s="612"/>
      <c r="NBW98" s="612"/>
      <c r="NBX98" s="612"/>
      <c r="NBY98" s="612"/>
      <c r="NBZ98" s="612"/>
      <c r="NCA98" s="612"/>
      <c r="NCB98" s="612"/>
      <c r="NCC98" s="612"/>
      <c r="NCD98" s="612"/>
      <c r="NCE98" s="612"/>
      <c r="NCF98" s="612"/>
      <c r="NCG98" s="612"/>
      <c r="NCH98" s="612"/>
      <c r="NCI98" s="612"/>
      <c r="NCJ98" s="612"/>
      <c r="NCK98" s="612"/>
      <c r="NCL98" s="612"/>
      <c r="NCM98" s="612"/>
      <c r="NCN98" s="612"/>
      <c r="NCO98" s="612"/>
      <c r="NCP98" s="612"/>
      <c r="NCQ98" s="612"/>
      <c r="NCR98" s="612"/>
      <c r="NCS98" s="612"/>
      <c r="NCT98" s="612"/>
      <c r="NCU98" s="612"/>
      <c r="NCV98" s="612"/>
      <c r="NCW98" s="612"/>
      <c r="NCX98" s="612"/>
      <c r="NCY98" s="612"/>
      <c r="NCZ98" s="612"/>
      <c r="NDA98" s="612"/>
      <c r="NDB98" s="612"/>
      <c r="NDC98" s="612"/>
      <c r="NDD98" s="612"/>
      <c r="NDE98" s="612"/>
      <c r="NDF98" s="612"/>
      <c r="NDG98" s="612"/>
      <c r="NDH98" s="612"/>
      <c r="NDI98" s="612"/>
      <c r="NDJ98" s="612"/>
      <c r="NDK98" s="612"/>
      <c r="NDL98" s="612"/>
      <c r="NDM98" s="612"/>
      <c r="NDN98" s="612"/>
      <c r="NDO98" s="612"/>
      <c r="NDP98" s="612"/>
      <c r="NDQ98" s="612"/>
      <c r="NDR98" s="612"/>
      <c r="NDS98" s="612"/>
      <c r="NDT98" s="612"/>
      <c r="NDU98" s="612"/>
      <c r="NDV98" s="612"/>
      <c r="NDW98" s="612"/>
      <c r="NDX98" s="612"/>
      <c r="NDY98" s="612"/>
      <c r="NDZ98" s="612"/>
      <c r="NEA98" s="612"/>
      <c r="NEB98" s="612"/>
      <c r="NEC98" s="612"/>
      <c r="NED98" s="612"/>
      <c r="NEE98" s="612"/>
      <c r="NEF98" s="612"/>
      <c r="NEG98" s="612"/>
      <c r="NEH98" s="612"/>
      <c r="NEI98" s="612"/>
      <c r="NEJ98" s="612"/>
      <c r="NEK98" s="612"/>
      <c r="NEL98" s="612"/>
      <c r="NEM98" s="612"/>
      <c r="NEN98" s="612"/>
      <c r="NEO98" s="612"/>
      <c r="NEP98" s="612"/>
      <c r="NEQ98" s="612"/>
      <c r="NER98" s="612"/>
      <c r="NES98" s="612"/>
      <c r="NET98" s="612"/>
      <c r="NEU98" s="612"/>
      <c r="NEV98" s="612"/>
      <c r="NEW98" s="612"/>
      <c r="NEX98" s="612"/>
      <c r="NEY98" s="612"/>
      <c r="NEZ98" s="612"/>
      <c r="NFA98" s="612"/>
      <c r="NFB98" s="612"/>
      <c r="NFC98" s="612"/>
      <c r="NFD98" s="612"/>
      <c r="NFE98" s="612"/>
      <c r="NFF98" s="612"/>
      <c r="NFG98" s="612"/>
      <c r="NFH98" s="612"/>
      <c r="NFI98" s="612"/>
      <c r="NFJ98" s="612"/>
      <c r="NFK98" s="612"/>
      <c r="NFL98" s="612"/>
      <c r="NFM98" s="612"/>
      <c r="NFN98" s="612"/>
      <c r="NFO98" s="612"/>
      <c r="NFP98" s="612"/>
      <c r="NFQ98" s="612"/>
      <c r="NFR98" s="612"/>
      <c r="NFS98" s="612"/>
      <c r="NFT98" s="612"/>
      <c r="NFU98" s="612"/>
      <c r="NFV98" s="612"/>
      <c r="NFW98" s="612"/>
      <c r="NFX98" s="612"/>
      <c r="NFY98" s="612"/>
      <c r="NFZ98" s="612"/>
      <c r="NGA98" s="612"/>
      <c r="NGB98" s="612"/>
      <c r="NGC98" s="612"/>
      <c r="NGD98" s="612"/>
      <c r="NGE98" s="612"/>
      <c r="NGF98" s="612"/>
      <c r="NGG98" s="612"/>
      <c r="NGH98" s="612"/>
      <c r="NGI98" s="612"/>
      <c r="NGJ98" s="612"/>
      <c r="NGK98" s="612"/>
      <c r="NGL98" s="612"/>
      <c r="NGM98" s="612"/>
      <c r="NGN98" s="612"/>
      <c r="NGO98" s="612"/>
      <c r="NGP98" s="612"/>
      <c r="NGQ98" s="612"/>
      <c r="NGR98" s="612"/>
      <c r="NGS98" s="612"/>
      <c r="NGT98" s="612"/>
      <c r="NGU98" s="612"/>
      <c r="NGV98" s="612"/>
      <c r="NGW98" s="612"/>
      <c r="NGX98" s="612"/>
      <c r="NGY98" s="612"/>
      <c r="NGZ98" s="612"/>
      <c r="NHA98" s="612"/>
      <c r="NHB98" s="612"/>
      <c r="NHC98" s="612"/>
      <c r="NHD98" s="612"/>
      <c r="NHE98" s="612"/>
      <c r="NHF98" s="612"/>
      <c r="NHG98" s="612"/>
      <c r="NHH98" s="612"/>
      <c r="NHI98" s="612"/>
      <c r="NHJ98" s="612"/>
      <c r="NHK98" s="612"/>
      <c r="NHL98" s="612"/>
      <c r="NHM98" s="612"/>
      <c r="NHN98" s="612"/>
      <c r="NHO98" s="612"/>
      <c r="NHP98" s="612"/>
      <c r="NHQ98" s="612"/>
      <c r="NHR98" s="612"/>
      <c r="NHS98" s="612"/>
      <c r="NHT98" s="612"/>
      <c r="NHU98" s="612"/>
      <c r="NHV98" s="612"/>
      <c r="NHW98" s="612"/>
      <c r="NHX98" s="612"/>
      <c r="NHY98" s="612"/>
      <c r="NHZ98" s="612"/>
      <c r="NIA98" s="612"/>
      <c r="NIB98" s="612"/>
      <c r="NIC98" s="612"/>
      <c r="NID98" s="612"/>
      <c r="NIE98" s="612"/>
      <c r="NIF98" s="612"/>
      <c r="NIG98" s="612"/>
      <c r="NIH98" s="612"/>
      <c r="NII98" s="612"/>
      <c r="NIJ98" s="612"/>
      <c r="NIK98" s="612"/>
      <c r="NIL98" s="612"/>
      <c r="NIM98" s="612"/>
      <c r="NIN98" s="612"/>
      <c r="NIO98" s="612"/>
      <c r="NIP98" s="612"/>
      <c r="NIQ98" s="612"/>
      <c r="NIR98" s="612"/>
      <c r="NIS98" s="612"/>
      <c r="NIT98" s="612"/>
      <c r="NIU98" s="612"/>
      <c r="NIV98" s="612"/>
      <c r="NIW98" s="612"/>
      <c r="NIX98" s="612"/>
      <c r="NIY98" s="612"/>
      <c r="NIZ98" s="612"/>
      <c r="NJA98" s="612"/>
      <c r="NJB98" s="612"/>
      <c r="NJC98" s="612"/>
      <c r="NJD98" s="612"/>
      <c r="NJE98" s="612"/>
      <c r="NJF98" s="612"/>
      <c r="NJG98" s="612"/>
      <c r="NJH98" s="612"/>
      <c r="NJI98" s="612"/>
      <c r="NJJ98" s="612"/>
      <c r="NJK98" s="612"/>
      <c r="NJL98" s="612"/>
      <c r="NJM98" s="612"/>
      <c r="NJN98" s="612"/>
      <c r="NJO98" s="612"/>
      <c r="NJP98" s="612"/>
      <c r="NJQ98" s="612"/>
      <c r="NJR98" s="612"/>
      <c r="NJS98" s="612"/>
      <c r="NJT98" s="612"/>
      <c r="NJU98" s="612"/>
      <c r="NJV98" s="612"/>
      <c r="NJW98" s="612"/>
      <c r="NJX98" s="612"/>
      <c r="NJY98" s="612"/>
      <c r="NJZ98" s="612"/>
      <c r="NKA98" s="612"/>
      <c r="NKB98" s="612"/>
      <c r="NKC98" s="612"/>
      <c r="NKD98" s="612"/>
      <c r="NKE98" s="612"/>
      <c r="NKF98" s="612"/>
      <c r="NKG98" s="612"/>
      <c r="NKH98" s="612"/>
      <c r="NKI98" s="612"/>
      <c r="NKJ98" s="612"/>
      <c r="NKK98" s="612"/>
      <c r="NKL98" s="612"/>
      <c r="NKM98" s="612"/>
      <c r="NKN98" s="612"/>
      <c r="NKO98" s="612"/>
      <c r="NKP98" s="612"/>
      <c r="NKQ98" s="612"/>
      <c r="NKR98" s="612"/>
      <c r="NKS98" s="612"/>
      <c r="NKT98" s="612"/>
      <c r="NKU98" s="612"/>
      <c r="NKV98" s="612"/>
      <c r="NKW98" s="612"/>
      <c r="NKX98" s="612"/>
      <c r="NKY98" s="612"/>
      <c r="NKZ98" s="612"/>
      <c r="NLA98" s="612"/>
      <c r="NLB98" s="612"/>
      <c r="NLC98" s="612"/>
      <c r="NLD98" s="612"/>
      <c r="NLE98" s="612"/>
      <c r="NLF98" s="612"/>
      <c r="NLG98" s="612"/>
      <c r="NLH98" s="612"/>
      <c r="NLI98" s="612"/>
      <c r="NLJ98" s="612"/>
      <c r="NLK98" s="612"/>
      <c r="NLL98" s="612"/>
      <c r="NLM98" s="612"/>
      <c r="NLN98" s="612"/>
      <c r="NLO98" s="612"/>
      <c r="NLP98" s="612"/>
      <c r="NLQ98" s="612"/>
      <c r="NLR98" s="612"/>
      <c r="NLS98" s="612"/>
      <c r="NLT98" s="612"/>
      <c r="NLU98" s="612"/>
      <c r="NLV98" s="612"/>
      <c r="NLW98" s="612"/>
      <c r="NLX98" s="612"/>
      <c r="NLY98" s="612"/>
      <c r="NLZ98" s="612"/>
      <c r="NMA98" s="612"/>
      <c r="NMB98" s="612"/>
      <c r="NMC98" s="612"/>
      <c r="NMD98" s="612"/>
      <c r="NME98" s="612"/>
      <c r="NMF98" s="612"/>
      <c r="NMG98" s="612"/>
      <c r="NMH98" s="612"/>
      <c r="NMI98" s="612"/>
      <c r="NMJ98" s="612"/>
      <c r="NMK98" s="612"/>
      <c r="NML98" s="612"/>
      <c r="NMM98" s="612"/>
      <c r="NMN98" s="612"/>
      <c r="NMO98" s="612"/>
      <c r="NMP98" s="612"/>
      <c r="NMQ98" s="612"/>
      <c r="NMR98" s="612"/>
      <c r="NMS98" s="612"/>
      <c r="NMT98" s="612"/>
      <c r="NMU98" s="612"/>
      <c r="NMV98" s="612"/>
      <c r="NMW98" s="612"/>
      <c r="NMX98" s="612"/>
      <c r="NMY98" s="612"/>
      <c r="NMZ98" s="612"/>
      <c r="NNA98" s="612"/>
      <c r="NNB98" s="612"/>
      <c r="NNC98" s="612"/>
      <c r="NND98" s="612"/>
      <c r="NNE98" s="612"/>
      <c r="NNF98" s="612"/>
      <c r="NNG98" s="612"/>
      <c r="NNH98" s="612"/>
      <c r="NNI98" s="612"/>
      <c r="NNJ98" s="612"/>
      <c r="NNK98" s="612"/>
      <c r="NNL98" s="612"/>
      <c r="NNM98" s="612"/>
      <c r="NNN98" s="612"/>
      <c r="NNO98" s="612"/>
      <c r="NNP98" s="612"/>
      <c r="NNQ98" s="612"/>
      <c r="NNR98" s="612"/>
      <c r="NNS98" s="612"/>
      <c r="NNT98" s="612"/>
      <c r="NNU98" s="612"/>
      <c r="NNV98" s="612"/>
      <c r="NNW98" s="612"/>
      <c r="NNX98" s="612"/>
      <c r="NNY98" s="612"/>
      <c r="NNZ98" s="612"/>
      <c r="NOA98" s="612"/>
      <c r="NOB98" s="612"/>
      <c r="NOC98" s="612"/>
      <c r="NOD98" s="612"/>
      <c r="NOE98" s="612"/>
      <c r="NOF98" s="612"/>
      <c r="NOG98" s="612"/>
      <c r="NOH98" s="612"/>
      <c r="NOI98" s="612"/>
      <c r="NOJ98" s="612"/>
      <c r="NOK98" s="612"/>
      <c r="NOL98" s="612"/>
      <c r="NOM98" s="612"/>
      <c r="NON98" s="612"/>
      <c r="NOO98" s="612"/>
      <c r="NOP98" s="612"/>
      <c r="NOQ98" s="612"/>
      <c r="NOR98" s="612"/>
      <c r="NOS98" s="612"/>
      <c r="NOT98" s="612"/>
      <c r="NOU98" s="612"/>
      <c r="NOV98" s="612"/>
      <c r="NOW98" s="612"/>
      <c r="NOX98" s="612"/>
      <c r="NOY98" s="612"/>
      <c r="NOZ98" s="612"/>
      <c r="NPA98" s="612"/>
      <c r="NPB98" s="612"/>
      <c r="NPC98" s="612"/>
      <c r="NPD98" s="612"/>
      <c r="NPE98" s="612"/>
      <c r="NPF98" s="612"/>
      <c r="NPG98" s="612"/>
      <c r="NPH98" s="612"/>
      <c r="NPI98" s="612"/>
      <c r="NPJ98" s="612"/>
      <c r="NPK98" s="612"/>
      <c r="NPL98" s="612"/>
      <c r="NPM98" s="612"/>
      <c r="NPN98" s="612"/>
      <c r="NPO98" s="612"/>
      <c r="NPP98" s="612"/>
      <c r="NPQ98" s="612"/>
      <c r="NPR98" s="612"/>
      <c r="NPS98" s="612"/>
      <c r="NPT98" s="612"/>
      <c r="NPU98" s="612"/>
      <c r="NPV98" s="612"/>
      <c r="NPW98" s="612"/>
      <c r="NPX98" s="612"/>
      <c r="NPY98" s="612"/>
      <c r="NPZ98" s="612"/>
      <c r="NQA98" s="612"/>
      <c r="NQB98" s="612"/>
      <c r="NQC98" s="612"/>
      <c r="NQD98" s="612"/>
      <c r="NQE98" s="612"/>
      <c r="NQF98" s="612"/>
      <c r="NQG98" s="612"/>
      <c r="NQH98" s="612"/>
      <c r="NQI98" s="612"/>
      <c r="NQJ98" s="612"/>
      <c r="NQK98" s="612"/>
      <c r="NQL98" s="612"/>
      <c r="NQM98" s="612"/>
      <c r="NQN98" s="612"/>
      <c r="NQO98" s="612"/>
      <c r="NQP98" s="612"/>
      <c r="NQQ98" s="612"/>
      <c r="NQR98" s="612"/>
      <c r="NQS98" s="612"/>
      <c r="NQT98" s="612"/>
      <c r="NQU98" s="612"/>
      <c r="NQV98" s="612"/>
      <c r="NQW98" s="612"/>
      <c r="NQX98" s="612"/>
      <c r="NQY98" s="612"/>
      <c r="NQZ98" s="612"/>
      <c r="NRA98" s="612"/>
      <c r="NRB98" s="612"/>
      <c r="NRC98" s="612"/>
      <c r="NRD98" s="612"/>
      <c r="NRE98" s="612"/>
      <c r="NRF98" s="612"/>
      <c r="NRG98" s="612"/>
      <c r="NRH98" s="612"/>
      <c r="NRI98" s="612"/>
      <c r="NRJ98" s="612"/>
      <c r="NRK98" s="612"/>
      <c r="NRL98" s="612"/>
      <c r="NRM98" s="612"/>
      <c r="NRN98" s="612"/>
      <c r="NRO98" s="612"/>
      <c r="NRP98" s="612"/>
      <c r="NRQ98" s="612"/>
      <c r="NRR98" s="612"/>
      <c r="NRS98" s="612"/>
      <c r="NRT98" s="612"/>
      <c r="NRU98" s="612"/>
      <c r="NRV98" s="612"/>
      <c r="NRW98" s="612"/>
      <c r="NRX98" s="612"/>
      <c r="NRY98" s="612"/>
      <c r="NRZ98" s="612"/>
      <c r="NSA98" s="612"/>
      <c r="NSB98" s="612"/>
      <c r="NSC98" s="612"/>
      <c r="NSD98" s="612"/>
      <c r="NSE98" s="612"/>
      <c r="NSF98" s="612"/>
      <c r="NSG98" s="612"/>
      <c r="NSH98" s="612"/>
      <c r="NSI98" s="612"/>
      <c r="NSJ98" s="612"/>
      <c r="NSK98" s="612"/>
      <c r="NSL98" s="612"/>
      <c r="NSM98" s="612"/>
      <c r="NSN98" s="612"/>
      <c r="NSO98" s="612"/>
      <c r="NSP98" s="612"/>
      <c r="NSQ98" s="612"/>
      <c r="NSR98" s="612"/>
      <c r="NSS98" s="612"/>
      <c r="NST98" s="612"/>
      <c r="NSU98" s="612"/>
      <c r="NSV98" s="612"/>
      <c r="NSW98" s="612"/>
      <c r="NSX98" s="612"/>
      <c r="NSY98" s="612"/>
      <c r="NSZ98" s="612"/>
      <c r="NTA98" s="612"/>
      <c r="NTB98" s="612"/>
      <c r="NTC98" s="612"/>
      <c r="NTD98" s="612"/>
      <c r="NTE98" s="612"/>
      <c r="NTF98" s="612"/>
      <c r="NTG98" s="612"/>
      <c r="NTH98" s="612"/>
      <c r="NTI98" s="612"/>
      <c r="NTJ98" s="612"/>
      <c r="NTK98" s="612"/>
      <c r="NTL98" s="612"/>
      <c r="NTM98" s="612"/>
      <c r="NTN98" s="612"/>
      <c r="NTO98" s="612"/>
      <c r="NTP98" s="612"/>
      <c r="NTQ98" s="612"/>
      <c r="NTR98" s="612"/>
      <c r="NTS98" s="612"/>
      <c r="NTT98" s="612"/>
      <c r="NTU98" s="612"/>
      <c r="NTV98" s="612"/>
      <c r="NTW98" s="612"/>
      <c r="NTX98" s="612"/>
      <c r="NTY98" s="612"/>
      <c r="NTZ98" s="612"/>
      <c r="NUA98" s="612"/>
      <c r="NUB98" s="612"/>
      <c r="NUC98" s="612"/>
      <c r="NUD98" s="612"/>
      <c r="NUE98" s="612"/>
      <c r="NUF98" s="612"/>
      <c r="NUG98" s="612"/>
      <c r="NUH98" s="612"/>
      <c r="NUI98" s="612"/>
      <c r="NUJ98" s="612"/>
      <c r="NUK98" s="612"/>
      <c r="NUL98" s="612"/>
      <c r="NUM98" s="612"/>
      <c r="NUN98" s="612"/>
      <c r="NUO98" s="612"/>
      <c r="NUP98" s="612"/>
      <c r="NUQ98" s="612"/>
      <c r="NUR98" s="612"/>
      <c r="NUS98" s="612"/>
      <c r="NUT98" s="612"/>
      <c r="NUU98" s="612"/>
      <c r="NUV98" s="612"/>
      <c r="NUW98" s="612"/>
      <c r="NUX98" s="612"/>
      <c r="NUY98" s="612"/>
      <c r="NUZ98" s="612"/>
      <c r="NVA98" s="612"/>
      <c r="NVB98" s="612"/>
      <c r="NVC98" s="612"/>
      <c r="NVD98" s="612"/>
      <c r="NVE98" s="612"/>
      <c r="NVF98" s="612"/>
      <c r="NVG98" s="612"/>
      <c r="NVH98" s="612"/>
      <c r="NVI98" s="612"/>
      <c r="NVJ98" s="612"/>
      <c r="NVK98" s="612"/>
      <c r="NVL98" s="612"/>
      <c r="NVM98" s="612"/>
      <c r="NVN98" s="612"/>
      <c r="NVO98" s="612"/>
      <c r="NVP98" s="612"/>
      <c r="NVQ98" s="612"/>
      <c r="NVR98" s="612"/>
      <c r="NVS98" s="612"/>
      <c r="NVT98" s="612"/>
      <c r="NVU98" s="612"/>
      <c r="NVV98" s="612"/>
      <c r="NVW98" s="612"/>
      <c r="NVX98" s="612"/>
      <c r="NVY98" s="612"/>
      <c r="NVZ98" s="612"/>
      <c r="NWA98" s="612"/>
      <c r="NWB98" s="612"/>
      <c r="NWC98" s="612"/>
      <c r="NWD98" s="612"/>
      <c r="NWE98" s="612"/>
      <c r="NWF98" s="612"/>
      <c r="NWG98" s="612"/>
      <c r="NWH98" s="612"/>
      <c r="NWI98" s="612"/>
      <c r="NWJ98" s="612"/>
      <c r="NWK98" s="612"/>
      <c r="NWL98" s="612"/>
      <c r="NWM98" s="612"/>
      <c r="NWN98" s="612"/>
      <c r="NWO98" s="612"/>
      <c r="NWP98" s="612"/>
      <c r="NWQ98" s="612"/>
      <c r="NWR98" s="612"/>
      <c r="NWS98" s="612"/>
      <c r="NWT98" s="612"/>
      <c r="NWU98" s="612"/>
      <c r="NWV98" s="612"/>
      <c r="NWW98" s="612"/>
      <c r="NWX98" s="612"/>
      <c r="NWY98" s="612"/>
      <c r="NWZ98" s="612"/>
      <c r="NXA98" s="612"/>
      <c r="NXB98" s="612"/>
      <c r="NXC98" s="612"/>
      <c r="NXD98" s="612"/>
      <c r="NXE98" s="612"/>
      <c r="NXF98" s="612"/>
      <c r="NXG98" s="612"/>
      <c r="NXH98" s="612"/>
      <c r="NXI98" s="612"/>
      <c r="NXJ98" s="612"/>
      <c r="NXK98" s="612"/>
      <c r="NXL98" s="612"/>
      <c r="NXM98" s="612"/>
      <c r="NXN98" s="612"/>
      <c r="NXO98" s="612"/>
      <c r="NXP98" s="612"/>
      <c r="NXQ98" s="612"/>
      <c r="NXR98" s="612"/>
      <c r="NXS98" s="612"/>
      <c r="NXT98" s="612"/>
      <c r="NXU98" s="612"/>
      <c r="NXV98" s="612"/>
      <c r="NXW98" s="612"/>
      <c r="NXX98" s="612"/>
      <c r="NXY98" s="612"/>
      <c r="NXZ98" s="612"/>
      <c r="NYA98" s="612"/>
      <c r="NYB98" s="612"/>
      <c r="NYC98" s="612"/>
      <c r="NYD98" s="612"/>
      <c r="NYE98" s="612"/>
      <c r="NYF98" s="612"/>
      <c r="NYG98" s="612"/>
      <c r="NYH98" s="612"/>
      <c r="NYI98" s="612"/>
      <c r="NYJ98" s="612"/>
      <c r="NYK98" s="612"/>
      <c r="NYL98" s="612"/>
      <c r="NYM98" s="612"/>
      <c r="NYN98" s="612"/>
      <c r="NYO98" s="612"/>
      <c r="NYP98" s="612"/>
      <c r="NYQ98" s="612"/>
      <c r="NYR98" s="612"/>
      <c r="NYS98" s="612"/>
      <c r="NYT98" s="612"/>
      <c r="NYU98" s="612"/>
      <c r="NYV98" s="612"/>
      <c r="NYW98" s="612"/>
      <c r="NYX98" s="612"/>
      <c r="NYY98" s="612"/>
      <c r="NYZ98" s="612"/>
      <c r="NZA98" s="612"/>
      <c r="NZB98" s="612"/>
      <c r="NZC98" s="612"/>
      <c r="NZD98" s="612"/>
      <c r="NZE98" s="612"/>
      <c r="NZF98" s="612"/>
      <c r="NZG98" s="612"/>
      <c r="NZH98" s="612"/>
      <c r="NZI98" s="612"/>
      <c r="NZJ98" s="612"/>
      <c r="NZK98" s="612"/>
      <c r="NZL98" s="612"/>
      <c r="NZM98" s="612"/>
      <c r="NZN98" s="612"/>
      <c r="NZO98" s="612"/>
      <c r="NZP98" s="612"/>
      <c r="NZQ98" s="612"/>
      <c r="NZR98" s="612"/>
      <c r="NZS98" s="612"/>
      <c r="NZT98" s="612"/>
      <c r="NZU98" s="612"/>
      <c r="NZV98" s="612"/>
      <c r="NZW98" s="612"/>
      <c r="NZX98" s="612"/>
      <c r="NZY98" s="612"/>
      <c r="NZZ98" s="612"/>
      <c r="OAA98" s="612"/>
      <c r="OAB98" s="612"/>
      <c r="OAC98" s="612"/>
      <c r="OAD98" s="612"/>
      <c r="OAE98" s="612"/>
      <c r="OAF98" s="612"/>
      <c r="OAG98" s="612"/>
      <c r="OAH98" s="612"/>
      <c r="OAI98" s="612"/>
      <c r="OAJ98" s="612"/>
      <c r="OAK98" s="612"/>
      <c r="OAL98" s="612"/>
      <c r="OAM98" s="612"/>
      <c r="OAN98" s="612"/>
      <c r="OAO98" s="612"/>
      <c r="OAP98" s="612"/>
      <c r="OAQ98" s="612"/>
      <c r="OAR98" s="612"/>
      <c r="OAS98" s="612"/>
      <c r="OAT98" s="612"/>
      <c r="OAU98" s="612"/>
      <c r="OAV98" s="612"/>
      <c r="OAW98" s="612"/>
      <c r="OAX98" s="612"/>
      <c r="OAY98" s="612"/>
      <c r="OAZ98" s="612"/>
      <c r="OBA98" s="612"/>
      <c r="OBB98" s="612"/>
      <c r="OBC98" s="612"/>
      <c r="OBD98" s="612"/>
      <c r="OBE98" s="612"/>
      <c r="OBF98" s="612"/>
      <c r="OBG98" s="612"/>
      <c r="OBH98" s="612"/>
      <c r="OBI98" s="612"/>
      <c r="OBJ98" s="612"/>
      <c r="OBK98" s="612"/>
      <c r="OBL98" s="612"/>
      <c r="OBM98" s="612"/>
      <c r="OBN98" s="612"/>
      <c r="OBO98" s="612"/>
      <c r="OBP98" s="612"/>
      <c r="OBQ98" s="612"/>
      <c r="OBR98" s="612"/>
      <c r="OBS98" s="612"/>
      <c r="OBT98" s="612"/>
      <c r="OBU98" s="612"/>
      <c r="OBV98" s="612"/>
      <c r="OBW98" s="612"/>
      <c r="OBX98" s="612"/>
      <c r="OBY98" s="612"/>
      <c r="OBZ98" s="612"/>
      <c r="OCA98" s="612"/>
      <c r="OCB98" s="612"/>
      <c r="OCC98" s="612"/>
      <c r="OCD98" s="612"/>
      <c r="OCE98" s="612"/>
      <c r="OCF98" s="612"/>
      <c r="OCG98" s="612"/>
      <c r="OCH98" s="612"/>
      <c r="OCI98" s="612"/>
      <c r="OCJ98" s="612"/>
      <c r="OCK98" s="612"/>
      <c r="OCL98" s="612"/>
      <c r="OCM98" s="612"/>
      <c r="OCN98" s="612"/>
      <c r="OCO98" s="612"/>
      <c r="OCP98" s="612"/>
      <c r="OCQ98" s="612"/>
      <c r="OCR98" s="612"/>
      <c r="OCS98" s="612"/>
      <c r="OCT98" s="612"/>
      <c r="OCU98" s="612"/>
      <c r="OCV98" s="612"/>
      <c r="OCW98" s="612"/>
      <c r="OCX98" s="612"/>
      <c r="OCY98" s="612"/>
      <c r="OCZ98" s="612"/>
      <c r="ODA98" s="612"/>
      <c r="ODB98" s="612"/>
      <c r="ODC98" s="612"/>
      <c r="ODD98" s="612"/>
      <c r="ODE98" s="612"/>
      <c r="ODF98" s="612"/>
      <c r="ODG98" s="612"/>
      <c r="ODH98" s="612"/>
      <c r="ODI98" s="612"/>
      <c r="ODJ98" s="612"/>
      <c r="ODK98" s="612"/>
      <c r="ODL98" s="612"/>
      <c r="ODM98" s="612"/>
      <c r="ODN98" s="612"/>
      <c r="ODO98" s="612"/>
      <c r="ODP98" s="612"/>
      <c r="ODQ98" s="612"/>
      <c r="ODR98" s="612"/>
      <c r="ODS98" s="612"/>
      <c r="ODT98" s="612"/>
      <c r="ODU98" s="612"/>
      <c r="ODV98" s="612"/>
      <c r="ODW98" s="612"/>
      <c r="ODX98" s="612"/>
      <c r="ODY98" s="612"/>
      <c r="ODZ98" s="612"/>
      <c r="OEA98" s="612"/>
      <c r="OEB98" s="612"/>
      <c r="OEC98" s="612"/>
      <c r="OED98" s="612"/>
      <c r="OEE98" s="612"/>
      <c r="OEF98" s="612"/>
      <c r="OEG98" s="612"/>
      <c r="OEH98" s="612"/>
      <c r="OEI98" s="612"/>
      <c r="OEJ98" s="612"/>
      <c r="OEK98" s="612"/>
      <c r="OEL98" s="612"/>
      <c r="OEM98" s="612"/>
      <c r="OEN98" s="612"/>
      <c r="OEO98" s="612"/>
      <c r="OEP98" s="612"/>
      <c r="OEQ98" s="612"/>
      <c r="OER98" s="612"/>
      <c r="OES98" s="612"/>
      <c r="OET98" s="612"/>
      <c r="OEU98" s="612"/>
      <c r="OEV98" s="612"/>
      <c r="OEW98" s="612"/>
      <c r="OEX98" s="612"/>
      <c r="OEY98" s="612"/>
      <c r="OEZ98" s="612"/>
      <c r="OFA98" s="612"/>
      <c r="OFB98" s="612"/>
      <c r="OFC98" s="612"/>
      <c r="OFD98" s="612"/>
      <c r="OFE98" s="612"/>
      <c r="OFF98" s="612"/>
      <c r="OFG98" s="612"/>
      <c r="OFH98" s="612"/>
      <c r="OFI98" s="612"/>
      <c r="OFJ98" s="612"/>
      <c r="OFK98" s="612"/>
      <c r="OFL98" s="612"/>
      <c r="OFM98" s="612"/>
      <c r="OFN98" s="612"/>
      <c r="OFO98" s="612"/>
      <c r="OFP98" s="612"/>
      <c r="OFQ98" s="612"/>
      <c r="OFR98" s="612"/>
      <c r="OFS98" s="612"/>
      <c r="OFT98" s="612"/>
      <c r="OFU98" s="612"/>
      <c r="OFV98" s="612"/>
      <c r="OFW98" s="612"/>
      <c r="OFX98" s="612"/>
      <c r="OFY98" s="612"/>
      <c r="OFZ98" s="612"/>
      <c r="OGA98" s="612"/>
      <c r="OGB98" s="612"/>
      <c r="OGC98" s="612"/>
      <c r="OGD98" s="612"/>
      <c r="OGE98" s="612"/>
      <c r="OGF98" s="612"/>
      <c r="OGG98" s="612"/>
      <c r="OGH98" s="612"/>
      <c r="OGI98" s="612"/>
      <c r="OGJ98" s="612"/>
      <c r="OGK98" s="612"/>
      <c r="OGL98" s="612"/>
      <c r="OGM98" s="612"/>
      <c r="OGN98" s="612"/>
      <c r="OGO98" s="612"/>
      <c r="OGP98" s="612"/>
      <c r="OGQ98" s="612"/>
      <c r="OGR98" s="612"/>
      <c r="OGS98" s="612"/>
      <c r="OGT98" s="612"/>
      <c r="OGU98" s="612"/>
      <c r="OGV98" s="612"/>
      <c r="OGW98" s="612"/>
      <c r="OGX98" s="612"/>
      <c r="OGY98" s="612"/>
      <c r="OGZ98" s="612"/>
      <c r="OHA98" s="612"/>
      <c r="OHB98" s="612"/>
      <c r="OHC98" s="612"/>
      <c r="OHD98" s="612"/>
      <c r="OHE98" s="612"/>
      <c r="OHF98" s="612"/>
      <c r="OHG98" s="612"/>
      <c r="OHH98" s="612"/>
      <c r="OHI98" s="612"/>
      <c r="OHJ98" s="612"/>
      <c r="OHK98" s="612"/>
      <c r="OHL98" s="612"/>
      <c r="OHM98" s="612"/>
      <c r="OHN98" s="612"/>
      <c r="OHO98" s="612"/>
      <c r="OHP98" s="612"/>
      <c r="OHQ98" s="612"/>
      <c r="OHR98" s="612"/>
      <c r="OHS98" s="612"/>
      <c r="OHT98" s="612"/>
      <c r="OHU98" s="612"/>
      <c r="OHV98" s="612"/>
      <c r="OHW98" s="612"/>
      <c r="OHX98" s="612"/>
      <c r="OHY98" s="612"/>
      <c r="OHZ98" s="612"/>
      <c r="OIA98" s="612"/>
      <c r="OIB98" s="612"/>
      <c r="OIC98" s="612"/>
      <c r="OID98" s="612"/>
      <c r="OIE98" s="612"/>
      <c r="OIF98" s="612"/>
      <c r="OIG98" s="612"/>
      <c r="OIH98" s="612"/>
      <c r="OII98" s="612"/>
      <c r="OIJ98" s="612"/>
      <c r="OIK98" s="612"/>
      <c r="OIL98" s="612"/>
      <c r="OIM98" s="612"/>
      <c r="OIN98" s="612"/>
      <c r="OIO98" s="612"/>
      <c r="OIP98" s="612"/>
      <c r="OIQ98" s="612"/>
      <c r="OIR98" s="612"/>
      <c r="OIS98" s="612"/>
      <c r="OIT98" s="612"/>
      <c r="OIU98" s="612"/>
      <c r="OIV98" s="612"/>
      <c r="OIW98" s="612"/>
      <c r="OIX98" s="612"/>
      <c r="OIY98" s="612"/>
      <c r="OIZ98" s="612"/>
      <c r="OJA98" s="612"/>
      <c r="OJB98" s="612"/>
      <c r="OJC98" s="612"/>
      <c r="OJD98" s="612"/>
      <c r="OJE98" s="612"/>
      <c r="OJF98" s="612"/>
      <c r="OJG98" s="612"/>
      <c r="OJH98" s="612"/>
      <c r="OJI98" s="612"/>
      <c r="OJJ98" s="612"/>
      <c r="OJK98" s="612"/>
      <c r="OJL98" s="612"/>
      <c r="OJM98" s="612"/>
      <c r="OJN98" s="612"/>
      <c r="OJO98" s="612"/>
      <c r="OJP98" s="612"/>
      <c r="OJQ98" s="612"/>
      <c r="OJR98" s="612"/>
      <c r="OJS98" s="612"/>
      <c r="OJT98" s="612"/>
      <c r="OJU98" s="612"/>
      <c r="OJV98" s="612"/>
      <c r="OJW98" s="612"/>
      <c r="OJX98" s="612"/>
      <c r="OJY98" s="612"/>
      <c r="OJZ98" s="612"/>
      <c r="OKA98" s="612"/>
      <c r="OKB98" s="612"/>
      <c r="OKC98" s="612"/>
      <c r="OKD98" s="612"/>
      <c r="OKE98" s="612"/>
      <c r="OKF98" s="612"/>
      <c r="OKG98" s="612"/>
      <c r="OKH98" s="612"/>
      <c r="OKI98" s="612"/>
      <c r="OKJ98" s="612"/>
      <c r="OKK98" s="612"/>
      <c r="OKL98" s="612"/>
      <c r="OKM98" s="612"/>
      <c r="OKN98" s="612"/>
      <c r="OKO98" s="612"/>
      <c r="OKP98" s="612"/>
      <c r="OKQ98" s="612"/>
      <c r="OKR98" s="612"/>
      <c r="OKS98" s="612"/>
      <c r="OKT98" s="612"/>
      <c r="OKU98" s="612"/>
      <c r="OKV98" s="612"/>
      <c r="OKW98" s="612"/>
      <c r="OKX98" s="612"/>
      <c r="OKY98" s="612"/>
      <c r="OKZ98" s="612"/>
      <c r="OLA98" s="612"/>
      <c r="OLB98" s="612"/>
      <c r="OLC98" s="612"/>
      <c r="OLD98" s="612"/>
      <c r="OLE98" s="612"/>
      <c r="OLF98" s="612"/>
      <c r="OLG98" s="612"/>
      <c r="OLH98" s="612"/>
      <c r="OLI98" s="612"/>
      <c r="OLJ98" s="612"/>
      <c r="OLK98" s="612"/>
      <c r="OLL98" s="612"/>
      <c r="OLM98" s="612"/>
      <c r="OLN98" s="612"/>
      <c r="OLO98" s="612"/>
      <c r="OLP98" s="612"/>
      <c r="OLQ98" s="612"/>
      <c r="OLR98" s="612"/>
      <c r="OLS98" s="612"/>
      <c r="OLT98" s="612"/>
      <c r="OLU98" s="612"/>
      <c r="OLV98" s="612"/>
      <c r="OLW98" s="612"/>
      <c r="OLX98" s="612"/>
      <c r="OLY98" s="612"/>
      <c r="OLZ98" s="612"/>
      <c r="OMA98" s="612"/>
      <c r="OMB98" s="612"/>
      <c r="OMC98" s="612"/>
      <c r="OMD98" s="612"/>
      <c r="OME98" s="612"/>
      <c r="OMF98" s="612"/>
      <c r="OMG98" s="612"/>
      <c r="OMH98" s="612"/>
      <c r="OMI98" s="612"/>
      <c r="OMJ98" s="612"/>
      <c r="OMK98" s="612"/>
      <c r="OML98" s="612"/>
      <c r="OMM98" s="612"/>
      <c r="OMN98" s="612"/>
      <c r="OMO98" s="612"/>
      <c r="OMP98" s="612"/>
      <c r="OMQ98" s="612"/>
      <c r="OMR98" s="612"/>
      <c r="OMS98" s="612"/>
      <c r="OMT98" s="612"/>
      <c r="OMU98" s="612"/>
      <c r="OMV98" s="612"/>
      <c r="OMW98" s="612"/>
      <c r="OMX98" s="612"/>
      <c r="OMY98" s="612"/>
      <c r="OMZ98" s="612"/>
      <c r="ONA98" s="612"/>
      <c r="ONB98" s="612"/>
      <c r="ONC98" s="612"/>
      <c r="OND98" s="612"/>
      <c r="ONE98" s="612"/>
      <c r="ONF98" s="612"/>
      <c r="ONG98" s="612"/>
      <c r="ONH98" s="612"/>
      <c r="ONI98" s="612"/>
      <c r="ONJ98" s="612"/>
      <c r="ONK98" s="612"/>
      <c r="ONL98" s="612"/>
      <c r="ONM98" s="612"/>
      <c r="ONN98" s="612"/>
      <c r="ONO98" s="612"/>
      <c r="ONP98" s="612"/>
      <c r="ONQ98" s="612"/>
      <c r="ONR98" s="612"/>
      <c r="ONS98" s="612"/>
      <c r="ONT98" s="612"/>
      <c r="ONU98" s="612"/>
      <c r="ONV98" s="612"/>
      <c r="ONW98" s="612"/>
      <c r="ONX98" s="612"/>
      <c r="ONY98" s="612"/>
      <c r="ONZ98" s="612"/>
      <c r="OOA98" s="612"/>
      <c r="OOB98" s="612"/>
      <c r="OOC98" s="612"/>
      <c r="OOD98" s="612"/>
      <c r="OOE98" s="612"/>
      <c r="OOF98" s="612"/>
      <c r="OOG98" s="612"/>
      <c r="OOH98" s="612"/>
      <c r="OOI98" s="612"/>
      <c r="OOJ98" s="612"/>
      <c r="OOK98" s="612"/>
      <c r="OOL98" s="612"/>
      <c r="OOM98" s="612"/>
      <c r="OON98" s="612"/>
      <c r="OOO98" s="612"/>
      <c r="OOP98" s="612"/>
      <c r="OOQ98" s="612"/>
      <c r="OOR98" s="612"/>
      <c r="OOS98" s="612"/>
      <c r="OOT98" s="612"/>
      <c r="OOU98" s="612"/>
      <c r="OOV98" s="612"/>
      <c r="OOW98" s="612"/>
      <c r="OOX98" s="612"/>
      <c r="OOY98" s="612"/>
      <c r="OOZ98" s="612"/>
      <c r="OPA98" s="612"/>
      <c r="OPB98" s="612"/>
      <c r="OPC98" s="612"/>
      <c r="OPD98" s="612"/>
      <c r="OPE98" s="612"/>
      <c r="OPF98" s="612"/>
      <c r="OPG98" s="612"/>
      <c r="OPH98" s="612"/>
      <c r="OPI98" s="612"/>
      <c r="OPJ98" s="612"/>
      <c r="OPK98" s="612"/>
      <c r="OPL98" s="612"/>
      <c r="OPM98" s="612"/>
      <c r="OPN98" s="612"/>
      <c r="OPO98" s="612"/>
      <c r="OPP98" s="612"/>
      <c r="OPQ98" s="612"/>
      <c r="OPR98" s="612"/>
      <c r="OPS98" s="612"/>
      <c r="OPT98" s="612"/>
      <c r="OPU98" s="612"/>
      <c r="OPV98" s="612"/>
      <c r="OPW98" s="612"/>
      <c r="OPX98" s="612"/>
      <c r="OPY98" s="612"/>
      <c r="OPZ98" s="612"/>
      <c r="OQA98" s="612"/>
      <c r="OQB98" s="612"/>
      <c r="OQC98" s="612"/>
      <c r="OQD98" s="612"/>
      <c r="OQE98" s="612"/>
      <c r="OQF98" s="612"/>
      <c r="OQG98" s="612"/>
      <c r="OQH98" s="612"/>
      <c r="OQI98" s="612"/>
      <c r="OQJ98" s="612"/>
      <c r="OQK98" s="612"/>
      <c r="OQL98" s="612"/>
      <c r="OQM98" s="612"/>
      <c r="OQN98" s="612"/>
      <c r="OQO98" s="612"/>
      <c r="OQP98" s="612"/>
      <c r="OQQ98" s="612"/>
      <c r="OQR98" s="612"/>
      <c r="OQS98" s="612"/>
      <c r="OQT98" s="612"/>
      <c r="OQU98" s="612"/>
      <c r="OQV98" s="612"/>
      <c r="OQW98" s="612"/>
      <c r="OQX98" s="612"/>
      <c r="OQY98" s="612"/>
      <c r="OQZ98" s="612"/>
      <c r="ORA98" s="612"/>
      <c r="ORB98" s="612"/>
      <c r="ORC98" s="612"/>
      <c r="ORD98" s="612"/>
      <c r="ORE98" s="612"/>
      <c r="ORF98" s="612"/>
      <c r="ORG98" s="612"/>
      <c r="ORH98" s="612"/>
      <c r="ORI98" s="612"/>
      <c r="ORJ98" s="612"/>
      <c r="ORK98" s="612"/>
      <c r="ORL98" s="612"/>
      <c r="ORM98" s="612"/>
      <c r="ORN98" s="612"/>
      <c r="ORO98" s="612"/>
      <c r="ORP98" s="612"/>
      <c r="ORQ98" s="612"/>
      <c r="ORR98" s="612"/>
      <c r="ORS98" s="612"/>
      <c r="ORT98" s="612"/>
      <c r="ORU98" s="612"/>
      <c r="ORV98" s="612"/>
      <c r="ORW98" s="612"/>
      <c r="ORX98" s="612"/>
      <c r="ORY98" s="612"/>
      <c r="ORZ98" s="612"/>
      <c r="OSA98" s="612"/>
      <c r="OSB98" s="612"/>
      <c r="OSC98" s="612"/>
      <c r="OSD98" s="612"/>
      <c r="OSE98" s="612"/>
      <c r="OSF98" s="612"/>
      <c r="OSG98" s="612"/>
      <c r="OSH98" s="612"/>
      <c r="OSI98" s="612"/>
      <c r="OSJ98" s="612"/>
      <c r="OSK98" s="612"/>
      <c r="OSL98" s="612"/>
      <c r="OSM98" s="612"/>
      <c r="OSN98" s="612"/>
      <c r="OSO98" s="612"/>
      <c r="OSP98" s="612"/>
      <c r="OSQ98" s="612"/>
      <c r="OSR98" s="612"/>
      <c r="OSS98" s="612"/>
      <c r="OST98" s="612"/>
      <c r="OSU98" s="612"/>
      <c r="OSV98" s="612"/>
      <c r="OSW98" s="612"/>
      <c r="OSX98" s="612"/>
      <c r="OSY98" s="612"/>
      <c r="OSZ98" s="612"/>
      <c r="OTA98" s="612"/>
      <c r="OTB98" s="612"/>
      <c r="OTC98" s="612"/>
      <c r="OTD98" s="612"/>
      <c r="OTE98" s="612"/>
      <c r="OTF98" s="612"/>
      <c r="OTG98" s="612"/>
      <c r="OTH98" s="612"/>
      <c r="OTI98" s="612"/>
      <c r="OTJ98" s="612"/>
      <c r="OTK98" s="612"/>
      <c r="OTL98" s="612"/>
      <c r="OTM98" s="612"/>
      <c r="OTN98" s="612"/>
      <c r="OTO98" s="612"/>
      <c r="OTP98" s="612"/>
      <c r="OTQ98" s="612"/>
      <c r="OTR98" s="612"/>
      <c r="OTS98" s="612"/>
      <c r="OTT98" s="612"/>
      <c r="OTU98" s="612"/>
      <c r="OTV98" s="612"/>
      <c r="OTW98" s="612"/>
      <c r="OTX98" s="612"/>
      <c r="OTY98" s="612"/>
      <c r="OTZ98" s="612"/>
      <c r="OUA98" s="612"/>
      <c r="OUB98" s="612"/>
      <c r="OUC98" s="612"/>
      <c r="OUD98" s="612"/>
      <c r="OUE98" s="612"/>
      <c r="OUF98" s="612"/>
      <c r="OUG98" s="612"/>
      <c r="OUH98" s="612"/>
      <c r="OUI98" s="612"/>
      <c r="OUJ98" s="612"/>
      <c r="OUK98" s="612"/>
      <c r="OUL98" s="612"/>
      <c r="OUM98" s="612"/>
      <c r="OUN98" s="612"/>
      <c r="OUO98" s="612"/>
      <c r="OUP98" s="612"/>
      <c r="OUQ98" s="612"/>
      <c r="OUR98" s="612"/>
      <c r="OUS98" s="612"/>
      <c r="OUT98" s="612"/>
      <c r="OUU98" s="612"/>
      <c r="OUV98" s="612"/>
      <c r="OUW98" s="612"/>
      <c r="OUX98" s="612"/>
      <c r="OUY98" s="612"/>
      <c r="OUZ98" s="612"/>
      <c r="OVA98" s="612"/>
      <c r="OVB98" s="612"/>
      <c r="OVC98" s="612"/>
      <c r="OVD98" s="612"/>
      <c r="OVE98" s="612"/>
      <c r="OVF98" s="612"/>
      <c r="OVG98" s="612"/>
      <c r="OVH98" s="612"/>
      <c r="OVI98" s="612"/>
      <c r="OVJ98" s="612"/>
      <c r="OVK98" s="612"/>
      <c r="OVL98" s="612"/>
      <c r="OVM98" s="612"/>
      <c r="OVN98" s="612"/>
      <c r="OVO98" s="612"/>
      <c r="OVP98" s="612"/>
      <c r="OVQ98" s="612"/>
      <c r="OVR98" s="612"/>
      <c r="OVS98" s="612"/>
      <c r="OVT98" s="612"/>
      <c r="OVU98" s="612"/>
      <c r="OVV98" s="612"/>
      <c r="OVW98" s="612"/>
      <c r="OVX98" s="612"/>
      <c r="OVY98" s="612"/>
      <c r="OVZ98" s="612"/>
      <c r="OWA98" s="612"/>
      <c r="OWB98" s="612"/>
      <c r="OWC98" s="612"/>
      <c r="OWD98" s="612"/>
      <c r="OWE98" s="612"/>
      <c r="OWF98" s="612"/>
      <c r="OWG98" s="612"/>
      <c r="OWH98" s="612"/>
      <c r="OWI98" s="612"/>
      <c r="OWJ98" s="612"/>
      <c r="OWK98" s="612"/>
      <c r="OWL98" s="612"/>
      <c r="OWM98" s="612"/>
      <c r="OWN98" s="612"/>
      <c r="OWO98" s="612"/>
      <c r="OWP98" s="612"/>
      <c r="OWQ98" s="612"/>
      <c r="OWR98" s="612"/>
      <c r="OWS98" s="612"/>
      <c r="OWT98" s="612"/>
      <c r="OWU98" s="612"/>
      <c r="OWV98" s="612"/>
      <c r="OWW98" s="612"/>
      <c r="OWX98" s="612"/>
      <c r="OWY98" s="612"/>
      <c r="OWZ98" s="612"/>
      <c r="OXA98" s="612"/>
      <c r="OXB98" s="612"/>
      <c r="OXC98" s="612"/>
      <c r="OXD98" s="612"/>
      <c r="OXE98" s="612"/>
      <c r="OXF98" s="612"/>
      <c r="OXG98" s="612"/>
      <c r="OXH98" s="612"/>
      <c r="OXI98" s="612"/>
      <c r="OXJ98" s="612"/>
      <c r="OXK98" s="612"/>
      <c r="OXL98" s="612"/>
      <c r="OXM98" s="612"/>
      <c r="OXN98" s="612"/>
      <c r="OXO98" s="612"/>
      <c r="OXP98" s="612"/>
      <c r="OXQ98" s="612"/>
      <c r="OXR98" s="612"/>
      <c r="OXS98" s="612"/>
      <c r="OXT98" s="612"/>
      <c r="OXU98" s="612"/>
      <c r="OXV98" s="612"/>
      <c r="OXW98" s="612"/>
      <c r="OXX98" s="612"/>
      <c r="OXY98" s="612"/>
      <c r="OXZ98" s="612"/>
      <c r="OYA98" s="612"/>
      <c r="OYB98" s="612"/>
      <c r="OYC98" s="612"/>
      <c r="OYD98" s="612"/>
      <c r="OYE98" s="612"/>
      <c r="OYF98" s="612"/>
      <c r="OYG98" s="612"/>
      <c r="OYH98" s="612"/>
      <c r="OYI98" s="612"/>
      <c r="OYJ98" s="612"/>
      <c r="OYK98" s="612"/>
      <c r="OYL98" s="612"/>
      <c r="OYM98" s="612"/>
      <c r="OYN98" s="612"/>
      <c r="OYO98" s="612"/>
      <c r="OYP98" s="612"/>
      <c r="OYQ98" s="612"/>
      <c r="OYR98" s="612"/>
      <c r="OYS98" s="612"/>
      <c r="OYT98" s="612"/>
      <c r="OYU98" s="612"/>
      <c r="OYV98" s="612"/>
      <c r="OYW98" s="612"/>
      <c r="OYX98" s="612"/>
      <c r="OYY98" s="612"/>
      <c r="OYZ98" s="612"/>
      <c r="OZA98" s="612"/>
      <c r="OZB98" s="612"/>
      <c r="OZC98" s="612"/>
      <c r="OZD98" s="612"/>
      <c r="OZE98" s="612"/>
      <c r="OZF98" s="612"/>
      <c r="OZG98" s="612"/>
      <c r="OZH98" s="612"/>
      <c r="OZI98" s="612"/>
      <c r="OZJ98" s="612"/>
      <c r="OZK98" s="612"/>
      <c r="OZL98" s="612"/>
      <c r="OZM98" s="612"/>
      <c r="OZN98" s="612"/>
      <c r="OZO98" s="612"/>
      <c r="OZP98" s="612"/>
      <c r="OZQ98" s="612"/>
      <c r="OZR98" s="612"/>
      <c r="OZS98" s="612"/>
      <c r="OZT98" s="612"/>
      <c r="OZU98" s="612"/>
      <c r="OZV98" s="612"/>
      <c r="OZW98" s="612"/>
      <c r="OZX98" s="612"/>
      <c r="OZY98" s="612"/>
      <c r="OZZ98" s="612"/>
      <c r="PAA98" s="612"/>
      <c r="PAB98" s="612"/>
      <c r="PAC98" s="612"/>
      <c r="PAD98" s="612"/>
      <c r="PAE98" s="612"/>
      <c r="PAF98" s="612"/>
      <c r="PAG98" s="612"/>
      <c r="PAH98" s="612"/>
      <c r="PAI98" s="612"/>
      <c r="PAJ98" s="612"/>
      <c r="PAK98" s="612"/>
      <c r="PAL98" s="612"/>
      <c r="PAM98" s="612"/>
      <c r="PAN98" s="612"/>
      <c r="PAO98" s="612"/>
      <c r="PAP98" s="612"/>
      <c r="PAQ98" s="612"/>
      <c r="PAR98" s="612"/>
      <c r="PAS98" s="612"/>
      <c r="PAT98" s="612"/>
      <c r="PAU98" s="612"/>
      <c r="PAV98" s="612"/>
      <c r="PAW98" s="612"/>
      <c r="PAX98" s="612"/>
      <c r="PAY98" s="612"/>
      <c r="PAZ98" s="612"/>
      <c r="PBA98" s="612"/>
      <c r="PBB98" s="612"/>
      <c r="PBC98" s="612"/>
      <c r="PBD98" s="612"/>
      <c r="PBE98" s="612"/>
      <c r="PBF98" s="612"/>
      <c r="PBG98" s="612"/>
      <c r="PBH98" s="612"/>
      <c r="PBI98" s="612"/>
      <c r="PBJ98" s="612"/>
      <c r="PBK98" s="612"/>
      <c r="PBL98" s="612"/>
      <c r="PBM98" s="612"/>
      <c r="PBN98" s="612"/>
      <c r="PBO98" s="612"/>
      <c r="PBP98" s="612"/>
      <c r="PBQ98" s="612"/>
      <c r="PBR98" s="612"/>
      <c r="PBS98" s="612"/>
      <c r="PBT98" s="612"/>
      <c r="PBU98" s="612"/>
      <c r="PBV98" s="612"/>
      <c r="PBW98" s="612"/>
      <c r="PBX98" s="612"/>
      <c r="PBY98" s="612"/>
      <c r="PBZ98" s="612"/>
      <c r="PCA98" s="612"/>
      <c r="PCB98" s="612"/>
      <c r="PCC98" s="612"/>
      <c r="PCD98" s="612"/>
      <c r="PCE98" s="612"/>
      <c r="PCF98" s="612"/>
      <c r="PCG98" s="612"/>
      <c r="PCH98" s="612"/>
      <c r="PCI98" s="612"/>
      <c r="PCJ98" s="612"/>
      <c r="PCK98" s="612"/>
      <c r="PCL98" s="612"/>
      <c r="PCM98" s="612"/>
      <c r="PCN98" s="612"/>
      <c r="PCO98" s="612"/>
      <c r="PCP98" s="612"/>
      <c r="PCQ98" s="612"/>
      <c r="PCR98" s="612"/>
      <c r="PCS98" s="612"/>
      <c r="PCT98" s="612"/>
      <c r="PCU98" s="612"/>
      <c r="PCV98" s="612"/>
      <c r="PCW98" s="612"/>
      <c r="PCX98" s="612"/>
      <c r="PCY98" s="612"/>
      <c r="PCZ98" s="612"/>
      <c r="PDA98" s="612"/>
      <c r="PDB98" s="612"/>
      <c r="PDC98" s="612"/>
      <c r="PDD98" s="612"/>
      <c r="PDE98" s="612"/>
      <c r="PDF98" s="612"/>
      <c r="PDG98" s="612"/>
      <c r="PDH98" s="612"/>
      <c r="PDI98" s="612"/>
      <c r="PDJ98" s="612"/>
      <c r="PDK98" s="612"/>
      <c r="PDL98" s="612"/>
      <c r="PDM98" s="612"/>
      <c r="PDN98" s="612"/>
      <c r="PDO98" s="612"/>
      <c r="PDP98" s="612"/>
      <c r="PDQ98" s="612"/>
      <c r="PDR98" s="612"/>
      <c r="PDS98" s="612"/>
      <c r="PDT98" s="612"/>
      <c r="PDU98" s="612"/>
      <c r="PDV98" s="612"/>
      <c r="PDW98" s="612"/>
      <c r="PDX98" s="612"/>
      <c r="PDY98" s="612"/>
      <c r="PDZ98" s="612"/>
      <c r="PEA98" s="612"/>
      <c r="PEB98" s="612"/>
      <c r="PEC98" s="612"/>
      <c r="PED98" s="612"/>
      <c r="PEE98" s="612"/>
      <c r="PEF98" s="612"/>
      <c r="PEG98" s="612"/>
      <c r="PEH98" s="612"/>
      <c r="PEI98" s="612"/>
      <c r="PEJ98" s="612"/>
      <c r="PEK98" s="612"/>
      <c r="PEL98" s="612"/>
      <c r="PEM98" s="612"/>
      <c r="PEN98" s="612"/>
      <c r="PEO98" s="612"/>
      <c r="PEP98" s="612"/>
      <c r="PEQ98" s="612"/>
      <c r="PER98" s="612"/>
      <c r="PES98" s="612"/>
      <c r="PET98" s="612"/>
      <c r="PEU98" s="612"/>
      <c r="PEV98" s="612"/>
      <c r="PEW98" s="612"/>
      <c r="PEX98" s="612"/>
      <c r="PEY98" s="612"/>
      <c r="PEZ98" s="612"/>
      <c r="PFA98" s="612"/>
      <c r="PFB98" s="612"/>
      <c r="PFC98" s="612"/>
      <c r="PFD98" s="612"/>
      <c r="PFE98" s="612"/>
      <c r="PFF98" s="612"/>
      <c r="PFG98" s="612"/>
      <c r="PFH98" s="612"/>
      <c r="PFI98" s="612"/>
      <c r="PFJ98" s="612"/>
      <c r="PFK98" s="612"/>
      <c r="PFL98" s="612"/>
      <c r="PFM98" s="612"/>
      <c r="PFN98" s="612"/>
      <c r="PFO98" s="612"/>
      <c r="PFP98" s="612"/>
      <c r="PFQ98" s="612"/>
      <c r="PFR98" s="612"/>
      <c r="PFS98" s="612"/>
      <c r="PFT98" s="612"/>
      <c r="PFU98" s="612"/>
      <c r="PFV98" s="612"/>
      <c r="PFW98" s="612"/>
      <c r="PFX98" s="612"/>
      <c r="PFY98" s="612"/>
      <c r="PFZ98" s="612"/>
      <c r="PGA98" s="612"/>
      <c r="PGB98" s="612"/>
      <c r="PGC98" s="612"/>
      <c r="PGD98" s="612"/>
      <c r="PGE98" s="612"/>
      <c r="PGF98" s="612"/>
      <c r="PGG98" s="612"/>
      <c r="PGH98" s="612"/>
      <c r="PGI98" s="612"/>
      <c r="PGJ98" s="612"/>
      <c r="PGK98" s="612"/>
      <c r="PGL98" s="612"/>
      <c r="PGM98" s="612"/>
      <c r="PGN98" s="612"/>
      <c r="PGO98" s="612"/>
      <c r="PGP98" s="612"/>
      <c r="PGQ98" s="612"/>
      <c r="PGR98" s="612"/>
      <c r="PGS98" s="612"/>
      <c r="PGT98" s="612"/>
      <c r="PGU98" s="612"/>
      <c r="PGV98" s="612"/>
      <c r="PGW98" s="612"/>
      <c r="PGX98" s="612"/>
      <c r="PGY98" s="612"/>
      <c r="PGZ98" s="612"/>
      <c r="PHA98" s="612"/>
      <c r="PHB98" s="612"/>
      <c r="PHC98" s="612"/>
      <c r="PHD98" s="612"/>
      <c r="PHE98" s="612"/>
      <c r="PHF98" s="612"/>
      <c r="PHG98" s="612"/>
      <c r="PHH98" s="612"/>
      <c r="PHI98" s="612"/>
      <c r="PHJ98" s="612"/>
      <c r="PHK98" s="612"/>
      <c r="PHL98" s="612"/>
      <c r="PHM98" s="612"/>
      <c r="PHN98" s="612"/>
      <c r="PHO98" s="612"/>
      <c r="PHP98" s="612"/>
      <c r="PHQ98" s="612"/>
      <c r="PHR98" s="612"/>
      <c r="PHS98" s="612"/>
      <c r="PHT98" s="612"/>
      <c r="PHU98" s="612"/>
      <c r="PHV98" s="612"/>
      <c r="PHW98" s="612"/>
      <c r="PHX98" s="612"/>
      <c r="PHY98" s="612"/>
      <c r="PHZ98" s="612"/>
      <c r="PIA98" s="612"/>
      <c r="PIB98" s="612"/>
      <c r="PIC98" s="612"/>
      <c r="PID98" s="612"/>
      <c r="PIE98" s="612"/>
      <c r="PIF98" s="612"/>
      <c r="PIG98" s="612"/>
      <c r="PIH98" s="612"/>
      <c r="PII98" s="612"/>
      <c r="PIJ98" s="612"/>
      <c r="PIK98" s="612"/>
      <c r="PIL98" s="612"/>
      <c r="PIM98" s="612"/>
      <c r="PIN98" s="612"/>
      <c r="PIO98" s="612"/>
      <c r="PIP98" s="612"/>
      <c r="PIQ98" s="612"/>
      <c r="PIR98" s="612"/>
      <c r="PIS98" s="612"/>
      <c r="PIT98" s="612"/>
      <c r="PIU98" s="612"/>
      <c r="PIV98" s="612"/>
      <c r="PIW98" s="612"/>
      <c r="PIX98" s="612"/>
      <c r="PIY98" s="612"/>
      <c r="PIZ98" s="612"/>
      <c r="PJA98" s="612"/>
      <c r="PJB98" s="612"/>
      <c r="PJC98" s="612"/>
      <c r="PJD98" s="612"/>
      <c r="PJE98" s="612"/>
      <c r="PJF98" s="612"/>
      <c r="PJG98" s="612"/>
      <c r="PJH98" s="612"/>
      <c r="PJI98" s="612"/>
      <c r="PJJ98" s="612"/>
      <c r="PJK98" s="612"/>
      <c r="PJL98" s="612"/>
      <c r="PJM98" s="612"/>
      <c r="PJN98" s="612"/>
      <c r="PJO98" s="612"/>
      <c r="PJP98" s="612"/>
      <c r="PJQ98" s="612"/>
      <c r="PJR98" s="612"/>
      <c r="PJS98" s="612"/>
      <c r="PJT98" s="612"/>
      <c r="PJU98" s="612"/>
      <c r="PJV98" s="612"/>
      <c r="PJW98" s="612"/>
      <c r="PJX98" s="612"/>
      <c r="PJY98" s="612"/>
      <c r="PJZ98" s="612"/>
      <c r="PKA98" s="612"/>
      <c r="PKB98" s="612"/>
      <c r="PKC98" s="612"/>
      <c r="PKD98" s="612"/>
      <c r="PKE98" s="612"/>
      <c r="PKF98" s="612"/>
      <c r="PKG98" s="612"/>
      <c r="PKH98" s="612"/>
      <c r="PKI98" s="612"/>
      <c r="PKJ98" s="612"/>
      <c r="PKK98" s="612"/>
      <c r="PKL98" s="612"/>
      <c r="PKM98" s="612"/>
      <c r="PKN98" s="612"/>
      <c r="PKO98" s="612"/>
      <c r="PKP98" s="612"/>
      <c r="PKQ98" s="612"/>
      <c r="PKR98" s="612"/>
      <c r="PKS98" s="612"/>
      <c r="PKT98" s="612"/>
      <c r="PKU98" s="612"/>
      <c r="PKV98" s="612"/>
      <c r="PKW98" s="612"/>
      <c r="PKX98" s="612"/>
      <c r="PKY98" s="612"/>
      <c r="PKZ98" s="612"/>
      <c r="PLA98" s="612"/>
      <c r="PLB98" s="612"/>
      <c r="PLC98" s="612"/>
      <c r="PLD98" s="612"/>
      <c r="PLE98" s="612"/>
      <c r="PLF98" s="612"/>
      <c r="PLG98" s="612"/>
      <c r="PLH98" s="612"/>
      <c r="PLI98" s="612"/>
      <c r="PLJ98" s="612"/>
      <c r="PLK98" s="612"/>
      <c r="PLL98" s="612"/>
      <c r="PLM98" s="612"/>
      <c r="PLN98" s="612"/>
      <c r="PLO98" s="612"/>
      <c r="PLP98" s="612"/>
      <c r="PLQ98" s="612"/>
      <c r="PLR98" s="612"/>
      <c r="PLS98" s="612"/>
      <c r="PLT98" s="612"/>
      <c r="PLU98" s="612"/>
      <c r="PLV98" s="612"/>
      <c r="PLW98" s="612"/>
      <c r="PLX98" s="612"/>
      <c r="PLY98" s="612"/>
      <c r="PLZ98" s="612"/>
      <c r="PMA98" s="612"/>
      <c r="PMB98" s="612"/>
      <c r="PMC98" s="612"/>
      <c r="PMD98" s="612"/>
      <c r="PME98" s="612"/>
      <c r="PMF98" s="612"/>
      <c r="PMG98" s="612"/>
      <c r="PMH98" s="612"/>
      <c r="PMI98" s="612"/>
      <c r="PMJ98" s="612"/>
      <c r="PMK98" s="612"/>
      <c r="PML98" s="612"/>
      <c r="PMM98" s="612"/>
      <c r="PMN98" s="612"/>
      <c r="PMO98" s="612"/>
      <c r="PMP98" s="612"/>
      <c r="PMQ98" s="612"/>
      <c r="PMR98" s="612"/>
      <c r="PMS98" s="612"/>
      <c r="PMT98" s="612"/>
      <c r="PMU98" s="612"/>
      <c r="PMV98" s="612"/>
      <c r="PMW98" s="612"/>
      <c r="PMX98" s="612"/>
      <c r="PMY98" s="612"/>
      <c r="PMZ98" s="612"/>
      <c r="PNA98" s="612"/>
      <c r="PNB98" s="612"/>
      <c r="PNC98" s="612"/>
      <c r="PND98" s="612"/>
      <c r="PNE98" s="612"/>
      <c r="PNF98" s="612"/>
      <c r="PNG98" s="612"/>
      <c r="PNH98" s="612"/>
      <c r="PNI98" s="612"/>
      <c r="PNJ98" s="612"/>
      <c r="PNK98" s="612"/>
      <c r="PNL98" s="612"/>
      <c r="PNM98" s="612"/>
      <c r="PNN98" s="612"/>
      <c r="PNO98" s="612"/>
      <c r="PNP98" s="612"/>
      <c r="PNQ98" s="612"/>
      <c r="PNR98" s="612"/>
      <c r="PNS98" s="612"/>
      <c r="PNT98" s="612"/>
      <c r="PNU98" s="612"/>
      <c r="PNV98" s="612"/>
      <c r="PNW98" s="612"/>
      <c r="PNX98" s="612"/>
      <c r="PNY98" s="612"/>
      <c r="PNZ98" s="612"/>
      <c r="POA98" s="612"/>
      <c r="POB98" s="612"/>
      <c r="POC98" s="612"/>
      <c r="POD98" s="612"/>
      <c r="POE98" s="612"/>
      <c r="POF98" s="612"/>
      <c r="POG98" s="612"/>
      <c r="POH98" s="612"/>
      <c r="POI98" s="612"/>
      <c r="POJ98" s="612"/>
      <c r="POK98" s="612"/>
      <c r="POL98" s="612"/>
      <c r="POM98" s="612"/>
      <c r="PON98" s="612"/>
      <c r="POO98" s="612"/>
      <c r="POP98" s="612"/>
      <c r="POQ98" s="612"/>
      <c r="POR98" s="612"/>
      <c r="POS98" s="612"/>
      <c r="POT98" s="612"/>
      <c r="POU98" s="612"/>
      <c r="POV98" s="612"/>
      <c r="POW98" s="612"/>
      <c r="POX98" s="612"/>
      <c r="POY98" s="612"/>
      <c r="POZ98" s="612"/>
      <c r="PPA98" s="612"/>
      <c r="PPB98" s="612"/>
      <c r="PPC98" s="612"/>
      <c r="PPD98" s="612"/>
      <c r="PPE98" s="612"/>
      <c r="PPF98" s="612"/>
      <c r="PPG98" s="612"/>
      <c r="PPH98" s="612"/>
      <c r="PPI98" s="612"/>
      <c r="PPJ98" s="612"/>
      <c r="PPK98" s="612"/>
      <c r="PPL98" s="612"/>
      <c r="PPM98" s="612"/>
      <c r="PPN98" s="612"/>
      <c r="PPO98" s="612"/>
      <c r="PPP98" s="612"/>
      <c r="PPQ98" s="612"/>
      <c r="PPR98" s="612"/>
      <c r="PPS98" s="612"/>
      <c r="PPT98" s="612"/>
      <c r="PPU98" s="612"/>
      <c r="PPV98" s="612"/>
      <c r="PPW98" s="612"/>
      <c r="PPX98" s="612"/>
      <c r="PPY98" s="612"/>
      <c r="PPZ98" s="612"/>
      <c r="PQA98" s="612"/>
      <c r="PQB98" s="612"/>
      <c r="PQC98" s="612"/>
      <c r="PQD98" s="612"/>
      <c r="PQE98" s="612"/>
      <c r="PQF98" s="612"/>
      <c r="PQG98" s="612"/>
      <c r="PQH98" s="612"/>
      <c r="PQI98" s="612"/>
      <c r="PQJ98" s="612"/>
      <c r="PQK98" s="612"/>
      <c r="PQL98" s="612"/>
      <c r="PQM98" s="612"/>
      <c r="PQN98" s="612"/>
      <c r="PQO98" s="612"/>
      <c r="PQP98" s="612"/>
      <c r="PQQ98" s="612"/>
      <c r="PQR98" s="612"/>
      <c r="PQS98" s="612"/>
      <c r="PQT98" s="612"/>
      <c r="PQU98" s="612"/>
      <c r="PQV98" s="612"/>
      <c r="PQW98" s="612"/>
      <c r="PQX98" s="612"/>
      <c r="PQY98" s="612"/>
      <c r="PQZ98" s="612"/>
      <c r="PRA98" s="612"/>
      <c r="PRB98" s="612"/>
      <c r="PRC98" s="612"/>
      <c r="PRD98" s="612"/>
      <c r="PRE98" s="612"/>
      <c r="PRF98" s="612"/>
      <c r="PRG98" s="612"/>
      <c r="PRH98" s="612"/>
      <c r="PRI98" s="612"/>
      <c r="PRJ98" s="612"/>
      <c r="PRK98" s="612"/>
      <c r="PRL98" s="612"/>
      <c r="PRM98" s="612"/>
      <c r="PRN98" s="612"/>
      <c r="PRO98" s="612"/>
      <c r="PRP98" s="612"/>
      <c r="PRQ98" s="612"/>
      <c r="PRR98" s="612"/>
      <c r="PRS98" s="612"/>
      <c r="PRT98" s="612"/>
      <c r="PRU98" s="612"/>
      <c r="PRV98" s="612"/>
      <c r="PRW98" s="612"/>
      <c r="PRX98" s="612"/>
      <c r="PRY98" s="612"/>
      <c r="PRZ98" s="612"/>
      <c r="PSA98" s="612"/>
      <c r="PSB98" s="612"/>
      <c r="PSC98" s="612"/>
      <c r="PSD98" s="612"/>
      <c r="PSE98" s="612"/>
      <c r="PSF98" s="612"/>
      <c r="PSG98" s="612"/>
      <c r="PSH98" s="612"/>
      <c r="PSI98" s="612"/>
      <c r="PSJ98" s="612"/>
      <c r="PSK98" s="612"/>
      <c r="PSL98" s="612"/>
      <c r="PSM98" s="612"/>
      <c r="PSN98" s="612"/>
      <c r="PSO98" s="612"/>
      <c r="PSP98" s="612"/>
      <c r="PSQ98" s="612"/>
      <c r="PSR98" s="612"/>
      <c r="PSS98" s="612"/>
      <c r="PST98" s="612"/>
      <c r="PSU98" s="612"/>
      <c r="PSV98" s="612"/>
      <c r="PSW98" s="612"/>
      <c r="PSX98" s="612"/>
      <c r="PSY98" s="612"/>
      <c r="PSZ98" s="612"/>
      <c r="PTA98" s="612"/>
      <c r="PTB98" s="612"/>
      <c r="PTC98" s="612"/>
      <c r="PTD98" s="612"/>
      <c r="PTE98" s="612"/>
      <c r="PTF98" s="612"/>
      <c r="PTG98" s="612"/>
      <c r="PTH98" s="612"/>
      <c r="PTI98" s="612"/>
      <c r="PTJ98" s="612"/>
      <c r="PTK98" s="612"/>
      <c r="PTL98" s="612"/>
      <c r="PTM98" s="612"/>
      <c r="PTN98" s="612"/>
      <c r="PTO98" s="612"/>
      <c r="PTP98" s="612"/>
      <c r="PTQ98" s="612"/>
      <c r="PTR98" s="612"/>
      <c r="PTS98" s="612"/>
      <c r="PTT98" s="612"/>
      <c r="PTU98" s="612"/>
      <c r="PTV98" s="612"/>
      <c r="PTW98" s="612"/>
      <c r="PTX98" s="612"/>
      <c r="PTY98" s="612"/>
      <c r="PTZ98" s="612"/>
      <c r="PUA98" s="612"/>
      <c r="PUB98" s="612"/>
      <c r="PUC98" s="612"/>
      <c r="PUD98" s="612"/>
      <c r="PUE98" s="612"/>
      <c r="PUF98" s="612"/>
      <c r="PUG98" s="612"/>
      <c r="PUH98" s="612"/>
      <c r="PUI98" s="612"/>
      <c r="PUJ98" s="612"/>
      <c r="PUK98" s="612"/>
      <c r="PUL98" s="612"/>
      <c r="PUM98" s="612"/>
      <c r="PUN98" s="612"/>
      <c r="PUO98" s="612"/>
      <c r="PUP98" s="612"/>
      <c r="PUQ98" s="612"/>
      <c r="PUR98" s="612"/>
      <c r="PUS98" s="612"/>
      <c r="PUT98" s="612"/>
      <c r="PUU98" s="612"/>
      <c r="PUV98" s="612"/>
      <c r="PUW98" s="612"/>
      <c r="PUX98" s="612"/>
      <c r="PUY98" s="612"/>
      <c r="PUZ98" s="612"/>
      <c r="PVA98" s="612"/>
      <c r="PVB98" s="612"/>
      <c r="PVC98" s="612"/>
      <c r="PVD98" s="612"/>
      <c r="PVE98" s="612"/>
      <c r="PVF98" s="612"/>
      <c r="PVG98" s="612"/>
      <c r="PVH98" s="612"/>
      <c r="PVI98" s="612"/>
      <c r="PVJ98" s="612"/>
      <c r="PVK98" s="612"/>
      <c r="PVL98" s="612"/>
      <c r="PVM98" s="612"/>
      <c r="PVN98" s="612"/>
      <c r="PVO98" s="612"/>
      <c r="PVP98" s="612"/>
      <c r="PVQ98" s="612"/>
      <c r="PVR98" s="612"/>
      <c r="PVS98" s="612"/>
      <c r="PVT98" s="612"/>
      <c r="PVU98" s="612"/>
      <c r="PVV98" s="612"/>
      <c r="PVW98" s="612"/>
      <c r="PVX98" s="612"/>
      <c r="PVY98" s="612"/>
      <c r="PVZ98" s="612"/>
      <c r="PWA98" s="612"/>
      <c r="PWB98" s="612"/>
      <c r="PWC98" s="612"/>
      <c r="PWD98" s="612"/>
      <c r="PWE98" s="612"/>
      <c r="PWF98" s="612"/>
      <c r="PWG98" s="612"/>
      <c r="PWH98" s="612"/>
      <c r="PWI98" s="612"/>
      <c r="PWJ98" s="612"/>
      <c r="PWK98" s="612"/>
      <c r="PWL98" s="612"/>
      <c r="PWM98" s="612"/>
      <c r="PWN98" s="612"/>
      <c r="PWO98" s="612"/>
      <c r="PWP98" s="612"/>
      <c r="PWQ98" s="612"/>
      <c r="PWR98" s="612"/>
      <c r="PWS98" s="612"/>
      <c r="PWT98" s="612"/>
      <c r="PWU98" s="612"/>
      <c r="PWV98" s="612"/>
      <c r="PWW98" s="612"/>
      <c r="PWX98" s="612"/>
      <c r="PWY98" s="612"/>
      <c r="PWZ98" s="612"/>
      <c r="PXA98" s="612"/>
      <c r="PXB98" s="612"/>
      <c r="PXC98" s="612"/>
      <c r="PXD98" s="612"/>
      <c r="PXE98" s="612"/>
      <c r="PXF98" s="612"/>
      <c r="PXG98" s="612"/>
      <c r="PXH98" s="612"/>
      <c r="PXI98" s="612"/>
      <c r="PXJ98" s="612"/>
      <c r="PXK98" s="612"/>
      <c r="PXL98" s="612"/>
      <c r="PXM98" s="612"/>
      <c r="PXN98" s="612"/>
      <c r="PXO98" s="612"/>
      <c r="PXP98" s="612"/>
      <c r="PXQ98" s="612"/>
      <c r="PXR98" s="612"/>
      <c r="PXS98" s="612"/>
      <c r="PXT98" s="612"/>
      <c r="PXU98" s="612"/>
      <c r="PXV98" s="612"/>
      <c r="PXW98" s="612"/>
      <c r="PXX98" s="612"/>
      <c r="PXY98" s="612"/>
      <c r="PXZ98" s="612"/>
      <c r="PYA98" s="612"/>
      <c r="PYB98" s="612"/>
      <c r="PYC98" s="612"/>
      <c r="PYD98" s="612"/>
      <c r="PYE98" s="612"/>
      <c r="PYF98" s="612"/>
      <c r="PYG98" s="612"/>
      <c r="PYH98" s="612"/>
      <c r="PYI98" s="612"/>
      <c r="PYJ98" s="612"/>
      <c r="PYK98" s="612"/>
      <c r="PYL98" s="612"/>
      <c r="PYM98" s="612"/>
      <c r="PYN98" s="612"/>
      <c r="PYO98" s="612"/>
      <c r="PYP98" s="612"/>
      <c r="PYQ98" s="612"/>
      <c r="PYR98" s="612"/>
      <c r="PYS98" s="612"/>
      <c r="PYT98" s="612"/>
      <c r="PYU98" s="612"/>
      <c r="PYV98" s="612"/>
      <c r="PYW98" s="612"/>
      <c r="PYX98" s="612"/>
      <c r="PYY98" s="612"/>
      <c r="PYZ98" s="612"/>
      <c r="PZA98" s="612"/>
      <c r="PZB98" s="612"/>
      <c r="PZC98" s="612"/>
      <c r="PZD98" s="612"/>
      <c r="PZE98" s="612"/>
      <c r="PZF98" s="612"/>
      <c r="PZG98" s="612"/>
      <c r="PZH98" s="612"/>
      <c r="PZI98" s="612"/>
      <c r="PZJ98" s="612"/>
      <c r="PZK98" s="612"/>
      <c r="PZL98" s="612"/>
      <c r="PZM98" s="612"/>
      <c r="PZN98" s="612"/>
      <c r="PZO98" s="612"/>
      <c r="PZP98" s="612"/>
      <c r="PZQ98" s="612"/>
      <c r="PZR98" s="612"/>
      <c r="PZS98" s="612"/>
      <c r="PZT98" s="612"/>
      <c r="PZU98" s="612"/>
      <c r="PZV98" s="612"/>
      <c r="PZW98" s="612"/>
      <c r="PZX98" s="612"/>
      <c r="PZY98" s="612"/>
      <c r="PZZ98" s="612"/>
      <c r="QAA98" s="612"/>
      <c r="QAB98" s="612"/>
      <c r="QAC98" s="612"/>
      <c r="QAD98" s="612"/>
      <c r="QAE98" s="612"/>
      <c r="QAF98" s="612"/>
      <c r="QAG98" s="612"/>
      <c r="QAH98" s="612"/>
      <c r="QAI98" s="612"/>
      <c r="QAJ98" s="612"/>
      <c r="QAK98" s="612"/>
      <c r="QAL98" s="612"/>
      <c r="QAM98" s="612"/>
      <c r="QAN98" s="612"/>
      <c r="QAO98" s="612"/>
      <c r="QAP98" s="612"/>
      <c r="QAQ98" s="612"/>
      <c r="QAR98" s="612"/>
      <c r="QAS98" s="612"/>
      <c r="QAT98" s="612"/>
      <c r="QAU98" s="612"/>
      <c r="QAV98" s="612"/>
      <c r="QAW98" s="612"/>
      <c r="QAX98" s="612"/>
      <c r="QAY98" s="612"/>
      <c r="QAZ98" s="612"/>
      <c r="QBA98" s="612"/>
      <c r="QBB98" s="612"/>
      <c r="QBC98" s="612"/>
      <c r="QBD98" s="612"/>
      <c r="QBE98" s="612"/>
      <c r="QBF98" s="612"/>
      <c r="QBG98" s="612"/>
      <c r="QBH98" s="612"/>
      <c r="QBI98" s="612"/>
      <c r="QBJ98" s="612"/>
      <c r="QBK98" s="612"/>
      <c r="QBL98" s="612"/>
      <c r="QBM98" s="612"/>
      <c r="QBN98" s="612"/>
      <c r="QBO98" s="612"/>
      <c r="QBP98" s="612"/>
      <c r="QBQ98" s="612"/>
      <c r="QBR98" s="612"/>
      <c r="QBS98" s="612"/>
      <c r="QBT98" s="612"/>
      <c r="QBU98" s="612"/>
      <c r="QBV98" s="612"/>
      <c r="QBW98" s="612"/>
      <c r="QBX98" s="612"/>
      <c r="QBY98" s="612"/>
      <c r="QBZ98" s="612"/>
      <c r="QCA98" s="612"/>
      <c r="QCB98" s="612"/>
      <c r="QCC98" s="612"/>
      <c r="QCD98" s="612"/>
      <c r="QCE98" s="612"/>
      <c r="QCF98" s="612"/>
      <c r="QCG98" s="612"/>
      <c r="QCH98" s="612"/>
      <c r="QCI98" s="612"/>
      <c r="QCJ98" s="612"/>
      <c r="QCK98" s="612"/>
      <c r="QCL98" s="612"/>
      <c r="QCM98" s="612"/>
      <c r="QCN98" s="612"/>
      <c r="QCO98" s="612"/>
      <c r="QCP98" s="612"/>
      <c r="QCQ98" s="612"/>
      <c r="QCR98" s="612"/>
      <c r="QCS98" s="612"/>
      <c r="QCT98" s="612"/>
      <c r="QCU98" s="612"/>
      <c r="QCV98" s="612"/>
      <c r="QCW98" s="612"/>
      <c r="QCX98" s="612"/>
      <c r="QCY98" s="612"/>
      <c r="QCZ98" s="612"/>
      <c r="QDA98" s="612"/>
      <c r="QDB98" s="612"/>
      <c r="QDC98" s="612"/>
      <c r="QDD98" s="612"/>
      <c r="QDE98" s="612"/>
      <c r="QDF98" s="612"/>
      <c r="QDG98" s="612"/>
      <c r="QDH98" s="612"/>
      <c r="QDI98" s="612"/>
      <c r="QDJ98" s="612"/>
      <c r="QDK98" s="612"/>
      <c r="QDL98" s="612"/>
      <c r="QDM98" s="612"/>
      <c r="QDN98" s="612"/>
      <c r="QDO98" s="612"/>
      <c r="QDP98" s="612"/>
      <c r="QDQ98" s="612"/>
      <c r="QDR98" s="612"/>
      <c r="QDS98" s="612"/>
      <c r="QDT98" s="612"/>
      <c r="QDU98" s="612"/>
      <c r="QDV98" s="612"/>
      <c r="QDW98" s="612"/>
      <c r="QDX98" s="612"/>
      <c r="QDY98" s="612"/>
      <c r="QDZ98" s="612"/>
      <c r="QEA98" s="612"/>
      <c r="QEB98" s="612"/>
      <c r="QEC98" s="612"/>
      <c r="QED98" s="612"/>
      <c r="QEE98" s="612"/>
      <c r="QEF98" s="612"/>
      <c r="QEG98" s="612"/>
      <c r="QEH98" s="612"/>
      <c r="QEI98" s="612"/>
      <c r="QEJ98" s="612"/>
      <c r="QEK98" s="612"/>
      <c r="QEL98" s="612"/>
      <c r="QEM98" s="612"/>
      <c r="QEN98" s="612"/>
      <c r="QEO98" s="612"/>
      <c r="QEP98" s="612"/>
      <c r="QEQ98" s="612"/>
      <c r="QER98" s="612"/>
      <c r="QES98" s="612"/>
      <c r="QET98" s="612"/>
      <c r="QEU98" s="612"/>
      <c r="QEV98" s="612"/>
      <c r="QEW98" s="612"/>
      <c r="QEX98" s="612"/>
      <c r="QEY98" s="612"/>
      <c r="QEZ98" s="612"/>
      <c r="QFA98" s="612"/>
      <c r="QFB98" s="612"/>
      <c r="QFC98" s="612"/>
      <c r="QFD98" s="612"/>
      <c r="QFE98" s="612"/>
      <c r="QFF98" s="612"/>
      <c r="QFG98" s="612"/>
      <c r="QFH98" s="612"/>
      <c r="QFI98" s="612"/>
      <c r="QFJ98" s="612"/>
      <c r="QFK98" s="612"/>
      <c r="QFL98" s="612"/>
      <c r="QFM98" s="612"/>
      <c r="QFN98" s="612"/>
      <c r="QFO98" s="612"/>
      <c r="QFP98" s="612"/>
      <c r="QFQ98" s="612"/>
      <c r="QFR98" s="612"/>
      <c r="QFS98" s="612"/>
      <c r="QFT98" s="612"/>
      <c r="QFU98" s="612"/>
      <c r="QFV98" s="612"/>
      <c r="QFW98" s="612"/>
      <c r="QFX98" s="612"/>
      <c r="QFY98" s="612"/>
      <c r="QFZ98" s="612"/>
      <c r="QGA98" s="612"/>
      <c r="QGB98" s="612"/>
      <c r="QGC98" s="612"/>
      <c r="QGD98" s="612"/>
      <c r="QGE98" s="612"/>
      <c r="QGF98" s="612"/>
      <c r="QGG98" s="612"/>
      <c r="QGH98" s="612"/>
      <c r="QGI98" s="612"/>
      <c r="QGJ98" s="612"/>
      <c r="QGK98" s="612"/>
      <c r="QGL98" s="612"/>
      <c r="QGM98" s="612"/>
      <c r="QGN98" s="612"/>
      <c r="QGO98" s="612"/>
      <c r="QGP98" s="612"/>
      <c r="QGQ98" s="612"/>
      <c r="QGR98" s="612"/>
      <c r="QGS98" s="612"/>
      <c r="QGT98" s="612"/>
      <c r="QGU98" s="612"/>
      <c r="QGV98" s="612"/>
      <c r="QGW98" s="612"/>
      <c r="QGX98" s="612"/>
      <c r="QGY98" s="612"/>
      <c r="QGZ98" s="612"/>
      <c r="QHA98" s="612"/>
      <c r="QHB98" s="612"/>
      <c r="QHC98" s="612"/>
      <c r="QHD98" s="612"/>
      <c r="QHE98" s="612"/>
      <c r="QHF98" s="612"/>
      <c r="QHG98" s="612"/>
      <c r="QHH98" s="612"/>
      <c r="QHI98" s="612"/>
      <c r="QHJ98" s="612"/>
      <c r="QHK98" s="612"/>
      <c r="QHL98" s="612"/>
      <c r="QHM98" s="612"/>
      <c r="QHN98" s="612"/>
      <c r="QHO98" s="612"/>
      <c r="QHP98" s="612"/>
      <c r="QHQ98" s="612"/>
      <c r="QHR98" s="612"/>
      <c r="QHS98" s="612"/>
      <c r="QHT98" s="612"/>
      <c r="QHU98" s="612"/>
      <c r="QHV98" s="612"/>
      <c r="QHW98" s="612"/>
      <c r="QHX98" s="612"/>
      <c r="QHY98" s="612"/>
      <c r="QHZ98" s="612"/>
      <c r="QIA98" s="612"/>
      <c r="QIB98" s="612"/>
      <c r="QIC98" s="612"/>
      <c r="QID98" s="612"/>
      <c r="QIE98" s="612"/>
      <c r="QIF98" s="612"/>
      <c r="QIG98" s="612"/>
      <c r="QIH98" s="612"/>
      <c r="QII98" s="612"/>
      <c r="QIJ98" s="612"/>
      <c r="QIK98" s="612"/>
      <c r="QIL98" s="612"/>
      <c r="QIM98" s="612"/>
      <c r="QIN98" s="612"/>
      <c r="QIO98" s="612"/>
      <c r="QIP98" s="612"/>
      <c r="QIQ98" s="612"/>
      <c r="QIR98" s="612"/>
      <c r="QIS98" s="612"/>
      <c r="QIT98" s="612"/>
      <c r="QIU98" s="612"/>
      <c r="QIV98" s="612"/>
      <c r="QIW98" s="612"/>
      <c r="QIX98" s="612"/>
      <c r="QIY98" s="612"/>
      <c r="QIZ98" s="612"/>
      <c r="QJA98" s="612"/>
      <c r="QJB98" s="612"/>
      <c r="QJC98" s="612"/>
      <c r="QJD98" s="612"/>
      <c r="QJE98" s="612"/>
      <c r="QJF98" s="612"/>
      <c r="QJG98" s="612"/>
      <c r="QJH98" s="612"/>
      <c r="QJI98" s="612"/>
      <c r="QJJ98" s="612"/>
      <c r="QJK98" s="612"/>
      <c r="QJL98" s="612"/>
      <c r="QJM98" s="612"/>
      <c r="QJN98" s="612"/>
      <c r="QJO98" s="612"/>
      <c r="QJP98" s="612"/>
      <c r="QJQ98" s="612"/>
      <c r="QJR98" s="612"/>
      <c r="QJS98" s="612"/>
      <c r="QJT98" s="612"/>
      <c r="QJU98" s="612"/>
      <c r="QJV98" s="612"/>
      <c r="QJW98" s="612"/>
      <c r="QJX98" s="612"/>
      <c r="QJY98" s="612"/>
      <c r="QJZ98" s="612"/>
      <c r="QKA98" s="612"/>
      <c r="QKB98" s="612"/>
      <c r="QKC98" s="612"/>
      <c r="QKD98" s="612"/>
      <c r="QKE98" s="612"/>
      <c r="QKF98" s="612"/>
      <c r="QKG98" s="612"/>
      <c r="QKH98" s="612"/>
      <c r="QKI98" s="612"/>
      <c r="QKJ98" s="612"/>
      <c r="QKK98" s="612"/>
      <c r="QKL98" s="612"/>
      <c r="QKM98" s="612"/>
      <c r="QKN98" s="612"/>
      <c r="QKO98" s="612"/>
      <c r="QKP98" s="612"/>
      <c r="QKQ98" s="612"/>
      <c r="QKR98" s="612"/>
      <c r="QKS98" s="612"/>
      <c r="QKT98" s="612"/>
      <c r="QKU98" s="612"/>
      <c r="QKV98" s="612"/>
      <c r="QKW98" s="612"/>
      <c r="QKX98" s="612"/>
      <c r="QKY98" s="612"/>
      <c r="QKZ98" s="612"/>
      <c r="QLA98" s="612"/>
      <c r="QLB98" s="612"/>
      <c r="QLC98" s="612"/>
      <c r="QLD98" s="612"/>
      <c r="QLE98" s="612"/>
      <c r="QLF98" s="612"/>
      <c r="QLG98" s="612"/>
      <c r="QLH98" s="612"/>
      <c r="QLI98" s="612"/>
      <c r="QLJ98" s="612"/>
      <c r="QLK98" s="612"/>
      <c r="QLL98" s="612"/>
      <c r="QLM98" s="612"/>
      <c r="QLN98" s="612"/>
      <c r="QLO98" s="612"/>
      <c r="QLP98" s="612"/>
      <c r="QLQ98" s="612"/>
      <c r="QLR98" s="612"/>
      <c r="QLS98" s="612"/>
      <c r="QLT98" s="612"/>
      <c r="QLU98" s="612"/>
      <c r="QLV98" s="612"/>
      <c r="QLW98" s="612"/>
      <c r="QLX98" s="612"/>
      <c r="QLY98" s="612"/>
      <c r="QLZ98" s="612"/>
      <c r="QMA98" s="612"/>
      <c r="QMB98" s="612"/>
      <c r="QMC98" s="612"/>
      <c r="QMD98" s="612"/>
      <c r="QME98" s="612"/>
      <c r="QMF98" s="612"/>
      <c r="QMG98" s="612"/>
      <c r="QMH98" s="612"/>
      <c r="QMI98" s="612"/>
      <c r="QMJ98" s="612"/>
      <c r="QMK98" s="612"/>
      <c r="QML98" s="612"/>
      <c r="QMM98" s="612"/>
      <c r="QMN98" s="612"/>
      <c r="QMO98" s="612"/>
      <c r="QMP98" s="612"/>
      <c r="QMQ98" s="612"/>
      <c r="QMR98" s="612"/>
      <c r="QMS98" s="612"/>
      <c r="QMT98" s="612"/>
      <c r="QMU98" s="612"/>
      <c r="QMV98" s="612"/>
      <c r="QMW98" s="612"/>
      <c r="QMX98" s="612"/>
      <c r="QMY98" s="612"/>
      <c r="QMZ98" s="612"/>
      <c r="QNA98" s="612"/>
      <c r="QNB98" s="612"/>
      <c r="QNC98" s="612"/>
      <c r="QND98" s="612"/>
      <c r="QNE98" s="612"/>
      <c r="QNF98" s="612"/>
      <c r="QNG98" s="612"/>
      <c r="QNH98" s="612"/>
      <c r="QNI98" s="612"/>
      <c r="QNJ98" s="612"/>
      <c r="QNK98" s="612"/>
      <c r="QNL98" s="612"/>
      <c r="QNM98" s="612"/>
      <c r="QNN98" s="612"/>
      <c r="QNO98" s="612"/>
      <c r="QNP98" s="612"/>
      <c r="QNQ98" s="612"/>
      <c r="QNR98" s="612"/>
      <c r="QNS98" s="612"/>
      <c r="QNT98" s="612"/>
      <c r="QNU98" s="612"/>
      <c r="QNV98" s="612"/>
      <c r="QNW98" s="612"/>
      <c r="QNX98" s="612"/>
      <c r="QNY98" s="612"/>
      <c r="QNZ98" s="612"/>
      <c r="QOA98" s="612"/>
      <c r="QOB98" s="612"/>
      <c r="QOC98" s="612"/>
      <c r="QOD98" s="612"/>
      <c r="QOE98" s="612"/>
      <c r="QOF98" s="612"/>
      <c r="QOG98" s="612"/>
      <c r="QOH98" s="612"/>
      <c r="QOI98" s="612"/>
      <c r="QOJ98" s="612"/>
      <c r="QOK98" s="612"/>
      <c r="QOL98" s="612"/>
      <c r="QOM98" s="612"/>
      <c r="QON98" s="612"/>
      <c r="QOO98" s="612"/>
      <c r="QOP98" s="612"/>
      <c r="QOQ98" s="612"/>
      <c r="QOR98" s="612"/>
      <c r="QOS98" s="612"/>
      <c r="QOT98" s="612"/>
      <c r="QOU98" s="612"/>
      <c r="QOV98" s="612"/>
      <c r="QOW98" s="612"/>
      <c r="QOX98" s="612"/>
      <c r="QOY98" s="612"/>
      <c r="QOZ98" s="612"/>
      <c r="QPA98" s="612"/>
      <c r="QPB98" s="612"/>
      <c r="QPC98" s="612"/>
      <c r="QPD98" s="612"/>
      <c r="QPE98" s="612"/>
      <c r="QPF98" s="612"/>
      <c r="QPG98" s="612"/>
      <c r="QPH98" s="612"/>
      <c r="QPI98" s="612"/>
      <c r="QPJ98" s="612"/>
      <c r="QPK98" s="612"/>
      <c r="QPL98" s="612"/>
      <c r="QPM98" s="612"/>
      <c r="QPN98" s="612"/>
      <c r="QPO98" s="612"/>
      <c r="QPP98" s="612"/>
      <c r="QPQ98" s="612"/>
      <c r="QPR98" s="612"/>
      <c r="QPS98" s="612"/>
      <c r="QPT98" s="612"/>
      <c r="QPU98" s="612"/>
      <c r="QPV98" s="612"/>
      <c r="QPW98" s="612"/>
      <c r="QPX98" s="612"/>
      <c r="QPY98" s="612"/>
      <c r="QPZ98" s="612"/>
      <c r="QQA98" s="612"/>
      <c r="QQB98" s="612"/>
      <c r="QQC98" s="612"/>
      <c r="QQD98" s="612"/>
      <c r="QQE98" s="612"/>
      <c r="QQF98" s="612"/>
      <c r="QQG98" s="612"/>
      <c r="QQH98" s="612"/>
      <c r="QQI98" s="612"/>
      <c r="QQJ98" s="612"/>
      <c r="QQK98" s="612"/>
      <c r="QQL98" s="612"/>
      <c r="QQM98" s="612"/>
      <c r="QQN98" s="612"/>
      <c r="QQO98" s="612"/>
      <c r="QQP98" s="612"/>
      <c r="QQQ98" s="612"/>
      <c r="QQR98" s="612"/>
      <c r="QQS98" s="612"/>
      <c r="QQT98" s="612"/>
      <c r="QQU98" s="612"/>
      <c r="QQV98" s="612"/>
      <c r="QQW98" s="612"/>
      <c r="QQX98" s="612"/>
      <c r="QQY98" s="612"/>
      <c r="QQZ98" s="612"/>
      <c r="QRA98" s="612"/>
      <c r="QRB98" s="612"/>
      <c r="QRC98" s="612"/>
      <c r="QRD98" s="612"/>
      <c r="QRE98" s="612"/>
      <c r="QRF98" s="612"/>
      <c r="QRG98" s="612"/>
      <c r="QRH98" s="612"/>
      <c r="QRI98" s="612"/>
      <c r="QRJ98" s="612"/>
      <c r="QRK98" s="612"/>
      <c r="QRL98" s="612"/>
      <c r="QRM98" s="612"/>
      <c r="QRN98" s="612"/>
      <c r="QRO98" s="612"/>
      <c r="QRP98" s="612"/>
      <c r="QRQ98" s="612"/>
      <c r="QRR98" s="612"/>
      <c r="QRS98" s="612"/>
      <c r="QRT98" s="612"/>
      <c r="QRU98" s="612"/>
      <c r="QRV98" s="612"/>
      <c r="QRW98" s="612"/>
      <c r="QRX98" s="612"/>
      <c r="QRY98" s="612"/>
      <c r="QRZ98" s="612"/>
      <c r="QSA98" s="612"/>
      <c r="QSB98" s="612"/>
      <c r="QSC98" s="612"/>
      <c r="QSD98" s="612"/>
      <c r="QSE98" s="612"/>
      <c r="QSF98" s="612"/>
      <c r="QSG98" s="612"/>
      <c r="QSH98" s="612"/>
      <c r="QSI98" s="612"/>
      <c r="QSJ98" s="612"/>
      <c r="QSK98" s="612"/>
      <c r="QSL98" s="612"/>
      <c r="QSM98" s="612"/>
      <c r="QSN98" s="612"/>
      <c r="QSO98" s="612"/>
      <c r="QSP98" s="612"/>
      <c r="QSQ98" s="612"/>
      <c r="QSR98" s="612"/>
      <c r="QSS98" s="612"/>
      <c r="QST98" s="612"/>
      <c r="QSU98" s="612"/>
      <c r="QSV98" s="612"/>
      <c r="QSW98" s="612"/>
      <c r="QSX98" s="612"/>
      <c r="QSY98" s="612"/>
      <c r="QSZ98" s="612"/>
      <c r="QTA98" s="612"/>
      <c r="QTB98" s="612"/>
      <c r="QTC98" s="612"/>
      <c r="QTD98" s="612"/>
      <c r="QTE98" s="612"/>
      <c r="QTF98" s="612"/>
      <c r="QTG98" s="612"/>
      <c r="QTH98" s="612"/>
      <c r="QTI98" s="612"/>
      <c r="QTJ98" s="612"/>
      <c r="QTK98" s="612"/>
      <c r="QTL98" s="612"/>
      <c r="QTM98" s="612"/>
      <c r="QTN98" s="612"/>
      <c r="QTO98" s="612"/>
      <c r="QTP98" s="612"/>
      <c r="QTQ98" s="612"/>
      <c r="QTR98" s="612"/>
      <c r="QTS98" s="612"/>
      <c r="QTT98" s="612"/>
      <c r="QTU98" s="612"/>
      <c r="QTV98" s="612"/>
      <c r="QTW98" s="612"/>
      <c r="QTX98" s="612"/>
      <c r="QTY98" s="612"/>
      <c r="QTZ98" s="612"/>
      <c r="QUA98" s="612"/>
      <c r="QUB98" s="612"/>
      <c r="QUC98" s="612"/>
      <c r="QUD98" s="612"/>
      <c r="QUE98" s="612"/>
      <c r="QUF98" s="612"/>
      <c r="QUG98" s="612"/>
      <c r="QUH98" s="612"/>
      <c r="QUI98" s="612"/>
      <c r="QUJ98" s="612"/>
      <c r="QUK98" s="612"/>
      <c r="QUL98" s="612"/>
      <c r="QUM98" s="612"/>
      <c r="QUN98" s="612"/>
      <c r="QUO98" s="612"/>
      <c r="QUP98" s="612"/>
      <c r="QUQ98" s="612"/>
      <c r="QUR98" s="612"/>
      <c r="QUS98" s="612"/>
      <c r="QUT98" s="612"/>
      <c r="QUU98" s="612"/>
      <c r="QUV98" s="612"/>
      <c r="QUW98" s="612"/>
      <c r="QUX98" s="612"/>
      <c r="QUY98" s="612"/>
      <c r="QUZ98" s="612"/>
      <c r="QVA98" s="612"/>
      <c r="QVB98" s="612"/>
      <c r="QVC98" s="612"/>
      <c r="QVD98" s="612"/>
      <c r="QVE98" s="612"/>
      <c r="QVF98" s="612"/>
      <c r="QVG98" s="612"/>
      <c r="QVH98" s="612"/>
      <c r="QVI98" s="612"/>
      <c r="QVJ98" s="612"/>
      <c r="QVK98" s="612"/>
      <c r="QVL98" s="612"/>
      <c r="QVM98" s="612"/>
      <c r="QVN98" s="612"/>
      <c r="QVO98" s="612"/>
      <c r="QVP98" s="612"/>
      <c r="QVQ98" s="612"/>
      <c r="QVR98" s="612"/>
      <c r="QVS98" s="612"/>
      <c r="QVT98" s="612"/>
      <c r="QVU98" s="612"/>
      <c r="QVV98" s="612"/>
      <c r="QVW98" s="612"/>
      <c r="QVX98" s="612"/>
      <c r="QVY98" s="612"/>
      <c r="QVZ98" s="612"/>
      <c r="QWA98" s="612"/>
      <c r="QWB98" s="612"/>
      <c r="QWC98" s="612"/>
      <c r="QWD98" s="612"/>
      <c r="QWE98" s="612"/>
      <c r="QWF98" s="612"/>
      <c r="QWG98" s="612"/>
      <c r="QWH98" s="612"/>
      <c r="QWI98" s="612"/>
      <c r="QWJ98" s="612"/>
      <c r="QWK98" s="612"/>
      <c r="QWL98" s="612"/>
      <c r="QWM98" s="612"/>
      <c r="QWN98" s="612"/>
      <c r="QWO98" s="612"/>
      <c r="QWP98" s="612"/>
      <c r="QWQ98" s="612"/>
      <c r="QWR98" s="612"/>
      <c r="QWS98" s="612"/>
      <c r="QWT98" s="612"/>
      <c r="QWU98" s="612"/>
      <c r="QWV98" s="612"/>
      <c r="QWW98" s="612"/>
      <c r="QWX98" s="612"/>
      <c r="QWY98" s="612"/>
      <c r="QWZ98" s="612"/>
      <c r="QXA98" s="612"/>
      <c r="QXB98" s="612"/>
      <c r="QXC98" s="612"/>
      <c r="QXD98" s="612"/>
      <c r="QXE98" s="612"/>
      <c r="QXF98" s="612"/>
      <c r="QXG98" s="612"/>
      <c r="QXH98" s="612"/>
      <c r="QXI98" s="612"/>
      <c r="QXJ98" s="612"/>
      <c r="QXK98" s="612"/>
      <c r="QXL98" s="612"/>
      <c r="QXM98" s="612"/>
      <c r="QXN98" s="612"/>
      <c r="QXO98" s="612"/>
      <c r="QXP98" s="612"/>
      <c r="QXQ98" s="612"/>
      <c r="QXR98" s="612"/>
      <c r="QXS98" s="612"/>
      <c r="QXT98" s="612"/>
      <c r="QXU98" s="612"/>
      <c r="QXV98" s="612"/>
      <c r="QXW98" s="612"/>
      <c r="QXX98" s="612"/>
      <c r="QXY98" s="612"/>
      <c r="QXZ98" s="612"/>
      <c r="QYA98" s="612"/>
      <c r="QYB98" s="612"/>
      <c r="QYC98" s="612"/>
      <c r="QYD98" s="612"/>
      <c r="QYE98" s="612"/>
      <c r="QYF98" s="612"/>
      <c r="QYG98" s="612"/>
      <c r="QYH98" s="612"/>
      <c r="QYI98" s="612"/>
      <c r="QYJ98" s="612"/>
      <c r="QYK98" s="612"/>
      <c r="QYL98" s="612"/>
      <c r="QYM98" s="612"/>
      <c r="QYN98" s="612"/>
      <c r="QYO98" s="612"/>
      <c r="QYP98" s="612"/>
      <c r="QYQ98" s="612"/>
      <c r="QYR98" s="612"/>
      <c r="QYS98" s="612"/>
      <c r="QYT98" s="612"/>
      <c r="QYU98" s="612"/>
      <c r="QYV98" s="612"/>
      <c r="QYW98" s="612"/>
      <c r="QYX98" s="612"/>
      <c r="QYY98" s="612"/>
      <c r="QYZ98" s="612"/>
      <c r="QZA98" s="612"/>
      <c r="QZB98" s="612"/>
      <c r="QZC98" s="612"/>
      <c r="QZD98" s="612"/>
      <c r="QZE98" s="612"/>
      <c r="QZF98" s="612"/>
      <c r="QZG98" s="612"/>
      <c r="QZH98" s="612"/>
      <c r="QZI98" s="612"/>
      <c r="QZJ98" s="612"/>
      <c r="QZK98" s="612"/>
      <c r="QZL98" s="612"/>
      <c r="QZM98" s="612"/>
      <c r="QZN98" s="612"/>
      <c r="QZO98" s="612"/>
      <c r="QZP98" s="612"/>
      <c r="QZQ98" s="612"/>
      <c r="QZR98" s="612"/>
      <c r="QZS98" s="612"/>
      <c r="QZT98" s="612"/>
      <c r="QZU98" s="612"/>
      <c r="QZV98" s="612"/>
      <c r="QZW98" s="612"/>
      <c r="QZX98" s="612"/>
      <c r="QZY98" s="612"/>
      <c r="QZZ98" s="612"/>
      <c r="RAA98" s="612"/>
      <c r="RAB98" s="612"/>
      <c r="RAC98" s="612"/>
      <c r="RAD98" s="612"/>
      <c r="RAE98" s="612"/>
      <c r="RAF98" s="612"/>
      <c r="RAG98" s="612"/>
      <c r="RAH98" s="612"/>
      <c r="RAI98" s="612"/>
      <c r="RAJ98" s="612"/>
      <c r="RAK98" s="612"/>
      <c r="RAL98" s="612"/>
      <c r="RAM98" s="612"/>
      <c r="RAN98" s="612"/>
      <c r="RAO98" s="612"/>
      <c r="RAP98" s="612"/>
      <c r="RAQ98" s="612"/>
      <c r="RAR98" s="612"/>
      <c r="RAS98" s="612"/>
      <c r="RAT98" s="612"/>
      <c r="RAU98" s="612"/>
      <c r="RAV98" s="612"/>
      <c r="RAW98" s="612"/>
      <c r="RAX98" s="612"/>
      <c r="RAY98" s="612"/>
      <c r="RAZ98" s="612"/>
      <c r="RBA98" s="612"/>
      <c r="RBB98" s="612"/>
      <c r="RBC98" s="612"/>
      <c r="RBD98" s="612"/>
      <c r="RBE98" s="612"/>
      <c r="RBF98" s="612"/>
      <c r="RBG98" s="612"/>
      <c r="RBH98" s="612"/>
      <c r="RBI98" s="612"/>
      <c r="RBJ98" s="612"/>
      <c r="RBK98" s="612"/>
      <c r="RBL98" s="612"/>
      <c r="RBM98" s="612"/>
      <c r="RBN98" s="612"/>
      <c r="RBO98" s="612"/>
      <c r="RBP98" s="612"/>
      <c r="RBQ98" s="612"/>
      <c r="RBR98" s="612"/>
      <c r="RBS98" s="612"/>
      <c r="RBT98" s="612"/>
      <c r="RBU98" s="612"/>
      <c r="RBV98" s="612"/>
      <c r="RBW98" s="612"/>
      <c r="RBX98" s="612"/>
      <c r="RBY98" s="612"/>
      <c r="RBZ98" s="612"/>
      <c r="RCA98" s="612"/>
      <c r="RCB98" s="612"/>
      <c r="RCC98" s="612"/>
      <c r="RCD98" s="612"/>
      <c r="RCE98" s="612"/>
      <c r="RCF98" s="612"/>
      <c r="RCG98" s="612"/>
      <c r="RCH98" s="612"/>
      <c r="RCI98" s="612"/>
      <c r="RCJ98" s="612"/>
      <c r="RCK98" s="612"/>
      <c r="RCL98" s="612"/>
      <c r="RCM98" s="612"/>
      <c r="RCN98" s="612"/>
      <c r="RCO98" s="612"/>
      <c r="RCP98" s="612"/>
      <c r="RCQ98" s="612"/>
      <c r="RCR98" s="612"/>
      <c r="RCS98" s="612"/>
      <c r="RCT98" s="612"/>
      <c r="RCU98" s="612"/>
      <c r="RCV98" s="612"/>
      <c r="RCW98" s="612"/>
      <c r="RCX98" s="612"/>
      <c r="RCY98" s="612"/>
      <c r="RCZ98" s="612"/>
      <c r="RDA98" s="612"/>
      <c r="RDB98" s="612"/>
      <c r="RDC98" s="612"/>
      <c r="RDD98" s="612"/>
      <c r="RDE98" s="612"/>
      <c r="RDF98" s="612"/>
      <c r="RDG98" s="612"/>
      <c r="RDH98" s="612"/>
      <c r="RDI98" s="612"/>
      <c r="RDJ98" s="612"/>
      <c r="RDK98" s="612"/>
      <c r="RDL98" s="612"/>
      <c r="RDM98" s="612"/>
      <c r="RDN98" s="612"/>
      <c r="RDO98" s="612"/>
      <c r="RDP98" s="612"/>
      <c r="RDQ98" s="612"/>
      <c r="RDR98" s="612"/>
      <c r="RDS98" s="612"/>
      <c r="RDT98" s="612"/>
      <c r="RDU98" s="612"/>
      <c r="RDV98" s="612"/>
      <c r="RDW98" s="612"/>
      <c r="RDX98" s="612"/>
      <c r="RDY98" s="612"/>
      <c r="RDZ98" s="612"/>
      <c r="REA98" s="612"/>
      <c r="REB98" s="612"/>
      <c r="REC98" s="612"/>
      <c r="RED98" s="612"/>
      <c r="REE98" s="612"/>
      <c r="REF98" s="612"/>
      <c r="REG98" s="612"/>
      <c r="REH98" s="612"/>
      <c r="REI98" s="612"/>
      <c r="REJ98" s="612"/>
      <c r="REK98" s="612"/>
      <c r="REL98" s="612"/>
      <c r="REM98" s="612"/>
      <c r="REN98" s="612"/>
      <c r="REO98" s="612"/>
      <c r="REP98" s="612"/>
      <c r="REQ98" s="612"/>
      <c r="RER98" s="612"/>
      <c r="RES98" s="612"/>
      <c r="RET98" s="612"/>
      <c r="REU98" s="612"/>
      <c r="REV98" s="612"/>
      <c r="REW98" s="612"/>
      <c r="REX98" s="612"/>
      <c r="REY98" s="612"/>
      <c r="REZ98" s="612"/>
      <c r="RFA98" s="612"/>
      <c r="RFB98" s="612"/>
      <c r="RFC98" s="612"/>
      <c r="RFD98" s="612"/>
      <c r="RFE98" s="612"/>
      <c r="RFF98" s="612"/>
      <c r="RFG98" s="612"/>
      <c r="RFH98" s="612"/>
      <c r="RFI98" s="612"/>
      <c r="RFJ98" s="612"/>
      <c r="RFK98" s="612"/>
      <c r="RFL98" s="612"/>
      <c r="RFM98" s="612"/>
      <c r="RFN98" s="612"/>
      <c r="RFO98" s="612"/>
      <c r="RFP98" s="612"/>
      <c r="RFQ98" s="612"/>
      <c r="RFR98" s="612"/>
      <c r="RFS98" s="612"/>
      <c r="RFT98" s="612"/>
      <c r="RFU98" s="612"/>
      <c r="RFV98" s="612"/>
      <c r="RFW98" s="612"/>
      <c r="RFX98" s="612"/>
      <c r="RFY98" s="612"/>
      <c r="RFZ98" s="612"/>
      <c r="RGA98" s="612"/>
      <c r="RGB98" s="612"/>
      <c r="RGC98" s="612"/>
      <c r="RGD98" s="612"/>
      <c r="RGE98" s="612"/>
      <c r="RGF98" s="612"/>
      <c r="RGG98" s="612"/>
      <c r="RGH98" s="612"/>
      <c r="RGI98" s="612"/>
      <c r="RGJ98" s="612"/>
      <c r="RGK98" s="612"/>
      <c r="RGL98" s="612"/>
      <c r="RGM98" s="612"/>
      <c r="RGN98" s="612"/>
      <c r="RGO98" s="612"/>
      <c r="RGP98" s="612"/>
      <c r="RGQ98" s="612"/>
      <c r="RGR98" s="612"/>
      <c r="RGS98" s="612"/>
      <c r="RGT98" s="612"/>
      <c r="RGU98" s="612"/>
      <c r="RGV98" s="612"/>
      <c r="RGW98" s="612"/>
      <c r="RGX98" s="612"/>
      <c r="RGY98" s="612"/>
      <c r="RGZ98" s="612"/>
      <c r="RHA98" s="612"/>
      <c r="RHB98" s="612"/>
      <c r="RHC98" s="612"/>
      <c r="RHD98" s="612"/>
      <c r="RHE98" s="612"/>
      <c r="RHF98" s="612"/>
      <c r="RHG98" s="612"/>
      <c r="RHH98" s="612"/>
      <c r="RHI98" s="612"/>
      <c r="RHJ98" s="612"/>
      <c r="RHK98" s="612"/>
      <c r="RHL98" s="612"/>
      <c r="RHM98" s="612"/>
      <c r="RHN98" s="612"/>
      <c r="RHO98" s="612"/>
      <c r="RHP98" s="612"/>
      <c r="RHQ98" s="612"/>
      <c r="RHR98" s="612"/>
      <c r="RHS98" s="612"/>
      <c r="RHT98" s="612"/>
      <c r="RHU98" s="612"/>
      <c r="RHV98" s="612"/>
      <c r="RHW98" s="612"/>
      <c r="RHX98" s="612"/>
      <c r="RHY98" s="612"/>
      <c r="RHZ98" s="612"/>
      <c r="RIA98" s="612"/>
      <c r="RIB98" s="612"/>
      <c r="RIC98" s="612"/>
      <c r="RID98" s="612"/>
      <c r="RIE98" s="612"/>
      <c r="RIF98" s="612"/>
      <c r="RIG98" s="612"/>
      <c r="RIH98" s="612"/>
      <c r="RII98" s="612"/>
      <c r="RIJ98" s="612"/>
      <c r="RIK98" s="612"/>
      <c r="RIL98" s="612"/>
      <c r="RIM98" s="612"/>
      <c r="RIN98" s="612"/>
      <c r="RIO98" s="612"/>
      <c r="RIP98" s="612"/>
      <c r="RIQ98" s="612"/>
      <c r="RIR98" s="612"/>
      <c r="RIS98" s="612"/>
      <c r="RIT98" s="612"/>
      <c r="RIU98" s="612"/>
      <c r="RIV98" s="612"/>
      <c r="RIW98" s="612"/>
      <c r="RIX98" s="612"/>
      <c r="RIY98" s="612"/>
      <c r="RIZ98" s="612"/>
      <c r="RJA98" s="612"/>
      <c r="RJB98" s="612"/>
      <c r="RJC98" s="612"/>
      <c r="RJD98" s="612"/>
      <c r="RJE98" s="612"/>
      <c r="RJF98" s="612"/>
      <c r="RJG98" s="612"/>
      <c r="RJH98" s="612"/>
      <c r="RJI98" s="612"/>
      <c r="RJJ98" s="612"/>
      <c r="RJK98" s="612"/>
      <c r="RJL98" s="612"/>
      <c r="RJM98" s="612"/>
      <c r="RJN98" s="612"/>
      <c r="RJO98" s="612"/>
      <c r="RJP98" s="612"/>
      <c r="RJQ98" s="612"/>
      <c r="RJR98" s="612"/>
      <c r="RJS98" s="612"/>
      <c r="RJT98" s="612"/>
      <c r="RJU98" s="612"/>
      <c r="RJV98" s="612"/>
      <c r="RJW98" s="612"/>
      <c r="RJX98" s="612"/>
      <c r="RJY98" s="612"/>
      <c r="RJZ98" s="612"/>
      <c r="RKA98" s="612"/>
      <c r="RKB98" s="612"/>
      <c r="RKC98" s="612"/>
      <c r="RKD98" s="612"/>
      <c r="RKE98" s="612"/>
      <c r="RKF98" s="612"/>
      <c r="RKG98" s="612"/>
      <c r="RKH98" s="612"/>
      <c r="RKI98" s="612"/>
      <c r="RKJ98" s="612"/>
      <c r="RKK98" s="612"/>
      <c r="RKL98" s="612"/>
      <c r="RKM98" s="612"/>
      <c r="RKN98" s="612"/>
      <c r="RKO98" s="612"/>
      <c r="RKP98" s="612"/>
      <c r="RKQ98" s="612"/>
      <c r="RKR98" s="612"/>
      <c r="RKS98" s="612"/>
      <c r="RKT98" s="612"/>
      <c r="RKU98" s="612"/>
      <c r="RKV98" s="612"/>
      <c r="RKW98" s="612"/>
      <c r="RKX98" s="612"/>
      <c r="RKY98" s="612"/>
      <c r="RKZ98" s="612"/>
      <c r="RLA98" s="612"/>
      <c r="RLB98" s="612"/>
      <c r="RLC98" s="612"/>
      <c r="RLD98" s="612"/>
      <c r="RLE98" s="612"/>
      <c r="RLF98" s="612"/>
      <c r="RLG98" s="612"/>
      <c r="RLH98" s="612"/>
      <c r="RLI98" s="612"/>
      <c r="RLJ98" s="612"/>
      <c r="RLK98" s="612"/>
      <c r="RLL98" s="612"/>
      <c r="RLM98" s="612"/>
      <c r="RLN98" s="612"/>
      <c r="RLO98" s="612"/>
      <c r="RLP98" s="612"/>
      <c r="RLQ98" s="612"/>
      <c r="RLR98" s="612"/>
      <c r="RLS98" s="612"/>
      <c r="RLT98" s="612"/>
      <c r="RLU98" s="612"/>
      <c r="RLV98" s="612"/>
      <c r="RLW98" s="612"/>
      <c r="RLX98" s="612"/>
      <c r="RLY98" s="612"/>
      <c r="RLZ98" s="612"/>
      <c r="RMA98" s="612"/>
      <c r="RMB98" s="612"/>
      <c r="RMC98" s="612"/>
      <c r="RMD98" s="612"/>
      <c r="RME98" s="612"/>
      <c r="RMF98" s="612"/>
      <c r="RMG98" s="612"/>
      <c r="RMH98" s="612"/>
      <c r="RMI98" s="612"/>
      <c r="RMJ98" s="612"/>
      <c r="RMK98" s="612"/>
      <c r="RML98" s="612"/>
      <c r="RMM98" s="612"/>
      <c r="RMN98" s="612"/>
      <c r="RMO98" s="612"/>
      <c r="RMP98" s="612"/>
      <c r="RMQ98" s="612"/>
      <c r="RMR98" s="612"/>
      <c r="RMS98" s="612"/>
      <c r="RMT98" s="612"/>
      <c r="RMU98" s="612"/>
      <c r="RMV98" s="612"/>
      <c r="RMW98" s="612"/>
      <c r="RMX98" s="612"/>
      <c r="RMY98" s="612"/>
      <c r="RMZ98" s="612"/>
      <c r="RNA98" s="612"/>
      <c r="RNB98" s="612"/>
      <c r="RNC98" s="612"/>
      <c r="RND98" s="612"/>
      <c r="RNE98" s="612"/>
      <c r="RNF98" s="612"/>
      <c r="RNG98" s="612"/>
      <c r="RNH98" s="612"/>
      <c r="RNI98" s="612"/>
      <c r="RNJ98" s="612"/>
      <c r="RNK98" s="612"/>
      <c r="RNL98" s="612"/>
      <c r="RNM98" s="612"/>
      <c r="RNN98" s="612"/>
      <c r="RNO98" s="612"/>
      <c r="RNP98" s="612"/>
      <c r="RNQ98" s="612"/>
      <c r="RNR98" s="612"/>
      <c r="RNS98" s="612"/>
      <c r="RNT98" s="612"/>
      <c r="RNU98" s="612"/>
      <c r="RNV98" s="612"/>
      <c r="RNW98" s="612"/>
      <c r="RNX98" s="612"/>
      <c r="RNY98" s="612"/>
      <c r="RNZ98" s="612"/>
      <c r="ROA98" s="612"/>
      <c r="ROB98" s="612"/>
      <c r="ROC98" s="612"/>
      <c r="ROD98" s="612"/>
      <c r="ROE98" s="612"/>
      <c r="ROF98" s="612"/>
      <c r="ROG98" s="612"/>
      <c r="ROH98" s="612"/>
      <c r="ROI98" s="612"/>
      <c r="ROJ98" s="612"/>
      <c r="ROK98" s="612"/>
      <c r="ROL98" s="612"/>
      <c r="ROM98" s="612"/>
      <c r="RON98" s="612"/>
      <c r="ROO98" s="612"/>
      <c r="ROP98" s="612"/>
      <c r="ROQ98" s="612"/>
      <c r="ROR98" s="612"/>
      <c r="ROS98" s="612"/>
      <c r="ROT98" s="612"/>
      <c r="ROU98" s="612"/>
      <c r="ROV98" s="612"/>
      <c r="ROW98" s="612"/>
      <c r="ROX98" s="612"/>
      <c r="ROY98" s="612"/>
      <c r="ROZ98" s="612"/>
      <c r="RPA98" s="612"/>
      <c r="RPB98" s="612"/>
      <c r="RPC98" s="612"/>
      <c r="RPD98" s="612"/>
      <c r="RPE98" s="612"/>
      <c r="RPF98" s="612"/>
      <c r="RPG98" s="612"/>
      <c r="RPH98" s="612"/>
      <c r="RPI98" s="612"/>
      <c r="RPJ98" s="612"/>
      <c r="RPK98" s="612"/>
      <c r="RPL98" s="612"/>
      <c r="RPM98" s="612"/>
      <c r="RPN98" s="612"/>
      <c r="RPO98" s="612"/>
      <c r="RPP98" s="612"/>
      <c r="RPQ98" s="612"/>
      <c r="RPR98" s="612"/>
      <c r="RPS98" s="612"/>
      <c r="RPT98" s="612"/>
      <c r="RPU98" s="612"/>
      <c r="RPV98" s="612"/>
      <c r="RPW98" s="612"/>
      <c r="RPX98" s="612"/>
      <c r="RPY98" s="612"/>
      <c r="RPZ98" s="612"/>
      <c r="RQA98" s="612"/>
      <c r="RQB98" s="612"/>
      <c r="RQC98" s="612"/>
      <c r="RQD98" s="612"/>
      <c r="RQE98" s="612"/>
      <c r="RQF98" s="612"/>
      <c r="RQG98" s="612"/>
      <c r="RQH98" s="612"/>
      <c r="RQI98" s="612"/>
      <c r="RQJ98" s="612"/>
      <c r="RQK98" s="612"/>
      <c r="RQL98" s="612"/>
      <c r="RQM98" s="612"/>
      <c r="RQN98" s="612"/>
      <c r="RQO98" s="612"/>
      <c r="RQP98" s="612"/>
      <c r="RQQ98" s="612"/>
      <c r="RQR98" s="612"/>
      <c r="RQS98" s="612"/>
      <c r="RQT98" s="612"/>
      <c r="RQU98" s="612"/>
      <c r="RQV98" s="612"/>
      <c r="RQW98" s="612"/>
      <c r="RQX98" s="612"/>
      <c r="RQY98" s="612"/>
      <c r="RQZ98" s="612"/>
      <c r="RRA98" s="612"/>
      <c r="RRB98" s="612"/>
      <c r="RRC98" s="612"/>
      <c r="RRD98" s="612"/>
      <c r="RRE98" s="612"/>
      <c r="RRF98" s="612"/>
      <c r="RRG98" s="612"/>
      <c r="RRH98" s="612"/>
      <c r="RRI98" s="612"/>
      <c r="RRJ98" s="612"/>
      <c r="RRK98" s="612"/>
      <c r="RRL98" s="612"/>
      <c r="RRM98" s="612"/>
      <c r="RRN98" s="612"/>
      <c r="RRO98" s="612"/>
      <c r="RRP98" s="612"/>
      <c r="RRQ98" s="612"/>
      <c r="RRR98" s="612"/>
      <c r="RRS98" s="612"/>
      <c r="RRT98" s="612"/>
      <c r="RRU98" s="612"/>
      <c r="RRV98" s="612"/>
      <c r="RRW98" s="612"/>
      <c r="RRX98" s="612"/>
      <c r="RRY98" s="612"/>
      <c r="RRZ98" s="612"/>
      <c r="RSA98" s="612"/>
      <c r="RSB98" s="612"/>
      <c r="RSC98" s="612"/>
      <c r="RSD98" s="612"/>
      <c r="RSE98" s="612"/>
      <c r="RSF98" s="612"/>
      <c r="RSG98" s="612"/>
      <c r="RSH98" s="612"/>
      <c r="RSI98" s="612"/>
      <c r="RSJ98" s="612"/>
      <c r="RSK98" s="612"/>
      <c r="RSL98" s="612"/>
      <c r="RSM98" s="612"/>
      <c r="RSN98" s="612"/>
      <c r="RSO98" s="612"/>
      <c r="RSP98" s="612"/>
      <c r="RSQ98" s="612"/>
      <c r="RSR98" s="612"/>
      <c r="RSS98" s="612"/>
      <c r="RST98" s="612"/>
      <c r="RSU98" s="612"/>
      <c r="RSV98" s="612"/>
      <c r="RSW98" s="612"/>
      <c r="RSX98" s="612"/>
      <c r="RSY98" s="612"/>
      <c r="RSZ98" s="612"/>
      <c r="RTA98" s="612"/>
      <c r="RTB98" s="612"/>
      <c r="RTC98" s="612"/>
      <c r="RTD98" s="612"/>
      <c r="RTE98" s="612"/>
      <c r="RTF98" s="612"/>
      <c r="RTG98" s="612"/>
      <c r="RTH98" s="612"/>
      <c r="RTI98" s="612"/>
      <c r="RTJ98" s="612"/>
      <c r="RTK98" s="612"/>
      <c r="RTL98" s="612"/>
      <c r="RTM98" s="612"/>
      <c r="RTN98" s="612"/>
      <c r="RTO98" s="612"/>
      <c r="RTP98" s="612"/>
      <c r="RTQ98" s="612"/>
      <c r="RTR98" s="612"/>
      <c r="RTS98" s="612"/>
      <c r="RTT98" s="612"/>
      <c r="RTU98" s="612"/>
      <c r="RTV98" s="612"/>
      <c r="RTW98" s="612"/>
      <c r="RTX98" s="612"/>
      <c r="RTY98" s="612"/>
      <c r="RTZ98" s="612"/>
      <c r="RUA98" s="612"/>
      <c r="RUB98" s="612"/>
      <c r="RUC98" s="612"/>
      <c r="RUD98" s="612"/>
      <c r="RUE98" s="612"/>
      <c r="RUF98" s="612"/>
      <c r="RUG98" s="612"/>
      <c r="RUH98" s="612"/>
      <c r="RUI98" s="612"/>
      <c r="RUJ98" s="612"/>
      <c r="RUK98" s="612"/>
      <c r="RUL98" s="612"/>
      <c r="RUM98" s="612"/>
      <c r="RUN98" s="612"/>
      <c r="RUO98" s="612"/>
      <c r="RUP98" s="612"/>
      <c r="RUQ98" s="612"/>
      <c r="RUR98" s="612"/>
      <c r="RUS98" s="612"/>
      <c r="RUT98" s="612"/>
      <c r="RUU98" s="612"/>
      <c r="RUV98" s="612"/>
      <c r="RUW98" s="612"/>
      <c r="RUX98" s="612"/>
      <c r="RUY98" s="612"/>
      <c r="RUZ98" s="612"/>
      <c r="RVA98" s="612"/>
      <c r="RVB98" s="612"/>
      <c r="RVC98" s="612"/>
      <c r="RVD98" s="612"/>
      <c r="RVE98" s="612"/>
      <c r="RVF98" s="612"/>
      <c r="RVG98" s="612"/>
      <c r="RVH98" s="612"/>
      <c r="RVI98" s="612"/>
      <c r="RVJ98" s="612"/>
      <c r="RVK98" s="612"/>
      <c r="RVL98" s="612"/>
      <c r="RVM98" s="612"/>
      <c r="RVN98" s="612"/>
      <c r="RVO98" s="612"/>
      <c r="RVP98" s="612"/>
      <c r="RVQ98" s="612"/>
      <c r="RVR98" s="612"/>
      <c r="RVS98" s="612"/>
      <c r="RVT98" s="612"/>
      <c r="RVU98" s="612"/>
      <c r="RVV98" s="612"/>
      <c r="RVW98" s="612"/>
      <c r="RVX98" s="612"/>
      <c r="RVY98" s="612"/>
      <c r="RVZ98" s="612"/>
      <c r="RWA98" s="612"/>
      <c r="RWB98" s="612"/>
      <c r="RWC98" s="612"/>
      <c r="RWD98" s="612"/>
      <c r="RWE98" s="612"/>
      <c r="RWF98" s="612"/>
      <c r="RWG98" s="612"/>
      <c r="RWH98" s="612"/>
      <c r="RWI98" s="612"/>
      <c r="RWJ98" s="612"/>
      <c r="RWK98" s="612"/>
      <c r="RWL98" s="612"/>
      <c r="RWM98" s="612"/>
      <c r="RWN98" s="612"/>
      <c r="RWO98" s="612"/>
      <c r="RWP98" s="612"/>
      <c r="RWQ98" s="612"/>
      <c r="RWR98" s="612"/>
      <c r="RWS98" s="612"/>
      <c r="RWT98" s="612"/>
      <c r="RWU98" s="612"/>
      <c r="RWV98" s="612"/>
      <c r="RWW98" s="612"/>
      <c r="RWX98" s="612"/>
      <c r="RWY98" s="612"/>
      <c r="RWZ98" s="612"/>
      <c r="RXA98" s="612"/>
      <c r="RXB98" s="612"/>
      <c r="RXC98" s="612"/>
      <c r="RXD98" s="612"/>
      <c r="RXE98" s="612"/>
      <c r="RXF98" s="612"/>
      <c r="RXG98" s="612"/>
      <c r="RXH98" s="612"/>
      <c r="RXI98" s="612"/>
      <c r="RXJ98" s="612"/>
      <c r="RXK98" s="612"/>
      <c r="RXL98" s="612"/>
      <c r="RXM98" s="612"/>
      <c r="RXN98" s="612"/>
      <c r="RXO98" s="612"/>
      <c r="RXP98" s="612"/>
      <c r="RXQ98" s="612"/>
      <c r="RXR98" s="612"/>
      <c r="RXS98" s="612"/>
      <c r="RXT98" s="612"/>
      <c r="RXU98" s="612"/>
      <c r="RXV98" s="612"/>
      <c r="RXW98" s="612"/>
      <c r="RXX98" s="612"/>
      <c r="RXY98" s="612"/>
      <c r="RXZ98" s="612"/>
      <c r="RYA98" s="612"/>
      <c r="RYB98" s="612"/>
      <c r="RYC98" s="612"/>
      <c r="RYD98" s="612"/>
      <c r="RYE98" s="612"/>
      <c r="RYF98" s="612"/>
      <c r="RYG98" s="612"/>
      <c r="RYH98" s="612"/>
      <c r="RYI98" s="612"/>
      <c r="RYJ98" s="612"/>
      <c r="RYK98" s="612"/>
      <c r="RYL98" s="612"/>
      <c r="RYM98" s="612"/>
      <c r="RYN98" s="612"/>
      <c r="RYO98" s="612"/>
      <c r="RYP98" s="612"/>
      <c r="RYQ98" s="612"/>
      <c r="RYR98" s="612"/>
      <c r="RYS98" s="612"/>
      <c r="RYT98" s="612"/>
      <c r="RYU98" s="612"/>
      <c r="RYV98" s="612"/>
      <c r="RYW98" s="612"/>
      <c r="RYX98" s="612"/>
      <c r="RYY98" s="612"/>
      <c r="RYZ98" s="612"/>
      <c r="RZA98" s="612"/>
      <c r="RZB98" s="612"/>
      <c r="RZC98" s="612"/>
      <c r="RZD98" s="612"/>
      <c r="RZE98" s="612"/>
      <c r="RZF98" s="612"/>
      <c r="RZG98" s="612"/>
      <c r="RZH98" s="612"/>
      <c r="RZI98" s="612"/>
      <c r="RZJ98" s="612"/>
      <c r="RZK98" s="612"/>
      <c r="RZL98" s="612"/>
      <c r="RZM98" s="612"/>
      <c r="RZN98" s="612"/>
      <c r="RZO98" s="612"/>
      <c r="RZP98" s="612"/>
      <c r="RZQ98" s="612"/>
      <c r="RZR98" s="612"/>
      <c r="RZS98" s="612"/>
      <c r="RZT98" s="612"/>
      <c r="RZU98" s="612"/>
      <c r="RZV98" s="612"/>
      <c r="RZW98" s="612"/>
      <c r="RZX98" s="612"/>
      <c r="RZY98" s="612"/>
      <c r="RZZ98" s="612"/>
      <c r="SAA98" s="612"/>
      <c r="SAB98" s="612"/>
      <c r="SAC98" s="612"/>
      <c r="SAD98" s="612"/>
      <c r="SAE98" s="612"/>
      <c r="SAF98" s="612"/>
      <c r="SAG98" s="612"/>
      <c r="SAH98" s="612"/>
      <c r="SAI98" s="612"/>
      <c r="SAJ98" s="612"/>
      <c r="SAK98" s="612"/>
      <c r="SAL98" s="612"/>
      <c r="SAM98" s="612"/>
      <c r="SAN98" s="612"/>
      <c r="SAO98" s="612"/>
      <c r="SAP98" s="612"/>
      <c r="SAQ98" s="612"/>
      <c r="SAR98" s="612"/>
      <c r="SAS98" s="612"/>
      <c r="SAT98" s="612"/>
      <c r="SAU98" s="612"/>
      <c r="SAV98" s="612"/>
      <c r="SAW98" s="612"/>
      <c r="SAX98" s="612"/>
      <c r="SAY98" s="612"/>
      <c r="SAZ98" s="612"/>
      <c r="SBA98" s="612"/>
      <c r="SBB98" s="612"/>
      <c r="SBC98" s="612"/>
      <c r="SBD98" s="612"/>
      <c r="SBE98" s="612"/>
      <c r="SBF98" s="612"/>
      <c r="SBG98" s="612"/>
      <c r="SBH98" s="612"/>
      <c r="SBI98" s="612"/>
      <c r="SBJ98" s="612"/>
      <c r="SBK98" s="612"/>
      <c r="SBL98" s="612"/>
      <c r="SBM98" s="612"/>
      <c r="SBN98" s="612"/>
      <c r="SBO98" s="612"/>
      <c r="SBP98" s="612"/>
      <c r="SBQ98" s="612"/>
      <c r="SBR98" s="612"/>
      <c r="SBS98" s="612"/>
      <c r="SBT98" s="612"/>
      <c r="SBU98" s="612"/>
      <c r="SBV98" s="612"/>
      <c r="SBW98" s="612"/>
      <c r="SBX98" s="612"/>
      <c r="SBY98" s="612"/>
      <c r="SBZ98" s="612"/>
      <c r="SCA98" s="612"/>
      <c r="SCB98" s="612"/>
      <c r="SCC98" s="612"/>
      <c r="SCD98" s="612"/>
      <c r="SCE98" s="612"/>
      <c r="SCF98" s="612"/>
      <c r="SCG98" s="612"/>
      <c r="SCH98" s="612"/>
      <c r="SCI98" s="612"/>
      <c r="SCJ98" s="612"/>
      <c r="SCK98" s="612"/>
      <c r="SCL98" s="612"/>
      <c r="SCM98" s="612"/>
      <c r="SCN98" s="612"/>
      <c r="SCO98" s="612"/>
      <c r="SCP98" s="612"/>
      <c r="SCQ98" s="612"/>
      <c r="SCR98" s="612"/>
      <c r="SCS98" s="612"/>
      <c r="SCT98" s="612"/>
      <c r="SCU98" s="612"/>
      <c r="SCV98" s="612"/>
      <c r="SCW98" s="612"/>
      <c r="SCX98" s="612"/>
      <c r="SCY98" s="612"/>
      <c r="SCZ98" s="612"/>
      <c r="SDA98" s="612"/>
      <c r="SDB98" s="612"/>
      <c r="SDC98" s="612"/>
      <c r="SDD98" s="612"/>
      <c r="SDE98" s="612"/>
      <c r="SDF98" s="612"/>
      <c r="SDG98" s="612"/>
      <c r="SDH98" s="612"/>
      <c r="SDI98" s="612"/>
      <c r="SDJ98" s="612"/>
      <c r="SDK98" s="612"/>
      <c r="SDL98" s="612"/>
      <c r="SDM98" s="612"/>
      <c r="SDN98" s="612"/>
      <c r="SDO98" s="612"/>
      <c r="SDP98" s="612"/>
      <c r="SDQ98" s="612"/>
      <c r="SDR98" s="612"/>
      <c r="SDS98" s="612"/>
      <c r="SDT98" s="612"/>
      <c r="SDU98" s="612"/>
      <c r="SDV98" s="612"/>
      <c r="SDW98" s="612"/>
      <c r="SDX98" s="612"/>
      <c r="SDY98" s="612"/>
      <c r="SDZ98" s="612"/>
      <c r="SEA98" s="612"/>
      <c r="SEB98" s="612"/>
      <c r="SEC98" s="612"/>
      <c r="SED98" s="612"/>
      <c r="SEE98" s="612"/>
      <c r="SEF98" s="612"/>
      <c r="SEG98" s="612"/>
      <c r="SEH98" s="612"/>
      <c r="SEI98" s="612"/>
      <c r="SEJ98" s="612"/>
      <c r="SEK98" s="612"/>
      <c r="SEL98" s="612"/>
      <c r="SEM98" s="612"/>
      <c r="SEN98" s="612"/>
      <c r="SEO98" s="612"/>
      <c r="SEP98" s="612"/>
      <c r="SEQ98" s="612"/>
      <c r="SER98" s="612"/>
      <c r="SES98" s="612"/>
      <c r="SET98" s="612"/>
      <c r="SEU98" s="612"/>
      <c r="SEV98" s="612"/>
      <c r="SEW98" s="612"/>
      <c r="SEX98" s="612"/>
      <c r="SEY98" s="612"/>
      <c r="SEZ98" s="612"/>
      <c r="SFA98" s="612"/>
      <c r="SFB98" s="612"/>
      <c r="SFC98" s="612"/>
      <c r="SFD98" s="612"/>
      <c r="SFE98" s="612"/>
      <c r="SFF98" s="612"/>
      <c r="SFG98" s="612"/>
      <c r="SFH98" s="612"/>
      <c r="SFI98" s="612"/>
      <c r="SFJ98" s="612"/>
      <c r="SFK98" s="612"/>
      <c r="SFL98" s="612"/>
      <c r="SFM98" s="612"/>
      <c r="SFN98" s="612"/>
      <c r="SFO98" s="612"/>
      <c r="SFP98" s="612"/>
      <c r="SFQ98" s="612"/>
      <c r="SFR98" s="612"/>
      <c r="SFS98" s="612"/>
      <c r="SFT98" s="612"/>
      <c r="SFU98" s="612"/>
      <c r="SFV98" s="612"/>
      <c r="SFW98" s="612"/>
      <c r="SFX98" s="612"/>
      <c r="SFY98" s="612"/>
      <c r="SFZ98" s="612"/>
      <c r="SGA98" s="612"/>
      <c r="SGB98" s="612"/>
      <c r="SGC98" s="612"/>
      <c r="SGD98" s="612"/>
      <c r="SGE98" s="612"/>
      <c r="SGF98" s="612"/>
      <c r="SGG98" s="612"/>
      <c r="SGH98" s="612"/>
      <c r="SGI98" s="612"/>
      <c r="SGJ98" s="612"/>
      <c r="SGK98" s="612"/>
      <c r="SGL98" s="612"/>
      <c r="SGM98" s="612"/>
      <c r="SGN98" s="612"/>
      <c r="SGO98" s="612"/>
      <c r="SGP98" s="612"/>
      <c r="SGQ98" s="612"/>
      <c r="SGR98" s="612"/>
      <c r="SGS98" s="612"/>
      <c r="SGT98" s="612"/>
      <c r="SGU98" s="612"/>
      <c r="SGV98" s="612"/>
      <c r="SGW98" s="612"/>
      <c r="SGX98" s="612"/>
      <c r="SGY98" s="612"/>
      <c r="SGZ98" s="612"/>
      <c r="SHA98" s="612"/>
      <c r="SHB98" s="612"/>
      <c r="SHC98" s="612"/>
      <c r="SHD98" s="612"/>
      <c r="SHE98" s="612"/>
      <c r="SHF98" s="612"/>
      <c r="SHG98" s="612"/>
      <c r="SHH98" s="612"/>
      <c r="SHI98" s="612"/>
      <c r="SHJ98" s="612"/>
      <c r="SHK98" s="612"/>
      <c r="SHL98" s="612"/>
      <c r="SHM98" s="612"/>
      <c r="SHN98" s="612"/>
      <c r="SHO98" s="612"/>
      <c r="SHP98" s="612"/>
      <c r="SHQ98" s="612"/>
      <c r="SHR98" s="612"/>
      <c r="SHS98" s="612"/>
      <c r="SHT98" s="612"/>
      <c r="SHU98" s="612"/>
      <c r="SHV98" s="612"/>
      <c r="SHW98" s="612"/>
      <c r="SHX98" s="612"/>
      <c r="SHY98" s="612"/>
      <c r="SHZ98" s="612"/>
      <c r="SIA98" s="612"/>
      <c r="SIB98" s="612"/>
      <c r="SIC98" s="612"/>
      <c r="SID98" s="612"/>
      <c r="SIE98" s="612"/>
      <c r="SIF98" s="612"/>
      <c r="SIG98" s="612"/>
      <c r="SIH98" s="612"/>
      <c r="SII98" s="612"/>
      <c r="SIJ98" s="612"/>
      <c r="SIK98" s="612"/>
      <c r="SIL98" s="612"/>
      <c r="SIM98" s="612"/>
      <c r="SIN98" s="612"/>
      <c r="SIO98" s="612"/>
      <c r="SIP98" s="612"/>
      <c r="SIQ98" s="612"/>
      <c r="SIR98" s="612"/>
      <c r="SIS98" s="612"/>
      <c r="SIT98" s="612"/>
      <c r="SIU98" s="612"/>
      <c r="SIV98" s="612"/>
      <c r="SIW98" s="612"/>
      <c r="SIX98" s="612"/>
      <c r="SIY98" s="612"/>
      <c r="SIZ98" s="612"/>
      <c r="SJA98" s="612"/>
      <c r="SJB98" s="612"/>
      <c r="SJC98" s="612"/>
      <c r="SJD98" s="612"/>
      <c r="SJE98" s="612"/>
      <c r="SJF98" s="612"/>
      <c r="SJG98" s="612"/>
      <c r="SJH98" s="612"/>
      <c r="SJI98" s="612"/>
      <c r="SJJ98" s="612"/>
      <c r="SJK98" s="612"/>
      <c r="SJL98" s="612"/>
      <c r="SJM98" s="612"/>
      <c r="SJN98" s="612"/>
      <c r="SJO98" s="612"/>
      <c r="SJP98" s="612"/>
      <c r="SJQ98" s="612"/>
      <c r="SJR98" s="612"/>
      <c r="SJS98" s="612"/>
      <c r="SJT98" s="612"/>
      <c r="SJU98" s="612"/>
      <c r="SJV98" s="612"/>
      <c r="SJW98" s="612"/>
      <c r="SJX98" s="612"/>
      <c r="SJY98" s="612"/>
      <c r="SJZ98" s="612"/>
      <c r="SKA98" s="612"/>
      <c r="SKB98" s="612"/>
      <c r="SKC98" s="612"/>
      <c r="SKD98" s="612"/>
      <c r="SKE98" s="612"/>
      <c r="SKF98" s="612"/>
      <c r="SKG98" s="612"/>
      <c r="SKH98" s="612"/>
      <c r="SKI98" s="612"/>
      <c r="SKJ98" s="612"/>
      <c r="SKK98" s="612"/>
      <c r="SKL98" s="612"/>
      <c r="SKM98" s="612"/>
      <c r="SKN98" s="612"/>
      <c r="SKO98" s="612"/>
      <c r="SKP98" s="612"/>
      <c r="SKQ98" s="612"/>
      <c r="SKR98" s="612"/>
      <c r="SKS98" s="612"/>
      <c r="SKT98" s="612"/>
      <c r="SKU98" s="612"/>
      <c r="SKV98" s="612"/>
      <c r="SKW98" s="612"/>
      <c r="SKX98" s="612"/>
      <c r="SKY98" s="612"/>
      <c r="SKZ98" s="612"/>
      <c r="SLA98" s="612"/>
      <c r="SLB98" s="612"/>
      <c r="SLC98" s="612"/>
      <c r="SLD98" s="612"/>
      <c r="SLE98" s="612"/>
      <c r="SLF98" s="612"/>
      <c r="SLG98" s="612"/>
      <c r="SLH98" s="612"/>
      <c r="SLI98" s="612"/>
      <c r="SLJ98" s="612"/>
      <c r="SLK98" s="612"/>
      <c r="SLL98" s="612"/>
      <c r="SLM98" s="612"/>
      <c r="SLN98" s="612"/>
      <c r="SLO98" s="612"/>
      <c r="SLP98" s="612"/>
      <c r="SLQ98" s="612"/>
      <c r="SLR98" s="612"/>
      <c r="SLS98" s="612"/>
      <c r="SLT98" s="612"/>
      <c r="SLU98" s="612"/>
      <c r="SLV98" s="612"/>
      <c r="SLW98" s="612"/>
      <c r="SLX98" s="612"/>
      <c r="SLY98" s="612"/>
      <c r="SLZ98" s="612"/>
      <c r="SMA98" s="612"/>
      <c r="SMB98" s="612"/>
      <c r="SMC98" s="612"/>
      <c r="SMD98" s="612"/>
      <c r="SME98" s="612"/>
      <c r="SMF98" s="612"/>
      <c r="SMG98" s="612"/>
      <c r="SMH98" s="612"/>
      <c r="SMI98" s="612"/>
      <c r="SMJ98" s="612"/>
      <c r="SMK98" s="612"/>
      <c r="SML98" s="612"/>
      <c r="SMM98" s="612"/>
      <c r="SMN98" s="612"/>
      <c r="SMO98" s="612"/>
      <c r="SMP98" s="612"/>
      <c r="SMQ98" s="612"/>
      <c r="SMR98" s="612"/>
      <c r="SMS98" s="612"/>
      <c r="SMT98" s="612"/>
      <c r="SMU98" s="612"/>
      <c r="SMV98" s="612"/>
      <c r="SMW98" s="612"/>
      <c r="SMX98" s="612"/>
      <c r="SMY98" s="612"/>
      <c r="SMZ98" s="612"/>
      <c r="SNA98" s="612"/>
      <c r="SNB98" s="612"/>
      <c r="SNC98" s="612"/>
      <c r="SND98" s="612"/>
      <c r="SNE98" s="612"/>
      <c r="SNF98" s="612"/>
      <c r="SNG98" s="612"/>
      <c r="SNH98" s="612"/>
      <c r="SNI98" s="612"/>
      <c r="SNJ98" s="612"/>
      <c r="SNK98" s="612"/>
      <c r="SNL98" s="612"/>
      <c r="SNM98" s="612"/>
      <c r="SNN98" s="612"/>
      <c r="SNO98" s="612"/>
      <c r="SNP98" s="612"/>
      <c r="SNQ98" s="612"/>
      <c r="SNR98" s="612"/>
      <c r="SNS98" s="612"/>
      <c r="SNT98" s="612"/>
      <c r="SNU98" s="612"/>
      <c r="SNV98" s="612"/>
      <c r="SNW98" s="612"/>
      <c r="SNX98" s="612"/>
      <c r="SNY98" s="612"/>
      <c r="SNZ98" s="612"/>
      <c r="SOA98" s="612"/>
      <c r="SOB98" s="612"/>
      <c r="SOC98" s="612"/>
      <c r="SOD98" s="612"/>
      <c r="SOE98" s="612"/>
      <c r="SOF98" s="612"/>
      <c r="SOG98" s="612"/>
      <c r="SOH98" s="612"/>
      <c r="SOI98" s="612"/>
      <c r="SOJ98" s="612"/>
      <c r="SOK98" s="612"/>
      <c r="SOL98" s="612"/>
      <c r="SOM98" s="612"/>
      <c r="SON98" s="612"/>
      <c r="SOO98" s="612"/>
      <c r="SOP98" s="612"/>
      <c r="SOQ98" s="612"/>
      <c r="SOR98" s="612"/>
      <c r="SOS98" s="612"/>
      <c r="SOT98" s="612"/>
      <c r="SOU98" s="612"/>
      <c r="SOV98" s="612"/>
      <c r="SOW98" s="612"/>
      <c r="SOX98" s="612"/>
      <c r="SOY98" s="612"/>
      <c r="SOZ98" s="612"/>
      <c r="SPA98" s="612"/>
      <c r="SPB98" s="612"/>
      <c r="SPC98" s="612"/>
      <c r="SPD98" s="612"/>
      <c r="SPE98" s="612"/>
      <c r="SPF98" s="612"/>
      <c r="SPG98" s="612"/>
      <c r="SPH98" s="612"/>
      <c r="SPI98" s="612"/>
      <c r="SPJ98" s="612"/>
      <c r="SPK98" s="612"/>
      <c r="SPL98" s="612"/>
      <c r="SPM98" s="612"/>
      <c r="SPN98" s="612"/>
      <c r="SPO98" s="612"/>
      <c r="SPP98" s="612"/>
      <c r="SPQ98" s="612"/>
      <c r="SPR98" s="612"/>
      <c r="SPS98" s="612"/>
      <c r="SPT98" s="612"/>
      <c r="SPU98" s="612"/>
      <c r="SPV98" s="612"/>
      <c r="SPW98" s="612"/>
      <c r="SPX98" s="612"/>
      <c r="SPY98" s="612"/>
      <c r="SPZ98" s="612"/>
      <c r="SQA98" s="612"/>
      <c r="SQB98" s="612"/>
      <c r="SQC98" s="612"/>
      <c r="SQD98" s="612"/>
      <c r="SQE98" s="612"/>
      <c r="SQF98" s="612"/>
      <c r="SQG98" s="612"/>
      <c r="SQH98" s="612"/>
      <c r="SQI98" s="612"/>
      <c r="SQJ98" s="612"/>
      <c r="SQK98" s="612"/>
      <c r="SQL98" s="612"/>
      <c r="SQM98" s="612"/>
      <c r="SQN98" s="612"/>
      <c r="SQO98" s="612"/>
      <c r="SQP98" s="612"/>
      <c r="SQQ98" s="612"/>
      <c r="SQR98" s="612"/>
      <c r="SQS98" s="612"/>
      <c r="SQT98" s="612"/>
      <c r="SQU98" s="612"/>
      <c r="SQV98" s="612"/>
      <c r="SQW98" s="612"/>
      <c r="SQX98" s="612"/>
      <c r="SQY98" s="612"/>
      <c r="SQZ98" s="612"/>
      <c r="SRA98" s="612"/>
      <c r="SRB98" s="612"/>
      <c r="SRC98" s="612"/>
      <c r="SRD98" s="612"/>
      <c r="SRE98" s="612"/>
      <c r="SRF98" s="612"/>
      <c r="SRG98" s="612"/>
      <c r="SRH98" s="612"/>
      <c r="SRI98" s="612"/>
      <c r="SRJ98" s="612"/>
      <c r="SRK98" s="612"/>
      <c r="SRL98" s="612"/>
      <c r="SRM98" s="612"/>
      <c r="SRN98" s="612"/>
      <c r="SRO98" s="612"/>
      <c r="SRP98" s="612"/>
      <c r="SRQ98" s="612"/>
      <c r="SRR98" s="612"/>
      <c r="SRS98" s="612"/>
      <c r="SRT98" s="612"/>
      <c r="SRU98" s="612"/>
      <c r="SRV98" s="612"/>
      <c r="SRW98" s="612"/>
      <c r="SRX98" s="612"/>
      <c r="SRY98" s="612"/>
      <c r="SRZ98" s="612"/>
      <c r="SSA98" s="612"/>
      <c r="SSB98" s="612"/>
      <c r="SSC98" s="612"/>
      <c r="SSD98" s="612"/>
      <c r="SSE98" s="612"/>
      <c r="SSF98" s="612"/>
      <c r="SSG98" s="612"/>
      <c r="SSH98" s="612"/>
      <c r="SSI98" s="612"/>
      <c r="SSJ98" s="612"/>
      <c r="SSK98" s="612"/>
      <c r="SSL98" s="612"/>
      <c r="SSM98" s="612"/>
      <c r="SSN98" s="612"/>
      <c r="SSO98" s="612"/>
      <c r="SSP98" s="612"/>
      <c r="SSQ98" s="612"/>
      <c r="SSR98" s="612"/>
      <c r="SSS98" s="612"/>
      <c r="SST98" s="612"/>
      <c r="SSU98" s="612"/>
      <c r="SSV98" s="612"/>
      <c r="SSW98" s="612"/>
      <c r="SSX98" s="612"/>
      <c r="SSY98" s="612"/>
      <c r="SSZ98" s="612"/>
      <c r="STA98" s="612"/>
      <c r="STB98" s="612"/>
      <c r="STC98" s="612"/>
      <c r="STD98" s="612"/>
      <c r="STE98" s="612"/>
      <c r="STF98" s="612"/>
      <c r="STG98" s="612"/>
      <c r="STH98" s="612"/>
      <c r="STI98" s="612"/>
      <c r="STJ98" s="612"/>
      <c r="STK98" s="612"/>
      <c r="STL98" s="612"/>
      <c r="STM98" s="612"/>
      <c r="STN98" s="612"/>
      <c r="STO98" s="612"/>
      <c r="STP98" s="612"/>
      <c r="STQ98" s="612"/>
      <c r="STR98" s="612"/>
      <c r="STS98" s="612"/>
      <c r="STT98" s="612"/>
      <c r="STU98" s="612"/>
      <c r="STV98" s="612"/>
      <c r="STW98" s="612"/>
      <c r="STX98" s="612"/>
      <c r="STY98" s="612"/>
      <c r="STZ98" s="612"/>
      <c r="SUA98" s="612"/>
      <c r="SUB98" s="612"/>
      <c r="SUC98" s="612"/>
      <c r="SUD98" s="612"/>
      <c r="SUE98" s="612"/>
      <c r="SUF98" s="612"/>
      <c r="SUG98" s="612"/>
      <c r="SUH98" s="612"/>
      <c r="SUI98" s="612"/>
      <c r="SUJ98" s="612"/>
      <c r="SUK98" s="612"/>
      <c r="SUL98" s="612"/>
      <c r="SUM98" s="612"/>
      <c r="SUN98" s="612"/>
      <c r="SUO98" s="612"/>
      <c r="SUP98" s="612"/>
      <c r="SUQ98" s="612"/>
      <c r="SUR98" s="612"/>
      <c r="SUS98" s="612"/>
      <c r="SUT98" s="612"/>
      <c r="SUU98" s="612"/>
      <c r="SUV98" s="612"/>
      <c r="SUW98" s="612"/>
      <c r="SUX98" s="612"/>
      <c r="SUY98" s="612"/>
      <c r="SUZ98" s="612"/>
      <c r="SVA98" s="612"/>
      <c r="SVB98" s="612"/>
      <c r="SVC98" s="612"/>
      <c r="SVD98" s="612"/>
      <c r="SVE98" s="612"/>
      <c r="SVF98" s="612"/>
      <c r="SVG98" s="612"/>
      <c r="SVH98" s="612"/>
      <c r="SVI98" s="612"/>
      <c r="SVJ98" s="612"/>
      <c r="SVK98" s="612"/>
      <c r="SVL98" s="612"/>
      <c r="SVM98" s="612"/>
      <c r="SVN98" s="612"/>
      <c r="SVO98" s="612"/>
      <c r="SVP98" s="612"/>
      <c r="SVQ98" s="612"/>
      <c r="SVR98" s="612"/>
      <c r="SVS98" s="612"/>
      <c r="SVT98" s="612"/>
      <c r="SVU98" s="612"/>
      <c r="SVV98" s="612"/>
      <c r="SVW98" s="612"/>
      <c r="SVX98" s="612"/>
      <c r="SVY98" s="612"/>
      <c r="SVZ98" s="612"/>
      <c r="SWA98" s="612"/>
      <c r="SWB98" s="612"/>
      <c r="SWC98" s="612"/>
      <c r="SWD98" s="612"/>
      <c r="SWE98" s="612"/>
      <c r="SWF98" s="612"/>
      <c r="SWG98" s="612"/>
      <c r="SWH98" s="612"/>
      <c r="SWI98" s="612"/>
      <c r="SWJ98" s="612"/>
      <c r="SWK98" s="612"/>
      <c r="SWL98" s="612"/>
      <c r="SWM98" s="612"/>
      <c r="SWN98" s="612"/>
      <c r="SWO98" s="612"/>
      <c r="SWP98" s="612"/>
      <c r="SWQ98" s="612"/>
      <c r="SWR98" s="612"/>
      <c r="SWS98" s="612"/>
      <c r="SWT98" s="612"/>
      <c r="SWU98" s="612"/>
      <c r="SWV98" s="612"/>
      <c r="SWW98" s="612"/>
      <c r="SWX98" s="612"/>
      <c r="SWY98" s="612"/>
      <c r="SWZ98" s="612"/>
      <c r="SXA98" s="612"/>
      <c r="SXB98" s="612"/>
      <c r="SXC98" s="612"/>
      <c r="SXD98" s="612"/>
      <c r="SXE98" s="612"/>
      <c r="SXF98" s="612"/>
      <c r="SXG98" s="612"/>
      <c r="SXH98" s="612"/>
      <c r="SXI98" s="612"/>
      <c r="SXJ98" s="612"/>
      <c r="SXK98" s="612"/>
      <c r="SXL98" s="612"/>
      <c r="SXM98" s="612"/>
      <c r="SXN98" s="612"/>
      <c r="SXO98" s="612"/>
      <c r="SXP98" s="612"/>
      <c r="SXQ98" s="612"/>
      <c r="SXR98" s="612"/>
      <c r="SXS98" s="612"/>
      <c r="SXT98" s="612"/>
      <c r="SXU98" s="612"/>
      <c r="SXV98" s="612"/>
      <c r="SXW98" s="612"/>
      <c r="SXX98" s="612"/>
      <c r="SXY98" s="612"/>
      <c r="SXZ98" s="612"/>
      <c r="SYA98" s="612"/>
      <c r="SYB98" s="612"/>
      <c r="SYC98" s="612"/>
      <c r="SYD98" s="612"/>
      <c r="SYE98" s="612"/>
      <c r="SYF98" s="612"/>
      <c r="SYG98" s="612"/>
      <c r="SYH98" s="612"/>
      <c r="SYI98" s="612"/>
      <c r="SYJ98" s="612"/>
      <c r="SYK98" s="612"/>
      <c r="SYL98" s="612"/>
      <c r="SYM98" s="612"/>
      <c r="SYN98" s="612"/>
      <c r="SYO98" s="612"/>
      <c r="SYP98" s="612"/>
      <c r="SYQ98" s="612"/>
      <c r="SYR98" s="612"/>
      <c r="SYS98" s="612"/>
      <c r="SYT98" s="612"/>
      <c r="SYU98" s="612"/>
      <c r="SYV98" s="612"/>
      <c r="SYW98" s="612"/>
      <c r="SYX98" s="612"/>
      <c r="SYY98" s="612"/>
      <c r="SYZ98" s="612"/>
      <c r="SZA98" s="612"/>
      <c r="SZB98" s="612"/>
      <c r="SZC98" s="612"/>
      <c r="SZD98" s="612"/>
      <c r="SZE98" s="612"/>
      <c r="SZF98" s="612"/>
      <c r="SZG98" s="612"/>
      <c r="SZH98" s="612"/>
      <c r="SZI98" s="612"/>
      <c r="SZJ98" s="612"/>
      <c r="SZK98" s="612"/>
      <c r="SZL98" s="612"/>
      <c r="SZM98" s="612"/>
      <c r="SZN98" s="612"/>
      <c r="SZO98" s="612"/>
      <c r="SZP98" s="612"/>
      <c r="SZQ98" s="612"/>
      <c r="SZR98" s="612"/>
      <c r="SZS98" s="612"/>
      <c r="SZT98" s="612"/>
      <c r="SZU98" s="612"/>
      <c r="SZV98" s="612"/>
      <c r="SZW98" s="612"/>
      <c r="SZX98" s="612"/>
      <c r="SZY98" s="612"/>
      <c r="SZZ98" s="612"/>
      <c r="TAA98" s="612"/>
      <c r="TAB98" s="612"/>
      <c r="TAC98" s="612"/>
      <c r="TAD98" s="612"/>
      <c r="TAE98" s="612"/>
      <c r="TAF98" s="612"/>
      <c r="TAG98" s="612"/>
      <c r="TAH98" s="612"/>
      <c r="TAI98" s="612"/>
      <c r="TAJ98" s="612"/>
      <c r="TAK98" s="612"/>
      <c r="TAL98" s="612"/>
      <c r="TAM98" s="612"/>
      <c r="TAN98" s="612"/>
      <c r="TAO98" s="612"/>
      <c r="TAP98" s="612"/>
      <c r="TAQ98" s="612"/>
      <c r="TAR98" s="612"/>
      <c r="TAS98" s="612"/>
      <c r="TAT98" s="612"/>
      <c r="TAU98" s="612"/>
      <c r="TAV98" s="612"/>
      <c r="TAW98" s="612"/>
      <c r="TAX98" s="612"/>
      <c r="TAY98" s="612"/>
      <c r="TAZ98" s="612"/>
      <c r="TBA98" s="612"/>
      <c r="TBB98" s="612"/>
      <c r="TBC98" s="612"/>
      <c r="TBD98" s="612"/>
      <c r="TBE98" s="612"/>
      <c r="TBF98" s="612"/>
      <c r="TBG98" s="612"/>
      <c r="TBH98" s="612"/>
      <c r="TBI98" s="612"/>
      <c r="TBJ98" s="612"/>
      <c r="TBK98" s="612"/>
      <c r="TBL98" s="612"/>
      <c r="TBM98" s="612"/>
      <c r="TBN98" s="612"/>
      <c r="TBO98" s="612"/>
      <c r="TBP98" s="612"/>
      <c r="TBQ98" s="612"/>
      <c r="TBR98" s="612"/>
      <c r="TBS98" s="612"/>
      <c r="TBT98" s="612"/>
      <c r="TBU98" s="612"/>
      <c r="TBV98" s="612"/>
      <c r="TBW98" s="612"/>
      <c r="TBX98" s="612"/>
      <c r="TBY98" s="612"/>
      <c r="TBZ98" s="612"/>
      <c r="TCA98" s="612"/>
      <c r="TCB98" s="612"/>
      <c r="TCC98" s="612"/>
      <c r="TCD98" s="612"/>
      <c r="TCE98" s="612"/>
      <c r="TCF98" s="612"/>
      <c r="TCG98" s="612"/>
      <c r="TCH98" s="612"/>
      <c r="TCI98" s="612"/>
      <c r="TCJ98" s="612"/>
      <c r="TCK98" s="612"/>
      <c r="TCL98" s="612"/>
      <c r="TCM98" s="612"/>
      <c r="TCN98" s="612"/>
      <c r="TCO98" s="612"/>
      <c r="TCP98" s="612"/>
      <c r="TCQ98" s="612"/>
      <c r="TCR98" s="612"/>
      <c r="TCS98" s="612"/>
      <c r="TCT98" s="612"/>
      <c r="TCU98" s="612"/>
      <c r="TCV98" s="612"/>
      <c r="TCW98" s="612"/>
      <c r="TCX98" s="612"/>
      <c r="TCY98" s="612"/>
      <c r="TCZ98" s="612"/>
      <c r="TDA98" s="612"/>
      <c r="TDB98" s="612"/>
      <c r="TDC98" s="612"/>
      <c r="TDD98" s="612"/>
      <c r="TDE98" s="612"/>
      <c r="TDF98" s="612"/>
      <c r="TDG98" s="612"/>
      <c r="TDH98" s="612"/>
      <c r="TDI98" s="612"/>
      <c r="TDJ98" s="612"/>
      <c r="TDK98" s="612"/>
      <c r="TDL98" s="612"/>
      <c r="TDM98" s="612"/>
      <c r="TDN98" s="612"/>
      <c r="TDO98" s="612"/>
      <c r="TDP98" s="612"/>
      <c r="TDQ98" s="612"/>
      <c r="TDR98" s="612"/>
      <c r="TDS98" s="612"/>
      <c r="TDT98" s="612"/>
      <c r="TDU98" s="612"/>
      <c r="TDV98" s="612"/>
      <c r="TDW98" s="612"/>
      <c r="TDX98" s="612"/>
      <c r="TDY98" s="612"/>
      <c r="TDZ98" s="612"/>
      <c r="TEA98" s="612"/>
      <c r="TEB98" s="612"/>
      <c r="TEC98" s="612"/>
      <c r="TED98" s="612"/>
      <c r="TEE98" s="612"/>
      <c r="TEF98" s="612"/>
      <c r="TEG98" s="612"/>
      <c r="TEH98" s="612"/>
      <c r="TEI98" s="612"/>
      <c r="TEJ98" s="612"/>
      <c r="TEK98" s="612"/>
      <c r="TEL98" s="612"/>
      <c r="TEM98" s="612"/>
      <c r="TEN98" s="612"/>
      <c r="TEO98" s="612"/>
      <c r="TEP98" s="612"/>
      <c r="TEQ98" s="612"/>
      <c r="TER98" s="612"/>
      <c r="TES98" s="612"/>
      <c r="TET98" s="612"/>
      <c r="TEU98" s="612"/>
      <c r="TEV98" s="612"/>
      <c r="TEW98" s="612"/>
      <c r="TEX98" s="612"/>
      <c r="TEY98" s="612"/>
      <c r="TEZ98" s="612"/>
      <c r="TFA98" s="612"/>
      <c r="TFB98" s="612"/>
      <c r="TFC98" s="612"/>
      <c r="TFD98" s="612"/>
      <c r="TFE98" s="612"/>
      <c r="TFF98" s="612"/>
      <c r="TFG98" s="612"/>
      <c r="TFH98" s="612"/>
      <c r="TFI98" s="612"/>
      <c r="TFJ98" s="612"/>
      <c r="TFK98" s="612"/>
      <c r="TFL98" s="612"/>
      <c r="TFM98" s="612"/>
      <c r="TFN98" s="612"/>
      <c r="TFO98" s="612"/>
      <c r="TFP98" s="612"/>
      <c r="TFQ98" s="612"/>
      <c r="TFR98" s="612"/>
      <c r="TFS98" s="612"/>
      <c r="TFT98" s="612"/>
      <c r="TFU98" s="612"/>
      <c r="TFV98" s="612"/>
      <c r="TFW98" s="612"/>
      <c r="TFX98" s="612"/>
      <c r="TFY98" s="612"/>
      <c r="TFZ98" s="612"/>
      <c r="TGA98" s="612"/>
      <c r="TGB98" s="612"/>
      <c r="TGC98" s="612"/>
      <c r="TGD98" s="612"/>
      <c r="TGE98" s="612"/>
      <c r="TGF98" s="612"/>
      <c r="TGG98" s="612"/>
      <c r="TGH98" s="612"/>
      <c r="TGI98" s="612"/>
      <c r="TGJ98" s="612"/>
      <c r="TGK98" s="612"/>
      <c r="TGL98" s="612"/>
      <c r="TGM98" s="612"/>
      <c r="TGN98" s="612"/>
      <c r="TGO98" s="612"/>
      <c r="TGP98" s="612"/>
      <c r="TGQ98" s="612"/>
      <c r="TGR98" s="612"/>
      <c r="TGS98" s="612"/>
      <c r="TGT98" s="612"/>
      <c r="TGU98" s="612"/>
      <c r="TGV98" s="612"/>
      <c r="TGW98" s="612"/>
      <c r="TGX98" s="612"/>
      <c r="TGY98" s="612"/>
      <c r="TGZ98" s="612"/>
      <c r="THA98" s="612"/>
      <c r="THB98" s="612"/>
      <c r="THC98" s="612"/>
      <c r="THD98" s="612"/>
      <c r="THE98" s="612"/>
      <c r="THF98" s="612"/>
      <c r="THG98" s="612"/>
      <c r="THH98" s="612"/>
      <c r="THI98" s="612"/>
      <c r="THJ98" s="612"/>
      <c r="THK98" s="612"/>
      <c r="THL98" s="612"/>
      <c r="THM98" s="612"/>
      <c r="THN98" s="612"/>
      <c r="THO98" s="612"/>
      <c r="THP98" s="612"/>
      <c r="THQ98" s="612"/>
      <c r="THR98" s="612"/>
      <c r="THS98" s="612"/>
      <c r="THT98" s="612"/>
      <c r="THU98" s="612"/>
      <c r="THV98" s="612"/>
      <c r="THW98" s="612"/>
      <c r="THX98" s="612"/>
      <c r="THY98" s="612"/>
      <c r="THZ98" s="612"/>
      <c r="TIA98" s="612"/>
      <c r="TIB98" s="612"/>
      <c r="TIC98" s="612"/>
      <c r="TID98" s="612"/>
      <c r="TIE98" s="612"/>
      <c r="TIF98" s="612"/>
      <c r="TIG98" s="612"/>
      <c r="TIH98" s="612"/>
      <c r="TII98" s="612"/>
      <c r="TIJ98" s="612"/>
      <c r="TIK98" s="612"/>
      <c r="TIL98" s="612"/>
      <c r="TIM98" s="612"/>
      <c r="TIN98" s="612"/>
      <c r="TIO98" s="612"/>
      <c r="TIP98" s="612"/>
      <c r="TIQ98" s="612"/>
      <c r="TIR98" s="612"/>
      <c r="TIS98" s="612"/>
      <c r="TIT98" s="612"/>
      <c r="TIU98" s="612"/>
      <c r="TIV98" s="612"/>
      <c r="TIW98" s="612"/>
      <c r="TIX98" s="612"/>
      <c r="TIY98" s="612"/>
      <c r="TIZ98" s="612"/>
      <c r="TJA98" s="612"/>
      <c r="TJB98" s="612"/>
      <c r="TJC98" s="612"/>
      <c r="TJD98" s="612"/>
      <c r="TJE98" s="612"/>
      <c r="TJF98" s="612"/>
      <c r="TJG98" s="612"/>
      <c r="TJH98" s="612"/>
      <c r="TJI98" s="612"/>
      <c r="TJJ98" s="612"/>
      <c r="TJK98" s="612"/>
      <c r="TJL98" s="612"/>
      <c r="TJM98" s="612"/>
      <c r="TJN98" s="612"/>
      <c r="TJO98" s="612"/>
      <c r="TJP98" s="612"/>
      <c r="TJQ98" s="612"/>
      <c r="TJR98" s="612"/>
      <c r="TJS98" s="612"/>
      <c r="TJT98" s="612"/>
      <c r="TJU98" s="612"/>
      <c r="TJV98" s="612"/>
      <c r="TJW98" s="612"/>
      <c r="TJX98" s="612"/>
      <c r="TJY98" s="612"/>
      <c r="TJZ98" s="612"/>
      <c r="TKA98" s="612"/>
      <c r="TKB98" s="612"/>
      <c r="TKC98" s="612"/>
      <c r="TKD98" s="612"/>
      <c r="TKE98" s="612"/>
      <c r="TKF98" s="612"/>
      <c r="TKG98" s="612"/>
      <c r="TKH98" s="612"/>
      <c r="TKI98" s="612"/>
      <c r="TKJ98" s="612"/>
      <c r="TKK98" s="612"/>
      <c r="TKL98" s="612"/>
      <c r="TKM98" s="612"/>
      <c r="TKN98" s="612"/>
      <c r="TKO98" s="612"/>
      <c r="TKP98" s="612"/>
      <c r="TKQ98" s="612"/>
      <c r="TKR98" s="612"/>
      <c r="TKS98" s="612"/>
      <c r="TKT98" s="612"/>
      <c r="TKU98" s="612"/>
      <c r="TKV98" s="612"/>
      <c r="TKW98" s="612"/>
      <c r="TKX98" s="612"/>
      <c r="TKY98" s="612"/>
      <c r="TKZ98" s="612"/>
      <c r="TLA98" s="612"/>
      <c r="TLB98" s="612"/>
      <c r="TLC98" s="612"/>
      <c r="TLD98" s="612"/>
      <c r="TLE98" s="612"/>
      <c r="TLF98" s="612"/>
      <c r="TLG98" s="612"/>
      <c r="TLH98" s="612"/>
      <c r="TLI98" s="612"/>
      <c r="TLJ98" s="612"/>
      <c r="TLK98" s="612"/>
      <c r="TLL98" s="612"/>
      <c r="TLM98" s="612"/>
      <c r="TLN98" s="612"/>
      <c r="TLO98" s="612"/>
      <c r="TLP98" s="612"/>
      <c r="TLQ98" s="612"/>
      <c r="TLR98" s="612"/>
      <c r="TLS98" s="612"/>
      <c r="TLT98" s="612"/>
      <c r="TLU98" s="612"/>
      <c r="TLV98" s="612"/>
      <c r="TLW98" s="612"/>
      <c r="TLX98" s="612"/>
      <c r="TLY98" s="612"/>
      <c r="TLZ98" s="612"/>
      <c r="TMA98" s="612"/>
      <c r="TMB98" s="612"/>
      <c r="TMC98" s="612"/>
      <c r="TMD98" s="612"/>
      <c r="TME98" s="612"/>
      <c r="TMF98" s="612"/>
      <c r="TMG98" s="612"/>
      <c r="TMH98" s="612"/>
      <c r="TMI98" s="612"/>
      <c r="TMJ98" s="612"/>
      <c r="TMK98" s="612"/>
      <c r="TML98" s="612"/>
      <c r="TMM98" s="612"/>
      <c r="TMN98" s="612"/>
      <c r="TMO98" s="612"/>
      <c r="TMP98" s="612"/>
      <c r="TMQ98" s="612"/>
      <c r="TMR98" s="612"/>
      <c r="TMS98" s="612"/>
      <c r="TMT98" s="612"/>
      <c r="TMU98" s="612"/>
      <c r="TMV98" s="612"/>
      <c r="TMW98" s="612"/>
      <c r="TMX98" s="612"/>
      <c r="TMY98" s="612"/>
      <c r="TMZ98" s="612"/>
      <c r="TNA98" s="612"/>
      <c r="TNB98" s="612"/>
      <c r="TNC98" s="612"/>
      <c r="TND98" s="612"/>
      <c r="TNE98" s="612"/>
      <c r="TNF98" s="612"/>
      <c r="TNG98" s="612"/>
      <c r="TNH98" s="612"/>
      <c r="TNI98" s="612"/>
      <c r="TNJ98" s="612"/>
      <c r="TNK98" s="612"/>
      <c r="TNL98" s="612"/>
      <c r="TNM98" s="612"/>
      <c r="TNN98" s="612"/>
      <c r="TNO98" s="612"/>
      <c r="TNP98" s="612"/>
      <c r="TNQ98" s="612"/>
      <c r="TNR98" s="612"/>
      <c r="TNS98" s="612"/>
      <c r="TNT98" s="612"/>
      <c r="TNU98" s="612"/>
      <c r="TNV98" s="612"/>
      <c r="TNW98" s="612"/>
      <c r="TNX98" s="612"/>
      <c r="TNY98" s="612"/>
      <c r="TNZ98" s="612"/>
      <c r="TOA98" s="612"/>
      <c r="TOB98" s="612"/>
      <c r="TOC98" s="612"/>
      <c r="TOD98" s="612"/>
      <c r="TOE98" s="612"/>
      <c r="TOF98" s="612"/>
      <c r="TOG98" s="612"/>
      <c r="TOH98" s="612"/>
      <c r="TOI98" s="612"/>
      <c r="TOJ98" s="612"/>
      <c r="TOK98" s="612"/>
      <c r="TOL98" s="612"/>
      <c r="TOM98" s="612"/>
      <c r="TON98" s="612"/>
      <c r="TOO98" s="612"/>
      <c r="TOP98" s="612"/>
      <c r="TOQ98" s="612"/>
      <c r="TOR98" s="612"/>
      <c r="TOS98" s="612"/>
      <c r="TOT98" s="612"/>
      <c r="TOU98" s="612"/>
      <c r="TOV98" s="612"/>
      <c r="TOW98" s="612"/>
      <c r="TOX98" s="612"/>
      <c r="TOY98" s="612"/>
      <c r="TOZ98" s="612"/>
      <c r="TPA98" s="612"/>
      <c r="TPB98" s="612"/>
      <c r="TPC98" s="612"/>
      <c r="TPD98" s="612"/>
      <c r="TPE98" s="612"/>
      <c r="TPF98" s="612"/>
      <c r="TPG98" s="612"/>
      <c r="TPH98" s="612"/>
      <c r="TPI98" s="612"/>
      <c r="TPJ98" s="612"/>
      <c r="TPK98" s="612"/>
      <c r="TPL98" s="612"/>
      <c r="TPM98" s="612"/>
      <c r="TPN98" s="612"/>
      <c r="TPO98" s="612"/>
      <c r="TPP98" s="612"/>
      <c r="TPQ98" s="612"/>
      <c r="TPR98" s="612"/>
      <c r="TPS98" s="612"/>
      <c r="TPT98" s="612"/>
      <c r="TPU98" s="612"/>
      <c r="TPV98" s="612"/>
      <c r="TPW98" s="612"/>
      <c r="TPX98" s="612"/>
      <c r="TPY98" s="612"/>
      <c r="TPZ98" s="612"/>
      <c r="TQA98" s="612"/>
      <c r="TQB98" s="612"/>
      <c r="TQC98" s="612"/>
      <c r="TQD98" s="612"/>
      <c r="TQE98" s="612"/>
      <c r="TQF98" s="612"/>
      <c r="TQG98" s="612"/>
      <c r="TQH98" s="612"/>
      <c r="TQI98" s="612"/>
      <c r="TQJ98" s="612"/>
      <c r="TQK98" s="612"/>
      <c r="TQL98" s="612"/>
      <c r="TQM98" s="612"/>
      <c r="TQN98" s="612"/>
      <c r="TQO98" s="612"/>
      <c r="TQP98" s="612"/>
      <c r="TQQ98" s="612"/>
      <c r="TQR98" s="612"/>
      <c r="TQS98" s="612"/>
      <c r="TQT98" s="612"/>
      <c r="TQU98" s="612"/>
      <c r="TQV98" s="612"/>
      <c r="TQW98" s="612"/>
      <c r="TQX98" s="612"/>
      <c r="TQY98" s="612"/>
      <c r="TQZ98" s="612"/>
      <c r="TRA98" s="612"/>
      <c r="TRB98" s="612"/>
      <c r="TRC98" s="612"/>
      <c r="TRD98" s="612"/>
      <c r="TRE98" s="612"/>
      <c r="TRF98" s="612"/>
      <c r="TRG98" s="612"/>
      <c r="TRH98" s="612"/>
      <c r="TRI98" s="612"/>
      <c r="TRJ98" s="612"/>
      <c r="TRK98" s="612"/>
      <c r="TRL98" s="612"/>
      <c r="TRM98" s="612"/>
      <c r="TRN98" s="612"/>
      <c r="TRO98" s="612"/>
      <c r="TRP98" s="612"/>
      <c r="TRQ98" s="612"/>
      <c r="TRR98" s="612"/>
      <c r="TRS98" s="612"/>
      <c r="TRT98" s="612"/>
      <c r="TRU98" s="612"/>
      <c r="TRV98" s="612"/>
      <c r="TRW98" s="612"/>
      <c r="TRX98" s="612"/>
      <c r="TRY98" s="612"/>
      <c r="TRZ98" s="612"/>
      <c r="TSA98" s="612"/>
      <c r="TSB98" s="612"/>
      <c r="TSC98" s="612"/>
      <c r="TSD98" s="612"/>
      <c r="TSE98" s="612"/>
      <c r="TSF98" s="612"/>
      <c r="TSG98" s="612"/>
      <c r="TSH98" s="612"/>
      <c r="TSI98" s="612"/>
      <c r="TSJ98" s="612"/>
      <c r="TSK98" s="612"/>
      <c r="TSL98" s="612"/>
      <c r="TSM98" s="612"/>
      <c r="TSN98" s="612"/>
      <c r="TSO98" s="612"/>
      <c r="TSP98" s="612"/>
      <c r="TSQ98" s="612"/>
      <c r="TSR98" s="612"/>
      <c r="TSS98" s="612"/>
      <c r="TST98" s="612"/>
      <c r="TSU98" s="612"/>
      <c r="TSV98" s="612"/>
      <c r="TSW98" s="612"/>
      <c r="TSX98" s="612"/>
      <c r="TSY98" s="612"/>
      <c r="TSZ98" s="612"/>
      <c r="TTA98" s="612"/>
      <c r="TTB98" s="612"/>
      <c r="TTC98" s="612"/>
      <c r="TTD98" s="612"/>
      <c r="TTE98" s="612"/>
      <c r="TTF98" s="612"/>
      <c r="TTG98" s="612"/>
      <c r="TTH98" s="612"/>
      <c r="TTI98" s="612"/>
      <c r="TTJ98" s="612"/>
      <c r="TTK98" s="612"/>
      <c r="TTL98" s="612"/>
      <c r="TTM98" s="612"/>
      <c r="TTN98" s="612"/>
      <c r="TTO98" s="612"/>
      <c r="TTP98" s="612"/>
      <c r="TTQ98" s="612"/>
      <c r="TTR98" s="612"/>
      <c r="TTS98" s="612"/>
      <c r="TTT98" s="612"/>
      <c r="TTU98" s="612"/>
      <c r="TTV98" s="612"/>
      <c r="TTW98" s="612"/>
      <c r="TTX98" s="612"/>
      <c r="TTY98" s="612"/>
      <c r="TTZ98" s="612"/>
      <c r="TUA98" s="612"/>
      <c r="TUB98" s="612"/>
      <c r="TUC98" s="612"/>
      <c r="TUD98" s="612"/>
      <c r="TUE98" s="612"/>
      <c r="TUF98" s="612"/>
      <c r="TUG98" s="612"/>
      <c r="TUH98" s="612"/>
      <c r="TUI98" s="612"/>
      <c r="TUJ98" s="612"/>
      <c r="TUK98" s="612"/>
      <c r="TUL98" s="612"/>
      <c r="TUM98" s="612"/>
      <c r="TUN98" s="612"/>
      <c r="TUO98" s="612"/>
      <c r="TUP98" s="612"/>
      <c r="TUQ98" s="612"/>
      <c r="TUR98" s="612"/>
      <c r="TUS98" s="612"/>
      <c r="TUT98" s="612"/>
      <c r="TUU98" s="612"/>
      <c r="TUV98" s="612"/>
      <c r="TUW98" s="612"/>
      <c r="TUX98" s="612"/>
      <c r="TUY98" s="612"/>
      <c r="TUZ98" s="612"/>
      <c r="TVA98" s="612"/>
      <c r="TVB98" s="612"/>
      <c r="TVC98" s="612"/>
      <c r="TVD98" s="612"/>
      <c r="TVE98" s="612"/>
      <c r="TVF98" s="612"/>
      <c r="TVG98" s="612"/>
      <c r="TVH98" s="612"/>
      <c r="TVI98" s="612"/>
      <c r="TVJ98" s="612"/>
      <c r="TVK98" s="612"/>
      <c r="TVL98" s="612"/>
      <c r="TVM98" s="612"/>
      <c r="TVN98" s="612"/>
      <c r="TVO98" s="612"/>
      <c r="TVP98" s="612"/>
      <c r="TVQ98" s="612"/>
      <c r="TVR98" s="612"/>
      <c r="TVS98" s="612"/>
      <c r="TVT98" s="612"/>
      <c r="TVU98" s="612"/>
      <c r="TVV98" s="612"/>
      <c r="TVW98" s="612"/>
      <c r="TVX98" s="612"/>
      <c r="TVY98" s="612"/>
      <c r="TVZ98" s="612"/>
      <c r="TWA98" s="612"/>
      <c r="TWB98" s="612"/>
      <c r="TWC98" s="612"/>
      <c r="TWD98" s="612"/>
      <c r="TWE98" s="612"/>
      <c r="TWF98" s="612"/>
      <c r="TWG98" s="612"/>
      <c r="TWH98" s="612"/>
      <c r="TWI98" s="612"/>
      <c r="TWJ98" s="612"/>
      <c r="TWK98" s="612"/>
      <c r="TWL98" s="612"/>
      <c r="TWM98" s="612"/>
      <c r="TWN98" s="612"/>
      <c r="TWO98" s="612"/>
      <c r="TWP98" s="612"/>
      <c r="TWQ98" s="612"/>
      <c r="TWR98" s="612"/>
      <c r="TWS98" s="612"/>
      <c r="TWT98" s="612"/>
      <c r="TWU98" s="612"/>
      <c r="TWV98" s="612"/>
      <c r="TWW98" s="612"/>
      <c r="TWX98" s="612"/>
      <c r="TWY98" s="612"/>
      <c r="TWZ98" s="612"/>
      <c r="TXA98" s="612"/>
      <c r="TXB98" s="612"/>
      <c r="TXC98" s="612"/>
      <c r="TXD98" s="612"/>
      <c r="TXE98" s="612"/>
      <c r="TXF98" s="612"/>
      <c r="TXG98" s="612"/>
      <c r="TXH98" s="612"/>
      <c r="TXI98" s="612"/>
      <c r="TXJ98" s="612"/>
      <c r="TXK98" s="612"/>
      <c r="TXL98" s="612"/>
      <c r="TXM98" s="612"/>
      <c r="TXN98" s="612"/>
      <c r="TXO98" s="612"/>
      <c r="TXP98" s="612"/>
      <c r="TXQ98" s="612"/>
      <c r="TXR98" s="612"/>
      <c r="TXS98" s="612"/>
      <c r="TXT98" s="612"/>
      <c r="TXU98" s="612"/>
      <c r="TXV98" s="612"/>
      <c r="TXW98" s="612"/>
      <c r="TXX98" s="612"/>
      <c r="TXY98" s="612"/>
      <c r="TXZ98" s="612"/>
      <c r="TYA98" s="612"/>
      <c r="TYB98" s="612"/>
      <c r="TYC98" s="612"/>
      <c r="TYD98" s="612"/>
      <c r="TYE98" s="612"/>
      <c r="TYF98" s="612"/>
      <c r="TYG98" s="612"/>
      <c r="TYH98" s="612"/>
      <c r="TYI98" s="612"/>
      <c r="TYJ98" s="612"/>
      <c r="TYK98" s="612"/>
      <c r="TYL98" s="612"/>
      <c r="TYM98" s="612"/>
      <c r="TYN98" s="612"/>
      <c r="TYO98" s="612"/>
      <c r="TYP98" s="612"/>
      <c r="TYQ98" s="612"/>
      <c r="TYR98" s="612"/>
      <c r="TYS98" s="612"/>
      <c r="TYT98" s="612"/>
      <c r="TYU98" s="612"/>
      <c r="TYV98" s="612"/>
      <c r="TYW98" s="612"/>
      <c r="TYX98" s="612"/>
      <c r="TYY98" s="612"/>
      <c r="TYZ98" s="612"/>
      <c r="TZA98" s="612"/>
      <c r="TZB98" s="612"/>
      <c r="TZC98" s="612"/>
      <c r="TZD98" s="612"/>
      <c r="TZE98" s="612"/>
      <c r="TZF98" s="612"/>
      <c r="TZG98" s="612"/>
      <c r="TZH98" s="612"/>
      <c r="TZI98" s="612"/>
      <c r="TZJ98" s="612"/>
      <c r="TZK98" s="612"/>
      <c r="TZL98" s="612"/>
      <c r="TZM98" s="612"/>
      <c r="TZN98" s="612"/>
      <c r="TZO98" s="612"/>
      <c r="TZP98" s="612"/>
      <c r="TZQ98" s="612"/>
      <c r="TZR98" s="612"/>
      <c r="TZS98" s="612"/>
      <c r="TZT98" s="612"/>
      <c r="TZU98" s="612"/>
      <c r="TZV98" s="612"/>
      <c r="TZW98" s="612"/>
      <c r="TZX98" s="612"/>
      <c r="TZY98" s="612"/>
      <c r="TZZ98" s="612"/>
      <c r="UAA98" s="612"/>
      <c r="UAB98" s="612"/>
      <c r="UAC98" s="612"/>
      <c r="UAD98" s="612"/>
      <c r="UAE98" s="612"/>
      <c r="UAF98" s="612"/>
      <c r="UAG98" s="612"/>
      <c r="UAH98" s="612"/>
      <c r="UAI98" s="612"/>
      <c r="UAJ98" s="612"/>
      <c r="UAK98" s="612"/>
      <c r="UAL98" s="612"/>
      <c r="UAM98" s="612"/>
      <c r="UAN98" s="612"/>
      <c r="UAO98" s="612"/>
      <c r="UAP98" s="612"/>
      <c r="UAQ98" s="612"/>
      <c r="UAR98" s="612"/>
      <c r="UAS98" s="612"/>
      <c r="UAT98" s="612"/>
      <c r="UAU98" s="612"/>
      <c r="UAV98" s="612"/>
      <c r="UAW98" s="612"/>
      <c r="UAX98" s="612"/>
      <c r="UAY98" s="612"/>
      <c r="UAZ98" s="612"/>
      <c r="UBA98" s="612"/>
      <c r="UBB98" s="612"/>
      <c r="UBC98" s="612"/>
      <c r="UBD98" s="612"/>
      <c r="UBE98" s="612"/>
      <c r="UBF98" s="612"/>
      <c r="UBG98" s="612"/>
      <c r="UBH98" s="612"/>
      <c r="UBI98" s="612"/>
      <c r="UBJ98" s="612"/>
      <c r="UBK98" s="612"/>
      <c r="UBL98" s="612"/>
      <c r="UBM98" s="612"/>
      <c r="UBN98" s="612"/>
      <c r="UBO98" s="612"/>
      <c r="UBP98" s="612"/>
      <c r="UBQ98" s="612"/>
      <c r="UBR98" s="612"/>
      <c r="UBS98" s="612"/>
      <c r="UBT98" s="612"/>
      <c r="UBU98" s="612"/>
      <c r="UBV98" s="612"/>
      <c r="UBW98" s="612"/>
      <c r="UBX98" s="612"/>
      <c r="UBY98" s="612"/>
      <c r="UBZ98" s="612"/>
      <c r="UCA98" s="612"/>
      <c r="UCB98" s="612"/>
      <c r="UCC98" s="612"/>
      <c r="UCD98" s="612"/>
      <c r="UCE98" s="612"/>
      <c r="UCF98" s="612"/>
      <c r="UCG98" s="612"/>
      <c r="UCH98" s="612"/>
      <c r="UCI98" s="612"/>
      <c r="UCJ98" s="612"/>
      <c r="UCK98" s="612"/>
      <c r="UCL98" s="612"/>
      <c r="UCM98" s="612"/>
      <c r="UCN98" s="612"/>
      <c r="UCO98" s="612"/>
      <c r="UCP98" s="612"/>
      <c r="UCQ98" s="612"/>
      <c r="UCR98" s="612"/>
      <c r="UCS98" s="612"/>
      <c r="UCT98" s="612"/>
      <c r="UCU98" s="612"/>
      <c r="UCV98" s="612"/>
      <c r="UCW98" s="612"/>
      <c r="UCX98" s="612"/>
      <c r="UCY98" s="612"/>
      <c r="UCZ98" s="612"/>
      <c r="UDA98" s="612"/>
      <c r="UDB98" s="612"/>
      <c r="UDC98" s="612"/>
      <c r="UDD98" s="612"/>
      <c r="UDE98" s="612"/>
      <c r="UDF98" s="612"/>
      <c r="UDG98" s="612"/>
      <c r="UDH98" s="612"/>
      <c r="UDI98" s="612"/>
      <c r="UDJ98" s="612"/>
      <c r="UDK98" s="612"/>
      <c r="UDL98" s="612"/>
      <c r="UDM98" s="612"/>
      <c r="UDN98" s="612"/>
      <c r="UDO98" s="612"/>
      <c r="UDP98" s="612"/>
      <c r="UDQ98" s="612"/>
      <c r="UDR98" s="612"/>
      <c r="UDS98" s="612"/>
      <c r="UDT98" s="612"/>
      <c r="UDU98" s="612"/>
      <c r="UDV98" s="612"/>
      <c r="UDW98" s="612"/>
      <c r="UDX98" s="612"/>
      <c r="UDY98" s="612"/>
      <c r="UDZ98" s="612"/>
      <c r="UEA98" s="612"/>
      <c r="UEB98" s="612"/>
      <c r="UEC98" s="612"/>
      <c r="UED98" s="612"/>
      <c r="UEE98" s="612"/>
      <c r="UEF98" s="612"/>
      <c r="UEG98" s="612"/>
      <c r="UEH98" s="612"/>
      <c r="UEI98" s="612"/>
      <c r="UEJ98" s="612"/>
      <c r="UEK98" s="612"/>
      <c r="UEL98" s="612"/>
      <c r="UEM98" s="612"/>
      <c r="UEN98" s="612"/>
      <c r="UEO98" s="612"/>
      <c r="UEP98" s="612"/>
      <c r="UEQ98" s="612"/>
      <c r="UER98" s="612"/>
      <c r="UES98" s="612"/>
      <c r="UET98" s="612"/>
      <c r="UEU98" s="612"/>
      <c r="UEV98" s="612"/>
      <c r="UEW98" s="612"/>
      <c r="UEX98" s="612"/>
      <c r="UEY98" s="612"/>
      <c r="UEZ98" s="612"/>
      <c r="UFA98" s="612"/>
      <c r="UFB98" s="612"/>
      <c r="UFC98" s="612"/>
      <c r="UFD98" s="612"/>
      <c r="UFE98" s="612"/>
      <c r="UFF98" s="612"/>
      <c r="UFG98" s="612"/>
      <c r="UFH98" s="612"/>
      <c r="UFI98" s="612"/>
      <c r="UFJ98" s="612"/>
      <c r="UFK98" s="612"/>
      <c r="UFL98" s="612"/>
      <c r="UFM98" s="612"/>
      <c r="UFN98" s="612"/>
      <c r="UFO98" s="612"/>
      <c r="UFP98" s="612"/>
      <c r="UFQ98" s="612"/>
      <c r="UFR98" s="612"/>
      <c r="UFS98" s="612"/>
      <c r="UFT98" s="612"/>
      <c r="UFU98" s="612"/>
      <c r="UFV98" s="612"/>
      <c r="UFW98" s="612"/>
      <c r="UFX98" s="612"/>
      <c r="UFY98" s="612"/>
      <c r="UFZ98" s="612"/>
      <c r="UGA98" s="612"/>
      <c r="UGB98" s="612"/>
      <c r="UGC98" s="612"/>
      <c r="UGD98" s="612"/>
      <c r="UGE98" s="612"/>
      <c r="UGF98" s="612"/>
      <c r="UGG98" s="612"/>
      <c r="UGH98" s="612"/>
      <c r="UGI98" s="612"/>
      <c r="UGJ98" s="612"/>
      <c r="UGK98" s="612"/>
      <c r="UGL98" s="612"/>
      <c r="UGM98" s="612"/>
      <c r="UGN98" s="612"/>
      <c r="UGO98" s="612"/>
      <c r="UGP98" s="612"/>
      <c r="UGQ98" s="612"/>
      <c r="UGR98" s="612"/>
      <c r="UGS98" s="612"/>
      <c r="UGT98" s="612"/>
      <c r="UGU98" s="612"/>
      <c r="UGV98" s="612"/>
      <c r="UGW98" s="612"/>
      <c r="UGX98" s="612"/>
      <c r="UGY98" s="612"/>
      <c r="UGZ98" s="612"/>
      <c r="UHA98" s="612"/>
      <c r="UHB98" s="612"/>
      <c r="UHC98" s="612"/>
      <c r="UHD98" s="612"/>
      <c r="UHE98" s="612"/>
      <c r="UHF98" s="612"/>
      <c r="UHG98" s="612"/>
      <c r="UHH98" s="612"/>
      <c r="UHI98" s="612"/>
      <c r="UHJ98" s="612"/>
      <c r="UHK98" s="612"/>
      <c r="UHL98" s="612"/>
      <c r="UHM98" s="612"/>
      <c r="UHN98" s="612"/>
      <c r="UHO98" s="612"/>
      <c r="UHP98" s="612"/>
      <c r="UHQ98" s="612"/>
      <c r="UHR98" s="612"/>
      <c r="UHS98" s="612"/>
      <c r="UHT98" s="612"/>
      <c r="UHU98" s="612"/>
      <c r="UHV98" s="612"/>
      <c r="UHW98" s="612"/>
      <c r="UHX98" s="612"/>
      <c r="UHY98" s="612"/>
      <c r="UHZ98" s="612"/>
      <c r="UIA98" s="612"/>
      <c r="UIB98" s="612"/>
      <c r="UIC98" s="612"/>
      <c r="UID98" s="612"/>
      <c r="UIE98" s="612"/>
      <c r="UIF98" s="612"/>
      <c r="UIG98" s="612"/>
      <c r="UIH98" s="612"/>
      <c r="UII98" s="612"/>
      <c r="UIJ98" s="612"/>
      <c r="UIK98" s="612"/>
      <c r="UIL98" s="612"/>
      <c r="UIM98" s="612"/>
      <c r="UIN98" s="612"/>
      <c r="UIO98" s="612"/>
      <c r="UIP98" s="612"/>
      <c r="UIQ98" s="612"/>
      <c r="UIR98" s="612"/>
      <c r="UIS98" s="612"/>
      <c r="UIT98" s="612"/>
      <c r="UIU98" s="612"/>
      <c r="UIV98" s="612"/>
      <c r="UIW98" s="612"/>
      <c r="UIX98" s="612"/>
      <c r="UIY98" s="612"/>
      <c r="UIZ98" s="612"/>
      <c r="UJA98" s="612"/>
      <c r="UJB98" s="612"/>
      <c r="UJC98" s="612"/>
      <c r="UJD98" s="612"/>
      <c r="UJE98" s="612"/>
      <c r="UJF98" s="612"/>
      <c r="UJG98" s="612"/>
      <c r="UJH98" s="612"/>
      <c r="UJI98" s="612"/>
      <c r="UJJ98" s="612"/>
      <c r="UJK98" s="612"/>
      <c r="UJL98" s="612"/>
      <c r="UJM98" s="612"/>
      <c r="UJN98" s="612"/>
      <c r="UJO98" s="612"/>
      <c r="UJP98" s="612"/>
      <c r="UJQ98" s="612"/>
      <c r="UJR98" s="612"/>
      <c r="UJS98" s="612"/>
      <c r="UJT98" s="612"/>
      <c r="UJU98" s="612"/>
      <c r="UJV98" s="612"/>
      <c r="UJW98" s="612"/>
      <c r="UJX98" s="612"/>
      <c r="UJY98" s="612"/>
      <c r="UJZ98" s="612"/>
      <c r="UKA98" s="612"/>
      <c r="UKB98" s="612"/>
      <c r="UKC98" s="612"/>
      <c r="UKD98" s="612"/>
      <c r="UKE98" s="612"/>
      <c r="UKF98" s="612"/>
      <c r="UKG98" s="612"/>
      <c r="UKH98" s="612"/>
      <c r="UKI98" s="612"/>
      <c r="UKJ98" s="612"/>
      <c r="UKK98" s="612"/>
      <c r="UKL98" s="612"/>
      <c r="UKM98" s="612"/>
      <c r="UKN98" s="612"/>
      <c r="UKO98" s="612"/>
      <c r="UKP98" s="612"/>
      <c r="UKQ98" s="612"/>
      <c r="UKR98" s="612"/>
      <c r="UKS98" s="612"/>
      <c r="UKT98" s="612"/>
      <c r="UKU98" s="612"/>
      <c r="UKV98" s="612"/>
      <c r="UKW98" s="612"/>
      <c r="UKX98" s="612"/>
      <c r="UKY98" s="612"/>
      <c r="UKZ98" s="612"/>
      <c r="ULA98" s="612"/>
      <c r="ULB98" s="612"/>
      <c r="ULC98" s="612"/>
      <c r="ULD98" s="612"/>
      <c r="ULE98" s="612"/>
      <c r="ULF98" s="612"/>
      <c r="ULG98" s="612"/>
      <c r="ULH98" s="612"/>
      <c r="ULI98" s="612"/>
      <c r="ULJ98" s="612"/>
      <c r="ULK98" s="612"/>
      <c r="ULL98" s="612"/>
      <c r="ULM98" s="612"/>
      <c r="ULN98" s="612"/>
      <c r="ULO98" s="612"/>
      <c r="ULP98" s="612"/>
      <c r="ULQ98" s="612"/>
      <c r="ULR98" s="612"/>
      <c r="ULS98" s="612"/>
      <c r="ULT98" s="612"/>
      <c r="ULU98" s="612"/>
      <c r="ULV98" s="612"/>
      <c r="ULW98" s="612"/>
      <c r="ULX98" s="612"/>
      <c r="ULY98" s="612"/>
      <c r="ULZ98" s="612"/>
      <c r="UMA98" s="612"/>
      <c r="UMB98" s="612"/>
      <c r="UMC98" s="612"/>
      <c r="UMD98" s="612"/>
      <c r="UME98" s="612"/>
      <c r="UMF98" s="612"/>
      <c r="UMG98" s="612"/>
      <c r="UMH98" s="612"/>
      <c r="UMI98" s="612"/>
      <c r="UMJ98" s="612"/>
      <c r="UMK98" s="612"/>
      <c r="UML98" s="612"/>
      <c r="UMM98" s="612"/>
      <c r="UMN98" s="612"/>
      <c r="UMO98" s="612"/>
      <c r="UMP98" s="612"/>
      <c r="UMQ98" s="612"/>
      <c r="UMR98" s="612"/>
      <c r="UMS98" s="612"/>
      <c r="UMT98" s="612"/>
      <c r="UMU98" s="612"/>
      <c r="UMV98" s="612"/>
      <c r="UMW98" s="612"/>
      <c r="UMX98" s="612"/>
      <c r="UMY98" s="612"/>
      <c r="UMZ98" s="612"/>
      <c r="UNA98" s="612"/>
      <c r="UNB98" s="612"/>
      <c r="UNC98" s="612"/>
      <c r="UND98" s="612"/>
      <c r="UNE98" s="612"/>
      <c r="UNF98" s="612"/>
      <c r="UNG98" s="612"/>
      <c r="UNH98" s="612"/>
      <c r="UNI98" s="612"/>
      <c r="UNJ98" s="612"/>
      <c r="UNK98" s="612"/>
      <c r="UNL98" s="612"/>
      <c r="UNM98" s="612"/>
      <c r="UNN98" s="612"/>
      <c r="UNO98" s="612"/>
      <c r="UNP98" s="612"/>
      <c r="UNQ98" s="612"/>
      <c r="UNR98" s="612"/>
      <c r="UNS98" s="612"/>
      <c r="UNT98" s="612"/>
      <c r="UNU98" s="612"/>
      <c r="UNV98" s="612"/>
      <c r="UNW98" s="612"/>
      <c r="UNX98" s="612"/>
      <c r="UNY98" s="612"/>
      <c r="UNZ98" s="612"/>
      <c r="UOA98" s="612"/>
      <c r="UOB98" s="612"/>
      <c r="UOC98" s="612"/>
      <c r="UOD98" s="612"/>
      <c r="UOE98" s="612"/>
      <c r="UOF98" s="612"/>
      <c r="UOG98" s="612"/>
      <c r="UOH98" s="612"/>
      <c r="UOI98" s="612"/>
      <c r="UOJ98" s="612"/>
      <c r="UOK98" s="612"/>
      <c r="UOL98" s="612"/>
      <c r="UOM98" s="612"/>
      <c r="UON98" s="612"/>
      <c r="UOO98" s="612"/>
      <c r="UOP98" s="612"/>
      <c r="UOQ98" s="612"/>
      <c r="UOR98" s="612"/>
      <c r="UOS98" s="612"/>
      <c r="UOT98" s="612"/>
      <c r="UOU98" s="612"/>
      <c r="UOV98" s="612"/>
      <c r="UOW98" s="612"/>
      <c r="UOX98" s="612"/>
      <c r="UOY98" s="612"/>
      <c r="UOZ98" s="612"/>
      <c r="UPA98" s="612"/>
      <c r="UPB98" s="612"/>
      <c r="UPC98" s="612"/>
      <c r="UPD98" s="612"/>
      <c r="UPE98" s="612"/>
      <c r="UPF98" s="612"/>
      <c r="UPG98" s="612"/>
      <c r="UPH98" s="612"/>
      <c r="UPI98" s="612"/>
      <c r="UPJ98" s="612"/>
      <c r="UPK98" s="612"/>
      <c r="UPL98" s="612"/>
      <c r="UPM98" s="612"/>
      <c r="UPN98" s="612"/>
      <c r="UPO98" s="612"/>
      <c r="UPP98" s="612"/>
      <c r="UPQ98" s="612"/>
      <c r="UPR98" s="612"/>
      <c r="UPS98" s="612"/>
      <c r="UPT98" s="612"/>
      <c r="UPU98" s="612"/>
      <c r="UPV98" s="612"/>
      <c r="UPW98" s="612"/>
      <c r="UPX98" s="612"/>
      <c r="UPY98" s="612"/>
      <c r="UPZ98" s="612"/>
      <c r="UQA98" s="612"/>
      <c r="UQB98" s="612"/>
      <c r="UQC98" s="612"/>
      <c r="UQD98" s="612"/>
      <c r="UQE98" s="612"/>
      <c r="UQF98" s="612"/>
      <c r="UQG98" s="612"/>
      <c r="UQH98" s="612"/>
      <c r="UQI98" s="612"/>
      <c r="UQJ98" s="612"/>
      <c r="UQK98" s="612"/>
      <c r="UQL98" s="612"/>
      <c r="UQM98" s="612"/>
      <c r="UQN98" s="612"/>
      <c r="UQO98" s="612"/>
      <c r="UQP98" s="612"/>
      <c r="UQQ98" s="612"/>
      <c r="UQR98" s="612"/>
      <c r="UQS98" s="612"/>
      <c r="UQT98" s="612"/>
      <c r="UQU98" s="612"/>
      <c r="UQV98" s="612"/>
      <c r="UQW98" s="612"/>
      <c r="UQX98" s="612"/>
      <c r="UQY98" s="612"/>
      <c r="UQZ98" s="612"/>
      <c r="URA98" s="612"/>
      <c r="URB98" s="612"/>
      <c r="URC98" s="612"/>
      <c r="URD98" s="612"/>
      <c r="URE98" s="612"/>
      <c r="URF98" s="612"/>
      <c r="URG98" s="612"/>
      <c r="URH98" s="612"/>
      <c r="URI98" s="612"/>
      <c r="URJ98" s="612"/>
      <c r="URK98" s="612"/>
      <c r="URL98" s="612"/>
      <c r="URM98" s="612"/>
      <c r="URN98" s="612"/>
      <c r="URO98" s="612"/>
      <c r="URP98" s="612"/>
      <c r="URQ98" s="612"/>
      <c r="URR98" s="612"/>
      <c r="URS98" s="612"/>
      <c r="URT98" s="612"/>
      <c r="URU98" s="612"/>
      <c r="URV98" s="612"/>
      <c r="URW98" s="612"/>
      <c r="URX98" s="612"/>
      <c r="URY98" s="612"/>
      <c r="URZ98" s="612"/>
      <c r="USA98" s="612"/>
      <c r="USB98" s="612"/>
      <c r="USC98" s="612"/>
      <c r="USD98" s="612"/>
      <c r="USE98" s="612"/>
      <c r="USF98" s="612"/>
      <c r="USG98" s="612"/>
      <c r="USH98" s="612"/>
      <c r="USI98" s="612"/>
      <c r="USJ98" s="612"/>
      <c r="USK98" s="612"/>
      <c r="USL98" s="612"/>
      <c r="USM98" s="612"/>
      <c r="USN98" s="612"/>
      <c r="USO98" s="612"/>
      <c r="USP98" s="612"/>
      <c r="USQ98" s="612"/>
      <c r="USR98" s="612"/>
      <c r="USS98" s="612"/>
      <c r="UST98" s="612"/>
      <c r="USU98" s="612"/>
      <c r="USV98" s="612"/>
      <c r="USW98" s="612"/>
      <c r="USX98" s="612"/>
      <c r="USY98" s="612"/>
      <c r="USZ98" s="612"/>
      <c r="UTA98" s="612"/>
      <c r="UTB98" s="612"/>
      <c r="UTC98" s="612"/>
      <c r="UTD98" s="612"/>
      <c r="UTE98" s="612"/>
      <c r="UTF98" s="612"/>
      <c r="UTG98" s="612"/>
      <c r="UTH98" s="612"/>
      <c r="UTI98" s="612"/>
      <c r="UTJ98" s="612"/>
      <c r="UTK98" s="612"/>
      <c r="UTL98" s="612"/>
      <c r="UTM98" s="612"/>
      <c r="UTN98" s="612"/>
      <c r="UTO98" s="612"/>
      <c r="UTP98" s="612"/>
      <c r="UTQ98" s="612"/>
      <c r="UTR98" s="612"/>
      <c r="UTS98" s="612"/>
      <c r="UTT98" s="612"/>
      <c r="UTU98" s="612"/>
      <c r="UTV98" s="612"/>
      <c r="UTW98" s="612"/>
      <c r="UTX98" s="612"/>
      <c r="UTY98" s="612"/>
      <c r="UTZ98" s="612"/>
      <c r="UUA98" s="612"/>
      <c r="UUB98" s="612"/>
      <c r="UUC98" s="612"/>
      <c r="UUD98" s="612"/>
      <c r="UUE98" s="612"/>
      <c r="UUF98" s="612"/>
      <c r="UUG98" s="612"/>
      <c r="UUH98" s="612"/>
      <c r="UUI98" s="612"/>
      <c r="UUJ98" s="612"/>
      <c r="UUK98" s="612"/>
      <c r="UUL98" s="612"/>
      <c r="UUM98" s="612"/>
      <c r="UUN98" s="612"/>
      <c r="UUO98" s="612"/>
      <c r="UUP98" s="612"/>
      <c r="UUQ98" s="612"/>
      <c r="UUR98" s="612"/>
      <c r="UUS98" s="612"/>
      <c r="UUT98" s="612"/>
      <c r="UUU98" s="612"/>
      <c r="UUV98" s="612"/>
      <c r="UUW98" s="612"/>
      <c r="UUX98" s="612"/>
      <c r="UUY98" s="612"/>
      <c r="UUZ98" s="612"/>
      <c r="UVA98" s="612"/>
      <c r="UVB98" s="612"/>
      <c r="UVC98" s="612"/>
      <c r="UVD98" s="612"/>
      <c r="UVE98" s="612"/>
      <c r="UVF98" s="612"/>
      <c r="UVG98" s="612"/>
      <c r="UVH98" s="612"/>
      <c r="UVI98" s="612"/>
      <c r="UVJ98" s="612"/>
      <c r="UVK98" s="612"/>
      <c r="UVL98" s="612"/>
      <c r="UVM98" s="612"/>
      <c r="UVN98" s="612"/>
      <c r="UVO98" s="612"/>
      <c r="UVP98" s="612"/>
      <c r="UVQ98" s="612"/>
      <c r="UVR98" s="612"/>
      <c r="UVS98" s="612"/>
      <c r="UVT98" s="612"/>
      <c r="UVU98" s="612"/>
      <c r="UVV98" s="612"/>
      <c r="UVW98" s="612"/>
      <c r="UVX98" s="612"/>
      <c r="UVY98" s="612"/>
      <c r="UVZ98" s="612"/>
      <c r="UWA98" s="612"/>
      <c r="UWB98" s="612"/>
      <c r="UWC98" s="612"/>
      <c r="UWD98" s="612"/>
      <c r="UWE98" s="612"/>
      <c r="UWF98" s="612"/>
      <c r="UWG98" s="612"/>
      <c r="UWH98" s="612"/>
      <c r="UWI98" s="612"/>
      <c r="UWJ98" s="612"/>
      <c r="UWK98" s="612"/>
      <c r="UWL98" s="612"/>
      <c r="UWM98" s="612"/>
      <c r="UWN98" s="612"/>
      <c r="UWO98" s="612"/>
      <c r="UWP98" s="612"/>
      <c r="UWQ98" s="612"/>
      <c r="UWR98" s="612"/>
      <c r="UWS98" s="612"/>
      <c r="UWT98" s="612"/>
      <c r="UWU98" s="612"/>
      <c r="UWV98" s="612"/>
      <c r="UWW98" s="612"/>
      <c r="UWX98" s="612"/>
      <c r="UWY98" s="612"/>
      <c r="UWZ98" s="612"/>
      <c r="UXA98" s="612"/>
      <c r="UXB98" s="612"/>
      <c r="UXC98" s="612"/>
      <c r="UXD98" s="612"/>
      <c r="UXE98" s="612"/>
      <c r="UXF98" s="612"/>
      <c r="UXG98" s="612"/>
      <c r="UXH98" s="612"/>
      <c r="UXI98" s="612"/>
      <c r="UXJ98" s="612"/>
      <c r="UXK98" s="612"/>
      <c r="UXL98" s="612"/>
      <c r="UXM98" s="612"/>
      <c r="UXN98" s="612"/>
      <c r="UXO98" s="612"/>
      <c r="UXP98" s="612"/>
      <c r="UXQ98" s="612"/>
      <c r="UXR98" s="612"/>
      <c r="UXS98" s="612"/>
      <c r="UXT98" s="612"/>
      <c r="UXU98" s="612"/>
      <c r="UXV98" s="612"/>
      <c r="UXW98" s="612"/>
      <c r="UXX98" s="612"/>
      <c r="UXY98" s="612"/>
      <c r="UXZ98" s="612"/>
      <c r="UYA98" s="612"/>
      <c r="UYB98" s="612"/>
      <c r="UYC98" s="612"/>
      <c r="UYD98" s="612"/>
      <c r="UYE98" s="612"/>
      <c r="UYF98" s="612"/>
      <c r="UYG98" s="612"/>
      <c r="UYH98" s="612"/>
      <c r="UYI98" s="612"/>
      <c r="UYJ98" s="612"/>
      <c r="UYK98" s="612"/>
      <c r="UYL98" s="612"/>
      <c r="UYM98" s="612"/>
      <c r="UYN98" s="612"/>
      <c r="UYO98" s="612"/>
      <c r="UYP98" s="612"/>
      <c r="UYQ98" s="612"/>
      <c r="UYR98" s="612"/>
      <c r="UYS98" s="612"/>
      <c r="UYT98" s="612"/>
      <c r="UYU98" s="612"/>
      <c r="UYV98" s="612"/>
      <c r="UYW98" s="612"/>
      <c r="UYX98" s="612"/>
      <c r="UYY98" s="612"/>
      <c r="UYZ98" s="612"/>
      <c r="UZA98" s="612"/>
      <c r="UZB98" s="612"/>
      <c r="UZC98" s="612"/>
      <c r="UZD98" s="612"/>
      <c r="UZE98" s="612"/>
      <c r="UZF98" s="612"/>
      <c r="UZG98" s="612"/>
      <c r="UZH98" s="612"/>
      <c r="UZI98" s="612"/>
      <c r="UZJ98" s="612"/>
      <c r="UZK98" s="612"/>
      <c r="UZL98" s="612"/>
      <c r="UZM98" s="612"/>
      <c r="UZN98" s="612"/>
      <c r="UZO98" s="612"/>
      <c r="UZP98" s="612"/>
      <c r="UZQ98" s="612"/>
      <c r="UZR98" s="612"/>
      <c r="UZS98" s="612"/>
      <c r="UZT98" s="612"/>
      <c r="UZU98" s="612"/>
      <c r="UZV98" s="612"/>
      <c r="UZW98" s="612"/>
      <c r="UZX98" s="612"/>
      <c r="UZY98" s="612"/>
      <c r="UZZ98" s="612"/>
      <c r="VAA98" s="612"/>
      <c r="VAB98" s="612"/>
      <c r="VAC98" s="612"/>
      <c r="VAD98" s="612"/>
      <c r="VAE98" s="612"/>
      <c r="VAF98" s="612"/>
      <c r="VAG98" s="612"/>
      <c r="VAH98" s="612"/>
      <c r="VAI98" s="612"/>
      <c r="VAJ98" s="612"/>
      <c r="VAK98" s="612"/>
      <c r="VAL98" s="612"/>
      <c r="VAM98" s="612"/>
      <c r="VAN98" s="612"/>
      <c r="VAO98" s="612"/>
      <c r="VAP98" s="612"/>
      <c r="VAQ98" s="612"/>
      <c r="VAR98" s="612"/>
      <c r="VAS98" s="612"/>
      <c r="VAT98" s="612"/>
      <c r="VAU98" s="612"/>
      <c r="VAV98" s="612"/>
      <c r="VAW98" s="612"/>
      <c r="VAX98" s="612"/>
      <c r="VAY98" s="612"/>
      <c r="VAZ98" s="612"/>
      <c r="VBA98" s="612"/>
      <c r="VBB98" s="612"/>
      <c r="VBC98" s="612"/>
      <c r="VBD98" s="612"/>
      <c r="VBE98" s="612"/>
      <c r="VBF98" s="612"/>
      <c r="VBG98" s="612"/>
      <c r="VBH98" s="612"/>
      <c r="VBI98" s="612"/>
      <c r="VBJ98" s="612"/>
      <c r="VBK98" s="612"/>
      <c r="VBL98" s="612"/>
      <c r="VBM98" s="612"/>
      <c r="VBN98" s="612"/>
      <c r="VBO98" s="612"/>
      <c r="VBP98" s="612"/>
      <c r="VBQ98" s="612"/>
      <c r="VBR98" s="612"/>
      <c r="VBS98" s="612"/>
      <c r="VBT98" s="612"/>
      <c r="VBU98" s="612"/>
      <c r="VBV98" s="612"/>
      <c r="VBW98" s="612"/>
      <c r="VBX98" s="612"/>
      <c r="VBY98" s="612"/>
      <c r="VBZ98" s="612"/>
      <c r="VCA98" s="612"/>
      <c r="VCB98" s="612"/>
      <c r="VCC98" s="612"/>
      <c r="VCD98" s="612"/>
      <c r="VCE98" s="612"/>
      <c r="VCF98" s="612"/>
      <c r="VCG98" s="612"/>
      <c r="VCH98" s="612"/>
      <c r="VCI98" s="612"/>
      <c r="VCJ98" s="612"/>
      <c r="VCK98" s="612"/>
      <c r="VCL98" s="612"/>
      <c r="VCM98" s="612"/>
      <c r="VCN98" s="612"/>
      <c r="VCO98" s="612"/>
      <c r="VCP98" s="612"/>
      <c r="VCQ98" s="612"/>
      <c r="VCR98" s="612"/>
      <c r="VCS98" s="612"/>
      <c r="VCT98" s="612"/>
      <c r="VCU98" s="612"/>
      <c r="VCV98" s="612"/>
      <c r="VCW98" s="612"/>
      <c r="VCX98" s="612"/>
      <c r="VCY98" s="612"/>
      <c r="VCZ98" s="612"/>
      <c r="VDA98" s="612"/>
      <c r="VDB98" s="612"/>
      <c r="VDC98" s="612"/>
      <c r="VDD98" s="612"/>
      <c r="VDE98" s="612"/>
      <c r="VDF98" s="612"/>
      <c r="VDG98" s="612"/>
      <c r="VDH98" s="612"/>
      <c r="VDI98" s="612"/>
      <c r="VDJ98" s="612"/>
      <c r="VDK98" s="612"/>
      <c r="VDL98" s="612"/>
      <c r="VDM98" s="612"/>
      <c r="VDN98" s="612"/>
      <c r="VDO98" s="612"/>
      <c r="VDP98" s="612"/>
      <c r="VDQ98" s="612"/>
      <c r="VDR98" s="612"/>
      <c r="VDS98" s="612"/>
      <c r="VDT98" s="612"/>
      <c r="VDU98" s="612"/>
      <c r="VDV98" s="612"/>
      <c r="VDW98" s="612"/>
      <c r="VDX98" s="612"/>
      <c r="VDY98" s="612"/>
      <c r="VDZ98" s="612"/>
      <c r="VEA98" s="612"/>
      <c r="VEB98" s="612"/>
      <c r="VEC98" s="612"/>
      <c r="VED98" s="612"/>
      <c r="VEE98" s="612"/>
      <c r="VEF98" s="612"/>
      <c r="VEG98" s="612"/>
      <c r="VEH98" s="612"/>
      <c r="VEI98" s="612"/>
      <c r="VEJ98" s="612"/>
      <c r="VEK98" s="612"/>
      <c r="VEL98" s="612"/>
      <c r="VEM98" s="612"/>
      <c r="VEN98" s="612"/>
      <c r="VEO98" s="612"/>
      <c r="VEP98" s="612"/>
      <c r="VEQ98" s="612"/>
      <c r="VER98" s="612"/>
      <c r="VES98" s="612"/>
      <c r="VET98" s="612"/>
      <c r="VEU98" s="612"/>
      <c r="VEV98" s="612"/>
      <c r="VEW98" s="612"/>
      <c r="VEX98" s="612"/>
      <c r="VEY98" s="612"/>
      <c r="VEZ98" s="612"/>
      <c r="VFA98" s="612"/>
      <c r="VFB98" s="612"/>
      <c r="VFC98" s="612"/>
      <c r="VFD98" s="612"/>
      <c r="VFE98" s="612"/>
      <c r="VFF98" s="612"/>
      <c r="VFG98" s="612"/>
      <c r="VFH98" s="612"/>
      <c r="VFI98" s="612"/>
      <c r="VFJ98" s="612"/>
      <c r="VFK98" s="612"/>
      <c r="VFL98" s="612"/>
      <c r="VFM98" s="612"/>
      <c r="VFN98" s="612"/>
      <c r="VFO98" s="612"/>
      <c r="VFP98" s="612"/>
      <c r="VFQ98" s="612"/>
      <c r="VFR98" s="612"/>
      <c r="VFS98" s="612"/>
      <c r="VFT98" s="612"/>
      <c r="VFU98" s="612"/>
      <c r="VFV98" s="612"/>
      <c r="VFW98" s="612"/>
      <c r="VFX98" s="612"/>
      <c r="VFY98" s="612"/>
      <c r="VFZ98" s="612"/>
      <c r="VGA98" s="612"/>
      <c r="VGB98" s="612"/>
      <c r="VGC98" s="612"/>
      <c r="VGD98" s="612"/>
      <c r="VGE98" s="612"/>
      <c r="VGF98" s="612"/>
      <c r="VGG98" s="612"/>
      <c r="VGH98" s="612"/>
      <c r="VGI98" s="612"/>
      <c r="VGJ98" s="612"/>
      <c r="VGK98" s="612"/>
      <c r="VGL98" s="612"/>
      <c r="VGM98" s="612"/>
      <c r="VGN98" s="612"/>
      <c r="VGO98" s="612"/>
      <c r="VGP98" s="612"/>
      <c r="VGQ98" s="612"/>
      <c r="VGR98" s="612"/>
      <c r="VGS98" s="612"/>
      <c r="VGT98" s="612"/>
      <c r="VGU98" s="612"/>
      <c r="VGV98" s="612"/>
      <c r="VGW98" s="612"/>
      <c r="VGX98" s="612"/>
      <c r="VGY98" s="612"/>
      <c r="VGZ98" s="612"/>
      <c r="VHA98" s="612"/>
      <c r="VHB98" s="612"/>
      <c r="VHC98" s="612"/>
      <c r="VHD98" s="612"/>
      <c r="VHE98" s="612"/>
      <c r="VHF98" s="612"/>
      <c r="VHG98" s="612"/>
      <c r="VHH98" s="612"/>
      <c r="VHI98" s="612"/>
      <c r="VHJ98" s="612"/>
      <c r="VHK98" s="612"/>
      <c r="VHL98" s="612"/>
      <c r="VHM98" s="612"/>
      <c r="VHN98" s="612"/>
      <c r="VHO98" s="612"/>
      <c r="VHP98" s="612"/>
      <c r="VHQ98" s="612"/>
      <c r="VHR98" s="612"/>
      <c r="VHS98" s="612"/>
      <c r="VHT98" s="612"/>
      <c r="VHU98" s="612"/>
      <c r="VHV98" s="612"/>
      <c r="VHW98" s="612"/>
      <c r="VHX98" s="612"/>
      <c r="VHY98" s="612"/>
      <c r="VHZ98" s="612"/>
      <c r="VIA98" s="612"/>
      <c r="VIB98" s="612"/>
      <c r="VIC98" s="612"/>
      <c r="VID98" s="612"/>
      <c r="VIE98" s="612"/>
      <c r="VIF98" s="612"/>
      <c r="VIG98" s="612"/>
      <c r="VIH98" s="612"/>
      <c r="VII98" s="612"/>
      <c r="VIJ98" s="612"/>
      <c r="VIK98" s="612"/>
      <c r="VIL98" s="612"/>
      <c r="VIM98" s="612"/>
      <c r="VIN98" s="612"/>
      <c r="VIO98" s="612"/>
      <c r="VIP98" s="612"/>
      <c r="VIQ98" s="612"/>
      <c r="VIR98" s="612"/>
      <c r="VIS98" s="612"/>
      <c r="VIT98" s="612"/>
      <c r="VIU98" s="612"/>
      <c r="VIV98" s="612"/>
      <c r="VIW98" s="612"/>
      <c r="VIX98" s="612"/>
      <c r="VIY98" s="612"/>
      <c r="VIZ98" s="612"/>
      <c r="VJA98" s="612"/>
      <c r="VJB98" s="612"/>
      <c r="VJC98" s="612"/>
      <c r="VJD98" s="612"/>
      <c r="VJE98" s="612"/>
      <c r="VJF98" s="612"/>
      <c r="VJG98" s="612"/>
      <c r="VJH98" s="612"/>
      <c r="VJI98" s="612"/>
      <c r="VJJ98" s="612"/>
      <c r="VJK98" s="612"/>
      <c r="VJL98" s="612"/>
      <c r="VJM98" s="612"/>
      <c r="VJN98" s="612"/>
      <c r="VJO98" s="612"/>
      <c r="VJP98" s="612"/>
      <c r="VJQ98" s="612"/>
      <c r="VJR98" s="612"/>
      <c r="VJS98" s="612"/>
      <c r="VJT98" s="612"/>
      <c r="VJU98" s="612"/>
      <c r="VJV98" s="612"/>
      <c r="VJW98" s="612"/>
      <c r="VJX98" s="612"/>
      <c r="VJY98" s="612"/>
      <c r="VJZ98" s="612"/>
      <c r="VKA98" s="612"/>
      <c r="VKB98" s="612"/>
      <c r="VKC98" s="612"/>
      <c r="VKD98" s="612"/>
      <c r="VKE98" s="612"/>
      <c r="VKF98" s="612"/>
      <c r="VKG98" s="612"/>
      <c r="VKH98" s="612"/>
      <c r="VKI98" s="612"/>
      <c r="VKJ98" s="612"/>
      <c r="VKK98" s="612"/>
      <c r="VKL98" s="612"/>
      <c r="VKM98" s="612"/>
      <c r="VKN98" s="612"/>
      <c r="VKO98" s="612"/>
      <c r="VKP98" s="612"/>
      <c r="VKQ98" s="612"/>
      <c r="VKR98" s="612"/>
      <c r="VKS98" s="612"/>
      <c r="VKT98" s="612"/>
      <c r="VKU98" s="612"/>
      <c r="VKV98" s="612"/>
      <c r="VKW98" s="612"/>
      <c r="VKX98" s="612"/>
      <c r="VKY98" s="612"/>
      <c r="VKZ98" s="612"/>
      <c r="VLA98" s="612"/>
      <c r="VLB98" s="612"/>
      <c r="VLC98" s="612"/>
      <c r="VLD98" s="612"/>
      <c r="VLE98" s="612"/>
      <c r="VLF98" s="612"/>
      <c r="VLG98" s="612"/>
      <c r="VLH98" s="612"/>
      <c r="VLI98" s="612"/>
      <c r="VLJ98" s="612"/>
      <c r="VLK98" s="612"/>
      <c r="VLL98" s="612"/>
      <c r="VLM98" s="612"/>
      <c r="VLN98" s="612"/>
      <c r="VLO98" s="612"/>
      <c r="VLP98" s="612"/>
      <c r="VLQ98" s="612"/>
      <c r="VLR98" s="612"/>
      <c r="VLS98" s="612"/>
      <c r="VLT98" s="612"/>
      <c r="VLU98" s="612"/>
      <c r="VLV98" s="612"/>
      <c r="VLW98" s="612"/>
      <c r="VLX98" s="612"/>
      <c r="VLY98" s="612"/>
      <c r="VLZ98" s="612"/>
      <c r="VMA98" s="612"/>
      <c r="VMB98" s="612"/>
      <c r="VMC98" s="612"/>
      <c r="VMD98" s="612"/>
      <c r="VME98" s="612"/>
      <c r="VMF98" s="612"/>
      <c r="VMG98" s="612"/>
      <c r="VMH98" s="612"/>
      <c r="VMI98" s="612"/>
      <c r="VMJ98" s="612"/>
      <c r="VMK98" s="612"/>
      <c r="VML98" s="612"/>
      <c r="VMM98" s="612"/>
      <c r="VMN98" s="612"/>
      <c r="VMO98" s="612"/>
      <c r="VMP98" s="612"/>
      <c r="VMQ98" s="612"/>
      <c r="VMR98" s="612"/>
      <c r="VMS98" s="612"/>
      <c r="VMT98" s="612"/>
      <c r="VMU98" s="612"/>
      <c r="VMV98" s="612"/>
      <c r="VMW98" s="612"/>
      <c r="VMX98" s="612"/>
      <c r="VMY98" s="612"/>
      <c r="VMZ98" s="612"/>
      <c r="VNA98" s="612"/>
      <c r="VNB98" s="612"/>
      <c r="VNC98" s="612"/>
      <c r="VND98" s="612"/>
      <c r="VNE98" s="612"/>
      <c r="VNF98" s="612"/>
      <c r="VNG98" s="612"/>
      <c r="VNH98" s="612"/>
      <c r="VNI98" s="612"/>
      <c r="VNJ98" s="612"/>
      <c r="VNK98" s="612"/>
      <c r="VNL98" s="612"/>
      <c r="VNM98" s="612"/>
      <c r="VNN98" s="612"/>
      <c r="VNO98" s="612"/>
      <c r="VNP98" s="612"/>
      <c r="VNQ98" s="612"/>
      <c r="VNR98" s="612"/>
      <c r="VNS98" s="612"/>
      <c r="VNT98" s="612"/>
      <c r="VNU98" s="612"/>
      <c r="VNV98" s="612"/>
      <c r="VNW98" s="612"/>
      <c r="VNX98" s="612"/>
      <c r="VNY98" s="612"/>
      <c r="VNZ98" s="612"/>
      <c r="VOA98" s="612"/>
      <c r="VOB98" s="612"/>
      <c r="VOC98" s="612"/>
      <c r="VOD98" s="612"/>
      <c r="VOE98" s="612"/>
      <c r="VOF98" s="612"/>
      <c r="VOG98" s="612"/>
      <c r="VOH98" s="612"/>
      <c r="VOI98" s="612"/>
      <c r="VOJ98" s="612"/>
      <c r="VOK98" s="612"/>
      <c r="VOL98" s="612"/>
      <c r="VOM98" s="612"/>
      <c r="VON98" s="612"/>
      <c r="VOO98" s="612"/>
      <c r="VOP98" s="612"/>
      <c r="VOQ98" s="612"/>
      <c r="VOR98" s="612"/>
      <c r="VOS98" s="612"/>
      <c r="VOT98" s="612"/>
      <c r="VOU98" s="612"/>
      <c r="VOV98" s="612"/>
      <c r="VOW98" s="612"/>
      <c r="VOX98" s="612"/>
      <c r="VOY98" s="612"/>
      <c r="VOZ98" s="612"/>
      <c r="VPA98" s="612"/>
      <c r="VPB98" s="612"/>
      <c r="VPC98" s="612"/>
      <c r="VPD98" s="612"/>
      <c r="VPE98" s="612"/>
      <c r="VPF98" s="612"/>
      <c r="VPG98" s="612"/>
      <c r="VPH98" s="612"/>
      <c r="VPI98" s="612"/>
      <c r="VPJ98" s="612"/>
      <c r="VPK98" s="612"/>
      <c r="VPL98" s="612"/>
      <c r="VPM98" s="612"/>
      <c r="VPN98" s="612"/>
      <c r="VPO98" s="612"/>
      <c r="VPP98" s="612"/>
      <c r="VPQ98" s="612"/>
      <c r="VPR98" s="612"/>
      <c r="VPS98" s="612"/>
      <c r="VPT98" s="612"/>
      <c r="VPU98" s="612"/>
      <c r="VPV98" s="612"/>
      <c r="VPW98" s="612"/>
      <c r="VPX98" s="612"/>
      <c r="VPY98" s="612"/>
      <c r="VPZ98" s="612"/>
      <c r="VQA98" s="612"/>
      <c r="VQB98" s="612"/>
      <c r="VQC98" s="612"/>
      <c r="VQD98" s="612"/>
      <c r="VQE98" s="612"/>
      <c r="VQF98" s="612"/>
      <c r="VQG98" s="612"/>
      <c r="VQH98" s="612"/>
      <c r="VQI98" s="612"/>
      <c r="VQJ98" s="612"/>
      <c r="VQK98" s="612"/>
      <c r="VQL98" s="612"/>
      <c r="VQM98" s="612"/>
      <c r="VQN98" s="612"/>
      <c r="VQO98" s="612"/>
      <c r="VQP98" s="612"/>
      <c r="VQQ98" s="612"/>
      <c r="VQR98" s="612"/>
      <c r="VQS98" s="612"/>
      <c r="VQT98" s="612"/>
      <c r="VQU98" s="612"/>
      <c r="VQV98" s="612"/>
      <c r="VQW98" s="612"/>
      <c r="VQX98" s="612"/>
      <c r="VQY98" s="612"/>
      <c r="VQZ98" s="612"/>
      <c r="VRA98" s="612"/>
      <c r="VRB98" s="612"/>
      <c r="VRC98" s="612"/>
      <c r="VRD98" s="612"/>
      <c r="VRE98" s="612"/>
      <c r="VRF98" s="612"/>
      <c r="VRG98" s="612"/>
      <c r="VRH98" s="612"/>
      <c r="VRI98" s="612"/>
      <c r="VRJ98" s="612"/>
      <c r="VRK98" s="612"/>
      <c r="VRL98" s="612"/>
      <c r="VRM98" s="612"/>
      <c r="VRN98" s="612"/>
      <c r="VRO98" s="612"/>
      <c r="VRP98" s="612"/>
      <c r="VRQ98" s="612"/>
      <c r="VRR98" s="612"/>
      <c r="VRS98" s="612"/>
      <c r="VRT98" s="612"/>
      <c r="VRU98" s="612"/>
      <c r="VRV98" s="612"/>
      <c r="VRW98" s="612"/>
      <c r="VRX98" s="612"/>
      <c r="VRY98" s="612"/>
      <c r="VRZ98" s="612"/>
      <c r="VSA98" s="612"/>
      <c r="VSB98" s="612"/>
      <c r="VSC98" s="612"/>
      <c r="VSD98" s="612"/>
      <c r="VSE98" s="612"/>
      <c r="VSF98" s="612"/>
      <c r="VSG98" s="612"/>
      <c r="VSH98" s="612"/>
      <c r="VSI98" s="612"/>
      <c r="VSJ98" s="612"/>
      <c r="VSK98" s="612"/>
      <c r="VSL98" s="612"/>
      <c r="VSM98" s="612"/>
      <c r="VSN98" s="612"/>
      <c r="VSO98" s="612"/>
      <c r="VSP98" s="612"/>
      <c r="VSQ98" s="612"/>
      <c r="VSR98" s="612"/>
      <c r="VSS98" s="612"/>
      <c r="VST98" s="612"/>
      <c r="VSU98" s="612"/>
      <c r="VSV98" s="612"/>
      <c r="VSW98" s="612"/>
      <c r="VSX98" s="612"/>
      <c r="VSY98" s="612"/>
      <c r="VSZ98" s="612"/>
      <c r="VTA98" s="612"/>
      <c r="VTB98" s="612"/>
      <c r="VTC98" s="612"/>
      <c r="VTD98" s="612"/>
      <c r="VTE98" s="612"/>
      <c r="VTF98" s="612"/>
      <c r="VTG98" s="612"/>
      <c r="VTH98" s="612"/>
      <c r="VTI98" s="612"/>
      <c r="VTJ98" s="612"/>
      <c r="VTK98" s="612"/>
      <c r="VTL98" s="612"/>
      <c r="VTM98" s="612"/>
      <c r="VTN98" s="612"/>
      <c r="VTO98" s="612"/>
      <c r="VTP98" s="612"/>
      <c r="VTQ98" s="612"/>
      <c r="VTR98" s="612"/>
      <c r="VTS98" s="612"/>
      <c r="VTT98" s="612"/>
      <c r="VTU98" s="612"/>
      <c r="VTV98" s="612"/>
      <c r="VTW98" s="612"/>
      <c r="VTX98" s="612"/>
      <c r="VTY98" s="612"/>
      <c r="VTZ98" s="612"/>
      <c r="VUA98" s="612"/>
      <c r="VUB98" s="612"/>
      <c r="VUC98" s="612"/>
      <c r="VUD98" s="612"/>
      <c r="VUE98" s="612"/>
      <c r="VUF98" s="612"/>
      <c r="VUG98" s="612"/>
      <c r="VUH98" s="612"/>
      <c r="VUI98" s="612"/>
      <c r="VUJ98" s="612"/>
      <c r="VUK98" s="612"/>
      <c r="VUL98" s="612"/>
      <c r="VUM98" s="612"/>
      <c r="VUN98" s="612"/>
      <c r="VUO98" s="612"/>
      <c r="VUP98" s="612"/>
      <c r="VUQ98" s="612"/>
      <c r="VUR98" s="612"/>
      <c r="VUS98" s="612"/>
      <c r="VUT98" s="612"/>
      <c r="VUU98" s="612"/>
      <c r="VUV98" s="612"/>
      <c r="VUW98" s="612"/>
      <c r="VUX98" s="612"/>
      <c r="VUY98" s="612"/>
      <c r="VUZ98" s="612"/>
      <c r="VVA98" s="612"/>
      <c r="VVB98" s="612"/>
      <c r="VVC98" s="612"/>
      <c r="VVD98" s="612"/>
      <c r="VVE98" s="612"/>
      <c r="VVF98" s="612"/>
      <c r="VVG98" s="612"/>
      <c r="VVH98" s="612"/>
      <c r="VVI98" s="612"/>
      <c r="VVJ98" s="612"/>
      <c r="VVK98" s="612"/>
      <c r="VVL98" s="612"/>
      <c r="VVM98" s="612"/>
      <c r="VVN98" s="612"/>
      <c r="VVO98" s="612"/>
      <c r="VVP98" s="612"/>
      <c r="VVQ98" s="612"/>
      <c r="VVR98" s="612"/>
      <c r="VVS98" s="612"/>
      <c r="VVT98" s="612"/>
      <c r="VVU98" s="612"/>
      <c r="VVV98" s="612"/>
      <c r="VVW98" s="612"/>
      <c r="VVX98" s="612"/>
      <c r="VVY98" s="612"/>
      <c r="VVZ98" s="612"/>
      <c r="VWA98" s="612"/>
      <c r="VWB98" s="612"/>
      <c r="VWC98" s="612"/>
      <c r="VWD98" s="612"/>
      <c r="VWE98" s="612"/>
      <c r="VWF98" s="612"/>
      <c r="VWG98" s="612"/>
      <c r="VWH98" s="612"/>
      <c r="VWI98" s="612"/>
      <c r="VWJ98" s="612"/>
      <c r="VWK98" s="612"/>
      <c r="VWL98" s="612"/>
      <c r="VWM98" s="612"/>
      <c r="VWN98" s="612"/>
      <c r="VWO98" s="612"/>
      <c r="VWP98" s="612"/>
      <c r="VWQ98" s="612"/>
      <c r="VWR98" s="612"/>
      <c r="VWS98" s="612"/>
      <c r="VWT98" s="612"/>
      <c r="VWU98" s="612"/>
      <c r="VWV98" s="612"/>
      <c r="VWW98" s="612"/>
      <c r="VWX98" s="612"/>
      <c r="VWY98" s="612"/>
      <c r="VWZ98" s="612"/>
      <c r="VXA98" s="612"/>
      <c r="VXB98" s="612"/>
      <c r="VXC98" s="612"/>
      <c r="VXD98" s="612"/>
      <c r="VXE98" s="612"/>
      <c r="VXF98" s="612"/>
      <c r="VXG98" s="612"/>
      <c r="VXH98" s="612"/>
      <c r="VXI98" s="612"/>
      <c r="VXJ98" s="612"/>
      <c r="VXK98" s="612"/>
      <c r="VXL98" s="612"/>
      <c r="VXM98" s="612"/>
      <c r="VXN98" s="612"/>
      <c r="VXO98" s="612"/>
      <c r="VXP98" s="612"/>
      <c r="VXQ98" s="612"/>
      <c r="VXR98" s="612"/>
      <c r="VXS98" s="612"/>
      <c r="VXT98" s="612"/>
      <c r="VXU98" s="612"/>
      <c r="VXV98" s="612"/>
      <c r="VXW98" s="612"/>
      <c r="VXX98" s="612"/>
      <c r="VXY98" s="612"/>
      <c r="VXZ98" s="612"/>
      <c r="VYA98" s="612"/>
      <c r="VYB98" s="612"/>
      <c r="VYC98" s="612"/>
      <c r="VYD98" s="612"/>
      <c r="VYE98" s="612"/>
      <c r="VYF98" s="612"/>
      <c r="VYG98" s="612"/>
      <c r="VYH98" s="612"/>
      <c r="VYI98" s="612"/>
      <c r="VYJ98" s="612"/>
      <c r="VYK98" s="612"/>
      <c r="VYL98" s="612"/>
      <c r="VYM98" s="612"/>
      <c r="VYN98" s="612"/>
      <c r="VYO98" s="612"/>
      <c r="VYP98" s="612"/>
      <c r="VYQ98" s="612"/>
      <c r="VYR98" s="612"/>
      <c r="VYS98" s="612"/>
      <c r="VYT98" s="612"/>
      <c r="VYU98" s="612"/>
      <c r="VYV98" s="612"/>
      <c r="VYW98" s="612"/>
      <c r="VYX98" s="612"/>
      <c r="VYY98" s="612"/>
      <c r="VYZ98" s="612"/>
      <c r="VZA98" s="612"/>
      <c r="VZB98" s="612"/>
      <c r="VZC98" s="612"/>
      <c r="VZD98" s="612"/>
      <c r="VZE98" s="612"/>
      <c r="VZF98" s="612"/>
      <c r="VZG98" s="612"/>
      <c r="VZH98" s="612"/>
      <c r="VZI98" s="612"/>
      <c r="VZJ98" s="612"/>
      <c r="VZK98" s="612"/>
      <c r="VZL98" s="612"/>
      <c r="VZM98" s="612"/>
      <c r="VZN98" s="612"/>
      <c r="VZO98" s="612"/>
      <c r="VZP98" s="612"/>
      <c r="VZQ98" s="612"/>
      <c r="VZR98" s="612"/>
      <c r="VZS98" s="612"/>
      <c r="VZT98" s="612"/>
      <c r="VZU98" s="612"/>
      <c r="VZV98" s="612"/>
      <c r="VZW98" s="612"/>
      <c r="VZX98" s="612"/>
      <c r="VZY98" s="612"/>
      <c r="VZZ98" s="612"/>
      <c r="WAA98" s="612"/>
      <c r="WAB98" s="612"/>
      <c r="WAC98" s="612"/>
      <c r="WAD98" s="612"/>
      <c r="WAE98" s="612"/>
      <c r="WAF98" s="612"/>
      <c r="WAG98" s="612"/>
      <c r="WAH98" s="612"/>
      <c r="WAI98" s="612"/>
      <c r="WAJ98" s="612"/>
      <c r="WAK98" s="612"/>
      <c r="WAL98" s="612"/>
      <c r="WAM98" s="612"/>
      <c r="WAN98" s="612"/>
      <c r="WAO98" s="612"/>
      <c r="WAP98" s="612"/>
      <c r="WAQ98" s="612"/>
      <c r="WAR98" s="612"/>
      <c r="WAS98" s="612"/>
      <c r="WAT98" s="612"/>
      <c r="WAU98" s="612"/>
      <c r="WAV98" s="612"/>
      <c r="WAW98" s="612"/>
      <c r="WAX98" s="612"/>
      <c r="WAY98" s="612"/>
      <c r="WAZ98" s="612"/>
      <c r="WBA98" s="612"/>
      <c r="WBB98" s="612"/>
      <c r="WBC98" s="612"/>
      <c r="WBD98" s="612"/>
      <c r="WBE98" s="612"/>
      <c r="WBF98" s="612"/>
      <c r="WBG98" s="612"/>
      <c r="WBH98" s="612"/>
      <c r="WBI98" s="612"/>
      <c r="WBJ98" s="612"/>
      <c r="WBK98" s="612"/>
      <c r="WBL98" s="612"/>
      <c r="WBM98" s="612"/>
      <c r="WBN98" s="612"/>
      <c r="WBO98" s="612"/>
      <c r="WBP98" s="612"/>
      <c r="WBQ98" s="612"/>
      <c r="WBR98" s="612"/>
      <c r="WBS98" s="612"/>
      <c r="WBT98" s="612"/>
      <c r="WBU98" s="612"/>
      <c r="WBV98" s="612"/>
      <c r="WBW98" s="612"/>
      <c r="WBX98" s="612"/>
      <c r="WBY98" s="612"/>
      <c r="WBZ98" s="612"/>
      <c r="WCA98" s="612"/>
      <c r="WCB98" s="612"/>
      <c r="WCC98" s="612"/>
      <c r="WCD98" s="612"/>
      <c r="WCE98" s="612"/>
      <c r="WCF98" s="612"/>
      <c r="WCG98" s="612"/>
      <c r="WCH98" s="612"/>
      <c r="WCI98" s="612"/>
      <c r="WCJ98" s="612"/>
      <c r="WCK98" s="612"/>
      <c r="WCL98" s="612"/>
      <c r="WCM98" s="612"/>
      <c r="WCN98" s="612"/>
      <c r="WCO98" s="612"/>
      <c r="WCP98" s="612"/>
      <c r="WCQ98" s="612"/>
      <c r="WCR98" s="612"/>
      <c r="WCS98" s="612"/>
      <c r="WCT98" s="612"/>
      <c r="WCU98" s="612"/>
      <c r="WCV98" s="612"/>
      <c r="WCW98" s="612"/>
      <c r="WCX98" s="612"/>
      <c r="WCY98" s="612"/>
      <c r="WCZ98" s="612"/>
      <c r="WDA98" s="612"/>
      <c r="WDB98" s="612"/>
      <c r="WDC98" s="612"/>
      <c r="WDD98" s="612"/>
      <c r="WDE98" s="612"/>
      <c r="WDF98" s="612"/>
      <c r="WDG98" s="612"/>
      <c r="WDH98" s="612"/>
      <c r="WDI98" s="612"/>
      <c r="WDJ98" s="612"/>
      <c r="WDK98" s="612"/>
      <c r="WDL98" s="612"/>
      <c r="WDM98" s="612"/>
      <c r="WDN98" s="612"/>
      <c r="WDO98" s="612"/>
      <c r="WDP98" s="612"/>
      <c r="WDQ98" s="612"/>
      <c r="WDR98" s="612"/>
      <c r="WDS98" s="612"/>
      <c r="WDT98" s="612"/>
      <c r="WDU98" s="612"/>
      <c r="WDV98" s="612"/>
      <c r="WDW98" s="612"/>
      <c r="WDX98" s="612"/>
      <c r="WDY98" s="612"/>
      <c r="WDZ98" s="612"/>
      <c r="WEA98" s="612"/>
      <c r="WEB98" s="612"/>
      <c r="WEC98" s="612"/>
      <c r="WED98" s="612"/>
      <c r="WEE98" s="612"/>
      <c r="WEF98" s="612"/>
      <c r="WEG98" s="612"/>
      <c r="WEH98" s="612"/>
      <c r="WEI98" s="612"/>
      <c r="WEJ98" s="612"/>
      <c r="WEK98" s="612"/>
      <c r="WEL98" s="612"/>
      <c r="WEM98" s="612"/>
      <c r="WEN98" s="612"/>
      <c r="WEO98" s="612"/>
      <c r="WEP98" s="612"/>
      <c r="WEQ98" s="612"/>
      <c r="WER98" s="612"/>
      <c r="WES98" s="612"/>
      <c r="WET98" s="612"/>
      <c r="WEU98" s="612"/>
      <c r="WEV98" s="612"/>
      <c r="WEW98" s="612"/>
      <c r="WEX98" s="612"/>
      <c r="WEY98" s="612"/>
      <c r="WEZ98" s="612"/>
      <c r="WFA98" s="612"/>
      <c r="WFB98" s="612"/>
      <c r="WFC98" s="612"/>
      <c r="WFD98" s="612"/>
      <c r="WFE98" s="612"/>
      <c r="WFF98" s="612"/>
      <c r="WFG98" s="612"/>
      <c r="WFH98" s="612"/>
      <c r="WFI98" s="612"/>
      <c r="WFJ98" s="612"/>
      <c r="WFK98" s="612"/>
      <c r="WFL98" s="612"/>
      <c r="WFM98" s="612"/>
      <c r="WFN98" s="612"/>
      <c r="WFO98" s="612"/>
      <c r="WFP98" s="612"/>
      <c r="WFQ98" s="612"/>
      <c r="WFR98" s="612"/>
      <c r="WFS98" s="612"/>
      <c r="WFT98" s="612"/>
      <c r="WFU98" s="612"/>
      <c r="WFV98" s="612"/>
      <c r="WFW98" s="612"/>
      <c r="WFX98" s="612"/>
      <c r="WFY98" s="612"/>
      <c r="WFZ98" s="612"/>
      <c r="WGA98" s="612"/>
      <c r="WGB98" s="612"/>
      <c r="WGC98" s="612"/>
      <c r="WGD98" s="612"/>
      <c r="WGE98" s="612"/>
      <c r="WGF98" s="612"/>
      <c r="WGG98" s="612"/>
      <c r="WGH98" s="612"/>
      <c r="WGI98" s="612"/>
      <c r="WGJ98" s="612"/>
      <c r="WGK98" s="612"/>
      <c r="WGL98" s="612"/>
      <c r="WGM98" s="612"/>
      <c r="WGN98" s="612"/>
      <c r="WGO98" s="612"/>
      <c r="WGP98" s="612"/>
      <c r="WGQ98" s="612"/>
      <c r="WGR98" s="612"/>
      <c r="WGS98" s="612"/>
      <c r="WGT98" s="612"/>
      <c r="WGU98" s="612"/>
      <c r="WGV98" s="612"/>
      <c r="WGW98" s="612"/>
      <c r="WGX98" s="612"/>
      <c r="WGY98" s="612"/>
      <c r="WGZ98" s="612"/>
      <c r="WHA98" s="612"/>
      <c r="WHB98" s="612"/>
      <c r="WHC98" s="612"/>
      <c r="WHD98" s="612"/>
      <c r="WHE98" s="612"/>
      <c r="WHF98" s="612"/>
      <c r="WHG98" s="612"/>
      <c r="WHH98" s="612"/>
      <c r="WHI98" s="612"/>
      <c r="WHJ98" s="612"/>
      <c r="WHK98" s="612"/>
      <c r="WHL98" s="612"/>
      <c r="WHM98" s="612"/>
      <c r="WHN98" s="612"/>
      <c r="WHO98" s="612"/>
      <c r="WHP98" s="612"/>
      <c r="WHQ98" s="612"/>
      <c r="WHR98" s="612"/>
      <c r="WHS98" s="612"/>
      <c r="WHT98" s="612"/>
      <c r="WHU98" s="612"/>
      <c r="WHV98" s="612"/>
      <c r="WHW98" s="612"/>
      <c r="WHX98" s="612"/>
      <c r="WHY98" s="612"/>
      <c r="WHZ98" s="612"/>
      <c r="WIA98" s="612"/>
      <c r="WIB98" s="612"/>
      <c r="WIC98" s="612"/>
      <c r="WID98" s="612"/>
      <c r="WIE98" s="612"/>
      <c r="WIF98" s="612"/>
      <c r="WIG98" s="612"/>
      <c r="WIH98" s="612"/>
      <c r="WII98" s="612"/>
      <c r="WIJ98" s="612"/>
      <c r="WIK98" s="612"/>
      <c r="WIL98" s="612"/>
      <c r="WIM98" s="612"/>
      <c r="WIN98" s="612"/>
      <c r="WIO98" s="612"/>
      <c r="WIP98" s="612"/>
      <c r="WIQ98" s="612"/>
      <c r="WIR98" s="612"/>
      <c r="WIS98" s="612"/>
      <c r="WIT98" s="612"/>
      <c r="WIU98" s="612"/>
      <c r="WIV98" s="612"/>
      <c r="WIW98" s="612"/>
      <c r="WIX98" s="612"/>
      <c r="WIY98" s="612"/>
      <c r="WIZ98" s="612"/>
      <c r="WJA98" s="612"/>
      <c r="WJB98" s="612"/>
      <c r="WJC98" s="612"/>
      <c r="WJD98" s="612"/>
      <c r="WJE98" s="612"/>
      <c r="WJF98" s="612"/>
      <c r="WJG98" s="612"/>
      <c r="WJH98" s="612"/>
      <c r="WJI98" s="612"/>
      <c r="WJJ98" s="612"/>
      <c r="WJK98" s="612"/>
      <c r="WJL98" s="612"/>
      <c r="WJM98" s="612"/>
      <c r="WJN98" s="612"/>
      <c r="WJO98" s="612"/>
      <c r="WJP98" s="612"/>
      <c r="WJQ98" s="612"/>
      <c r="WJR98" s="612"/>
      <c r="WJS98" s="612"/>
      <c r="WJT98" s="612"/>
      <c r="WJU98" s="612"/>
      <c r="WJV98" s="612"/>
      <c r="WJW98" s="612"/>
      <c r="WJX98" s="612"/>
      <c r="WJY98" s="612"/>
      <c r="WJZ98" s="612"/>
      <c r="WKA98" s="612"/>
      <c r="WKB98" s="612"/>
      <c r="WKC98" s="612"/>
      <c r="WKD98" s="612"/>
      <c r="WKE98" s="612"/>
      <c r="WKF98" s="612"/>
      <c r="WKG98" s="612"/>
      <c r="WKH98" s="612"/>
      <c r="WKI98" s="612"/>
      <c r="WKJ98" s="612"/>
      <c r="WKK98" s="612"/>
      <c r="WKL98" s="612"/>
      <c r="WKM98" s="612"/>
      <c r="WKN98" s="612"/>
      <c r="WKO98" s="612"/>
      <c r="WKP98" s="612"/>
      <c r="WKQ98" s="612"/>
      <c r="WKR98" s="612"/>
      <c r="WKS98" s="612"/>
      <c r="WKT98" s="612"/>
      <c r="WKU98" s="612"/>
      <c r="WKV98" s="612"/>
      <c r="WKW98" s="612"/>
      <c r="WKX98" s="612"/>
      <c r="WKY98" s="612"/>
      <c r="WKZ98" s="612"/>
      <c r="WLA98" s="612"/>
      <c r="WLB98" s="612"/>
      <c r="WLC98" s="612"/>
      <c r="WLD98" s="612"/>
      <c r="WLE98" s="612"/>
      <c r="WLF98" s="612"/>
      <c r="WLG98" s="612"/>
      <c r="WLH98" s="612"/>
      <c r="WLI98" s="612"/>
      <c r="WLJ98" s="612"/>
      <c r="WLK98" s="612"/>
      <c r="WLL98" s="612"/>
      <c r="WLM98" s="612"/>
      <c r="WLN98" s="612"/>
      <c r="WLO98" s="612"/>
      <c r="WLP98" s="612"/>
      <c r="WLQ98" s="612"/>
      <c r="WLR98" s="612"/>
      <c r="WLS98" s="612"/>
      <c r="WLT98" s="612"/>
      <c r="WLU98" s="612"/>
      <c r="WLV98" s="612"/>
      <c r="WLW98" s="612"/>
      <c r="WLX98" s="612"/>
      <c r="WLY98" s="612"/>
      <c r="WLZ98" s="612"/>
      <c r="WMA98" s="612"/>
      <c r="WMB98" s="612"/>
      <c r="WMC98" s="612"/>
      <c r="WMD98" s="612"/>
      <c r="WME98" s="612"/>
      <c r="WMF98" s="612"/>
      <c r="WMG98" s="612"/>
      <c r="WMH98" s="612"/>
      <c r="WMI98" s="612"/>
      <c r="WMJ98" s="612"/>
      <c r="WMK98" s="612"/>
      <c r="WML98" s="612"/>
      <c r="WMM98" s="612"/>
      <c r="WMN98" s="612"/>
      <c r="WMO98" s="612"/>
      <c r="WMP98" s="612"/>
      <c r="WMQ98" s="612"/>
      <c r="WMR98" s="612"/>
      <c r="WMS98" s="612"/>
      <c r="WMT98" s="612"/>
      <c r="WMU98" s="612"/>
      <c r="WMV98" s="612"/>
      <c r="WMW98" s="612"/>
      <c r="WMX98" s="612"/>
      <c r="WMY98" s="612"/>
      <c r="WMZ98" s="612"/>
      <c r="WNA98" s="612"/>
      <c r="WNB98" s="612"/>
      <c r="WNC98" s="612"/>
      <c r="WND98" s="612"/>
      <c r="WNE98" s="612"/>
      <c r="WNF98" s="612"/>
      <c r="WNG98" s="612"/>
      <c r="WNH98" s="612"/>
      <c r="WNI98" s="612"/>
      <c r="WNJ98" s="612"/>
      <c r="WNK98" s="612"/>
      <c r="WNL98" s="612"/>
      <c r="WNM98" s="612"/>
      <c r="WNN98" s="612"/>
      <c r="WNO98" s="612"/>
      <c r="WNP98" s="612"/>
      <c r="WNQ98" s="612"/>
      <c r="WNR98" s="612"/>
      <c r="WNS98" s="612"/>
      <c r="WNT98" s="612"/>
      <c r="WNU98" s="612"/>
      <c r="WNV98" s="612"/>
      <c r="WNW98" s="612"/>
      <c r="WNX98" s="612"/>
      <c r="WNY98" s="612"/>
      <c r="WNZ98" s="612"/>
      <c r="WOA98" s="612"/>
      <c r="WOB98" s="612"/>
      <c r="WOC98" s="612"/>
      <c r="WOD98" s="612"/>
      <c r="WOE98" s="612"/>
      <c r="WOF98" s="612"/>
      <c r="WOG98" s="612"/>
      <c r="WOH98" s="612"/>
      <c r="WOI98" s="612"/>
      <c r="WOJ98" s="612"/>
      <c r="WOK98" s="612"/>
      <c r="WOL98" s="612"/>
      <c r="WOM98" s="612"/>
      <c r="WON98" s="612"/>
      <c r="WOO98" s="612"/>
      <c r="WOP98" s="612"/>
      <c r="WOQ98" s="612"/>
      <c r="WOR98" s="612"/>
      <c r="WOS98" s="612"/>
      <c r="WOT98" s="612"/>
      <c r="WOU98" s="612"/>
      <c r="WOV98" s="612"/>
      <c r="WOW98" s="612"/>
      <c r="WOX98" s="612"/>
      <c r="WOY98" s="612"/>
      <c r="WOZ98" s="612"/>
      <c r="WPA98" s="612"/>
      <c r="WPB98" s="612"/>
      <c r="WPC98" s="612"/>
      <c r="WPD98" s="612"/>
      <c r="WPE98" s="612"/>
      <c r="WPF98" s="612"/>
      <c r="WPG98" s="612"/>
      <c r="WPH98" s="612"/>
      <c r="WPI98" s="612"/>
      <c r="WPJ98" s="612"/>
      <c r="WPK98" s="612"/>
      <c r="WPL98" s="612"/>
      <c r="WPM98" s="612"/>
      <c r="WPN98" s="612"/>
      <c r="WPO98" s="612"/>
      <c r="WPP98" s="612"/>
      <c r="WPQ98" s="612"/>
      <c r="WPR98" s="612"/>
      <c r="WPS98" s="612"/>
      <c r="WPT98" s="612"/>
      <c r="WPU98" s="612"/>
      <c r="WPV98" s="612"/>
      <c r="WPW98" s="612"/>
      <c r="WPX98" s="612"/>
      <c r="WPY98" s="612"/>
      <c r="WPZ98" s="612"/>
      <c r="WQA98" s="612"/>
      <c r="WQB98" s="612"/>
      <c r="WQC98" s="612"/>
      <c r="WQD98" s="612"/>
      <c r="WQE98" s="612"/>
      <c r="WQF98" s="612"/>
      <c r="WQG98" s="612"/>
      <c r="WQH98" s="612"/>
      <c r="WQI98" s="612"/>
      <c r="WQJ98" s="612"/>
      <c r="WQK98" s="612"/>
      <c r="WQL98" s="612"/>
      <c r="WQM98" s="612"/>
      <c r="WQN98" s="612"/>
      <c r="WQO98" s="612"/>
      <c r="WQP98" s="612"/>
      <c r="WQQ98" s="612"/>
      <c r="WQR98" s="612"/>
      <c r="WQS98" s="612"/>
      <c r="WQT98" s="612"/>
      <c r="WQU98" s="612"/>
      <c r="WQV98" s="612"/>
      <c r="WQW98" s="612"/>
      <c r="WQX98" s="612"/>
      <c r="WQY98" s="612"/>
      <c r="WQZ98" s="612"/>
      <c r="WRA98" s="612"/>
      <c r="WRB98" s="612"/>
      <c r="WRC98" s="612"/>
      <c r="WRD98" s="612"/>
      <c r="WRE98" s="612"/>
      <c r="WRF98" s="612"/>
      <c r="WRG98" s="612"/>
      <c r="WRH98" s="612"/>
      <c r="WRI98" s="612"/>
      <c r="WRJ98" s="612"/>
      <c r="WRK98" s="612"/>
      <c r="WRL98" s="612"/>
      <c r="WRM98" s="612"/>
      <c r="WRN98" s="612"/>
      <c r="WRO98" s="612"/>
      <c r="WRP98" s="612"/>
      <c r="WRQ98" s="612"/>
      <c r="WRR98" s="612"/>
      <c r="WRS98" s="612"/>
      <c r="WRT98" s="612"/>
      <c r="WRU98" s="612"/>
      <c r="WRV98" s="612"/>
      <c r="WRW98" s="612"/>
      <c r="WRX98" s="612"/>
      <c r="WRY98" s="612"/>
      <c r="WRZ98" s="612"/>
      <c r="WSA98" s="612"/>
      <c r="WSB98" s="612"/>
      <c r="WSC98" s="612"/>
      <c r="WSD98" s="612"/>
      <c r="WSE98" s="612"/>
      <c r="WSF98" s="612"/>
      <c r="WSG98" s="612"/>
      <c r="WSH98" s="612"/>
      <c r="WSI98" s="612"/>
      <c r="WSJ98" s="612"/>
      <c r="WSK98" s="612"/>
      <c r="WSL98" s="612"/>
      <c r="WSM98" s="612"/>
      <c r="WSN98" s="612"/>
      <c r="WSO98" s="612"/>
      <c r="WSP98" s="612"/>
      <c r="WSQ98" s="612"/>
      <c r="WSR98" s="612"/>
      <c r="WSS98" s="612"/>
      <c r="WST98" s="612"/>
      <c r="WSU98" s="612"/>
      <c r="WSV98" s="612"/>
      <c r="WSW98" s="612"/>
      <c r="WSX98" s="612"/>
      <c r="WSY98" s="612"/>
      <c r="WSZ98" s="612"/>
      <c r="WTA98" s="612"/>
      <c r="WTB98" s="612"/>
      <c r="WTC98" s="612"/>
      <c r="WTD98" s="612"/>
      <c r="WTE98" s="612"/>
      <c r="WTF98" s="612"/>
      <c r="WTG98" s="612"/>
      <c r="WTH98" s="612"/>
      <c r="WTI98" s="612"/>
      <c r="WTJ98" s="612"/>
      <c r="WTK98" s="612"/>
      <c r="WTL98" s="612"/>
      <c r="WTM98" s="612"/>
      <c r="WTN98" s="612"/>
      <c r="WTO98" s="612"/>
      <c r="WTP98" s="612"/>
      <c r="WTQ98" s="612"/>
      <c r="WTR98" s="612"/>
      <c r="WTS98" s="612"/>
      <c r="WTT98" s="612"/>
      <c r="WTU98" s="612"/>
      <c r="WTV98" s="612"/>
      <c r="WTW98" s="612"/>
      <c r="WTX98" s="612"/>
      <c r="WTY98" s="612"/>
      <c r="WTZ98" s="612"/>
      <c r="WUA98" s="612"/>
      <c r="WUB98" s="612"/>
      <c r="WUC98" s="612"/>
      <c r="WUD98" s="612"/>
      <c r="WUE98" s="612"/>
      <c r="WUF98" s="612"/>
      <c r="WUG98" s="612"/>
      <c r="WUH98" s="612"/>
      <c r="WUI98" s="612"/>
      <c r="WUJ98" s="612"/>
      <c r="WUK98" s="612"/>
      <c r="WUL98" s="612"/>
      <c r="WUM98" s="612"/>
      <c r="WUN98" s="612"/>
      <c r="WUO98" s="612"/>
      <c r="WUP98" s="612"/>
      <c r="WUQ98" s="612"/>
      <c r="WUR98" s="612"/>
      <c r="WUS98" s="612"/>
      <c r="WUT98" s="612"/>
      <c r="WUU98" s="612"/>
      <c r="WUV98" s="612"/>
      <c r="WUW98" s="612"/>
      <c r="WUX98" s="612"/>
      <c r="WUY98" s="612"/>
      <c r="WUZ98" s="612"/>
      <c r="WVA98" s="612"/>
      <c r="WVB98" s="612"/>
      <c r="WVC98" s="612"/>
      <c r="WVD98" s="612"/>
      <c r="WVE98" s="612"/>
      <c r="WVF98" s="612"/>
      <c r="WVG98" s="612"/>
      <c r="WVH98" s="612"/>
      <c r="WVI98" s="612"/>
      <c r="WVJ98" s="612"/>
      <c r="WVK98" s="612"/>
      <c r="WVL98" s="612"/>
      <c r="WVM98" s="612"/>
      <c r="WVN98" s="612"/>
      <c r="WVO98" s="612"/>
      <c r="WVP98" s="612"/>
      <c r="WVQ98" s="612"/>
      <c r="WVR98" s="612"/>
      <c r="WVS98" s="612"/>
      <c r="WVT98" s="612"/>
      <c r="WVU98" s="612"/>
      <c r="WVV98" s="612"/>
      <c r="WVW98" s="612"/>
      <c r="WVX98" s="612"/>
      <c r="WVY98" s="612"/>
      <c r="WVZ98" s="612"/>
      <c r="WWA98" s="612"/>
      <c r="WWB98" s="612"/>
      <c r="WWC98" s="612"/>
      <c r="WWD98" s="612"/>
      <c r="WWE98" s="612"/>
      <c r="WWF98" s="612"/>
      <c r="WWG98" s="612"/>
      <c r="WWH98" s="612"/>
      <c r="WWI98" s="612"/>
      <c r="WWJ98" s="612"/>
      <c r="WWK98" s="612"/>
      <c r="WWL98" s="612"/>
      <c r="WWM98" s="612"/>
      <c r="WWN98" s="612"/>
      <c r="WWO98" s="612"/>
      <c r="WWP98" s="612"/>
      <c r="WWQ98" s="612"/>
      <c r="WWR98" s="612"/>
      <c r="WWS98" s="612"/>
      <c r="WWT98" s="612"/>
      <c r="WWU98" s="612"/>
      <c r="WWV98" s="612"/>
      <c r="WWW98" s="612"/>
      <c r="WWX98" s="612"/>
      <c r="WWY98" s="612"/>
      <c r="WWZ98" s="612"/>
      <c r="WXA98" s="612"/>
      <c r="WXB98" s="612"/>
      <c r="WXC98" s="612"/>
      <c r="WXD98" s="612"/>
      <c r="WXE98" s="612"/>
      <c r="WXF98" s="612"/>
      <c r="WXG98" s="612"/>
      <c r="WXH98" s="612"/>
      <c r="WXI98" s="612"/>
      <c r="WXJ98" s="612"/>
      <c r="WXK98" s="612"/>
      <c r="WXL98" s="612"/>
      <c r="WXM98" s="612"/>
      <c r="WXN98" s="612"/>
      <c r="WXO98" s="612"/>
      <c r="WXP98" s="612"/>
      <c r="WXQ98" s="612"/>
      <c r="WXR98" s="612"/>
      <c r="WXS98" s="612"/>
      <c r="WXT98" s="612"/>
      <c r="WXU98" s="612"/>
      <c r="WXV98" s="612"/>
      <c r="WXW98" s="612"/>
      <c r="WXX98" s="612"/>
      <c r="WXY98" s="612"/>
      <c r="WXZ98" s="612"/>
      <c r="WYA98" s="612"/>
      <c r="WYB98" s="612"/>
      <c r="WYC98" s="612"/>
      <c r="WYD98" s="612"/>
      <c r="WYE98" s="612"/>
      <c r="WYF98" s="612"/>
      <c r="WYG98" s="612"/>
      <c r="WYH98" s="612"/>
      <c r="WYI98" s="612"/>
      <c r="WYJ98" s="612"/>
      <c r="WYK98" s="612"/>
      <c r="WYL98" s="612"/>
      <c r="WYM98" s="612"/>
      <c r="WYN98" s="612"/>
      <c r="WYO98" s="612"/>
      <c r="WYP98" s="612"/>
      <c r="WYQ98" s="612"/>
      <c r="WYR98" s="612"/>
      <c r="WYS98" s="612"/>
      <c r="WYT98" s="612"/>
      <c r="WYU98" s="612"/>
      <c r="WYV98" s="612"/>
      <c r="WYW98" s="612"/>
      <c r="WYX98" s="612"/>
      <c r="WYY98" s="612"/>
      <c r="WYZ98" s="612"/>
      <c r="WZA98" s="612"/>
      <c r="WZB98" s="612"/>
      <c r="WZC98" s="612"/>
      <c r="WZD98" s="612"/>
      <c r="WZE98" s="612"/>
      <c r="WZF98" s="612"/>
      <c r="WZG98" s="612"/>
      <c r="WZH98" s="612"/>
      <c r="WZI98" s="612"/>
      <c r="WZJ98" s="612"/>
      <c r="WZK98" s="612"/>
      <c r="WZL98" s="612"/>
      <c r="WZM98" s="612"/>
      <c r="WZN98" s="612"/>
      <c r="WZO98" s="612"/>
      <c r="WZP98" s="612"/>
      <c r="WZQ98" s="612"/>
      <c r="WZR98" s="612"/>
      <c r="WZS98" s="612"/>
      <c r="WZT98" s="612"/>
      <c r="WZU98" s="612"/>
      <c r="WZV98" s="612"/>
      <c r="WZW98" s="612"/>
      <c r="WZX98" s="612"/>
      <c r="WZY98" s="612"/>
      <c r="WZZ98" s="612"/>
      <c r="XAA98" s="612"/>
      <c r="XAB98" s="612"/>
      <c r="XAC98" s="612"/>
      <c r="XAD98" s="612"/>
      <c r="XAE98" s="612"/>
      <c r="XAF98" s="612"/>
      <c r="XAG98" s="612"/>
      <c r="XAH98" s="612"/>
      <c r="XAI98" s="612"/>
      <c r="XAJ98" s="612"/>
      <c r="XAK98" s="612"/>
      <c r="XAL98" s="612"/>
      <c r="XAM98" s="612"/>
      <c r="XAN98" s="612"/>
      <c r="XAO98" s="612"/>
      <c r="XAP98" s="612"/>
      <c r="XAQ98" s="612"/>
      <c r="XAR98" s="612"/>
      <c r="XAS98" s="612"/>
      <c r="XAT98" s="612"/>
      <c r="XAU98" s="612"/>
      <c r="XAV98" s="612"/>
      <c r="XAW98" s="612"/>
      <c r="XAX98" s="612"/>
      <c r="XAY98" s="612"/>
      <c r="XAZ98" s="612"/>
      <c r="XBA98" s="612"/>
      <c r="XBB98" s="612"/>
      <c r="XBC98" s="612"/>
      <c r="XBD98" s="612"/>
      <c r="XBE98" s="612"/>
      <c r="XBF98" s="612"/>
      <c r="XBG98" s="612"/>
      <c r="XBH98" s="612"/>
      <c r="XBI98" s="612"/>
      <c r="XBJ98" s="612"/>
      <c r="XBK98" s="612"/>
      <c r="XBL98" s="612"/>
      <c r="XBM98" s="612"/>
      <c r="XBN98" s="612"/>
      <c r="XBO98" s="612"/>
      <c r="XBP98" s="612"/>
      <c r="XBQ98" s="612"/>
      <c r="XBR98" s="612"/>
      <c r="XBS98" s="612"/>
      <c r="XBT98" s="612"/>
      <c r="XBU98" s="612"/>
      <c r="XBV98" s="612"/>
      <c r="XBW98" s="612"/>
      <c r="XBX98" s="612"/>
      <c r="XBY98" s="612"/>
      <c r="XBZ98" s="612"/>
      <c r="XCA98" s="612"/>
      <c r="XCB98" s="612"/>
      <c r="XCC98" s="612"/>
      <c r="XCD98" s="612"/>
      <c r="XCE98" s="612"/>
      <c r="XCF98" s="612"/>
      <c r="XCG98" s="612"/>
      <c r="XCH98" s="612"/>
      <c r="XCI98" s="612"/>
      <c r="XCJ98" s="612"/>
      <c r="XCK98" s="612"/>
      <c r="XCL98" s="612"/>
      <c r="XCM98" s="612"/>
      <c r="XCN98" s="612"/>
      <c r="XCO98" s="612"/>
      <c r="XCP98" s="612"/>
      <c r="XCQ98" s="612"/>
      <c r="XCR98" s="612"/>
      <c r="XCS98" s="612"/>
      <c r="XCT98" s="612"/>
      <c r="XCU98" s="612"/>
      <c r="XCV98" s="612"/>
      <c r="XCW98" s="612"/>
      <c r="XCX98" s="612"/>
      <c r="XCY98" s="612"/>
      <c r="XCZ98" s="612"/>
      <c r="XDA98" s="612"/>
      <c r="XDB98" s="612"/>
      <c r="XDC98" s="612"/>
      <c r="XDD98" s="612"/>
      <c r="XDE98" s="612"/>
      <c r="XDF98" s="612"/>
      <c r="XDG98" s="612"/>
      <c r="XDH98" s="612"/>
      <c r="XDI98" s="612"/>
      <c r="XDJ98" s="612"/>
      <c r="XDK98" s="612"/>
      <c r="XDL98" s="612"/>
      <c r="XDM98" s="612"/>
      <c r="XDN98" s="612"/>
      <c r="XDO98" s="612"/>
      <c r="XDP98" s="612"/>
      <c r="XDQ98" s="612"/>
      <c r="XDR98" s="612"/>
      <c r="XDS98" s="612"/>
      <c r="XDT98" s="612"/>
      <c r="XDU98" s="612"/>
      <c r="XDV98" s="612"/>
      <c r="XDW98" s="612"/>
      <c r="XDX98" s="612"/>
      <c r="XDY98" s="612"/>
      <c r="XDZ98" s="612"/>
      <c r="XEA98" s="612"/>
      <c r="XEB98" s="612"/>
      <c r="XEC98" s="612"/>
      <c r="XED98" s="612"/>
      <c r="XEE98" s="612"/>
      <c r="XEF98" s="612"/>
      <c r="XEG98" s="612"/>
      <c r="XEH98" s="612"/>
      <c r="XEI98" s="612"/>
      <c r="XEJ98" s="612"/>
      <c r="XEK98" s="612"/>
      <c r="XEL98" s="612"/>
      <c r="XEM98" s="612"/>
      <c r="XEN98" s="612"/>
      <c r="XEO98" s="612"/>
      <c r="XEP98" s="612"/>
      <c r="XEQ98" s="612"/>
      <c r="XER98" s="612"/>
      <c r="XES98" s="612"/>
      <c r="XET98" s="612"/>
      <c r="XEU98" s="612"/>
      <c r="XEV98" s="612"/>
      <c r="XEW98" s="612"/>
      <c r="XEX98" s="612"/>
      <c r="XEY98" s="612"/>
      <c r="XEZ98" s="612"/>
      <c r="XFA98" s="612"/>
      <c r="XFB98" s="612"/>
      <c r="XFC98" s="612"/>
      <c r="XFD98" s="612"/>
    </row>
    <row r="99" spans="1:16384" s="516" customFormat="1" ht="9.9" customHeight="1">
      <c r="A99" s="378"/>
      <c r="B99" s="378"/>
      <c r="C99" s="378"/>
      <c r="D99" s="378"/>
      <c r="E99" s="378"/>
      <c r="F99" s="378"/>
      <c r="G99" s="378"/>
      <c r="H99" s="378"/>
      <c r="I99" s="378"/>
      <c r="J99" s="378"/>
      <c r="K99" s="378"/>
      <c r="L99" s="378"/>
      <c r="M99" s="378"/>
      <c r="N99" s="378"/>
      <c r="O99" s="378"/>
      <c r="P99" s="378"/>
      <c r="Q99" s="378"/>
      <c r="R99" s="378"/>
      <c r="S99" s="517"/>
    </row>
    <row r="100" spans="1:16384" ht="71.25" customHeight="1">
      <c r="A100" s="614" t="s">
        <v>454</v>
      </c>
      <c r="B100" s="614"/>
      <c r="C100" s="614"/>
      <c r="D100" s="614"/>
      <c r="E100" s="614"/>
      <c r="F100" s="614"/>
      <c r="G100" s="614"/>
      <c r="H100" s="614"/>
      <c r="I100" s="614"/>
      <c r="J100" s="614"/>
      <c r="K100" s="614"/>
      <c r="L100" s="614"/>
      <c r="M100" s="614"/>
      <c r="N100" s="614"/>
      <c r="O100" s="614"/>
      <c r="P100" s="614"/>
      <c r="Q100" s="614"/>
      <c r="R100" s="614"/>
      <c r="S100" s="614"/>
    </row>
    <row r="101" spans="1:16384" s="516" customFormat="1" ht="9.9" customHeight="1">
      <c r="A101" s="378"/>
      <c r="B101" s="378"/>
      <c r="C101" s="378"/>
      <c r="D101" s="378"/>
      <c r="E101" s="378"/>
      <c r="F101" s="378"/>
      <c r="G101" s="378"/>
      <c r="H101" s="378"/>
      <c r="I101" s="378"/>
      <c r="J101" s="378"/>
      <c r="K101" s="378"/>
      <c r="L101" s="378"/>
      <c r="M101" s="378"/>
      <c r="N101" s="378"/>
      <c r="O101" s="378"/>
      <c r="P101" s="378"/>
      <c r="Q101" s="378"/>
      <c r="R101" s="378"/>
      <c r="S101" s="517"/>
    </row>
    <row r="102" spans="1:16384" ht="35.1" customHeight="1">
      <c r="A102" s="613" t="s">
        <v>212</v>
      </c>
      <c r="B102" s="613"/>
      <c r="C102" s="613"/>
      <c r="D102" s="613"/>
      <c r="E102" s="613"/>
      <c r="F102" s="613"/>
      <c r="G102" s="613"/>
      <c r="H102" s="613"/>
      <c r="I102" s="613"/>
      <c r="J102" s="613"/>
      <c r="K102" s="613"/>
      <c r="L102" s="613"/>
      <c r="M102" s="613"/>
      <c r="N102" s="613"/>
      <c r="O102" s="613"/>
      <c r="P102" s="613"/>
      <c r="Q102" s="613"/>
      <c r="R102" s="613"/>
      <c r="S102" s="613"/>
    </row>
    <row r="103" spans="1:16384" s="516" customFormat="1" ht="9.75" customHeight="1">
      <c r="A103" s="378"/>
      <c r="B103" s="378"/>
      <c r="C103" s="378"/>
      <c r="D103" s="378"/>
      <c r="E103" s="378"/>
      <c r="F103" s="378"/>
      <c r="G103" s="378"/>
      <c r="H103" s="378"/>
      <c r="I103" s="378"/>
      <c r="J103" s="378"/>
      <c r="K103" s="378"/>
      <c r="L103" s="378"/>
      <c r="M103" s="378"/>
      <c r="N103" s="378"/>
      <c r="O103" s="378"/>
      <c r="P103" s="378"/>
      <c r="Q103" s="378"/>
      <c r="R103" s="378"/>
      <c r="S103" s="517"/>
    </row>
    <row r="104" spans="1:16384" ht="106.5" customHeight="1">
      <c r="A104" s="614" t="s">
        <v>213</v>
      </c>
      <c r="B104" s="614"/>
      <c r="C104" s="614"/>
      <c r="D104" s="614"/>
      <c r="E104" s="614"/>
      <c r="F104" s="614"/>
      <c r="G104" s="614"/>
      <c r="H104" s="614"/>
      <c r="I104" s="614"/>
      <c r="J104" s="614"/>
      <c r="K104" s="614"/>
      <c r="L104" s="614"/>
      <c r="M104" s="614"/>
      <c r="N104" s="614"/>
      <c r="O104" s="614"/>
      <c r="P104" s="614"/>
      <c r="Q104" s="614"/>
      <c r="R104" s="614"/>
      <c r="S104" s="614"/>
    </row>
    <row r="114" ht="126" customHeight="1"/>
  </sheetData>
  <mergeCells count="918">
    <mergeCell ref="A100:S100"/>
    <mergeCell ref="A96:S96"/>
    <mergeCell ref="A98:S98"/>
    <mergeCell ref="A75:S75"/>
    <mergeCell ref="A81:S81"/>
    <mergeCell ref="A77:S77"/>
    <mergeCell ref="A79:S79"/>
    <mergeCell ref="A57:S57"/>
    <mergeCell ref="A73:S73"/>
    <mergeCell ref="A59:S59"/>
    <mergeCell ref="A63:S63"/>
    <mergeCell ref="A65:S65"/>
    <mergeCell ref="A67:S67"/>
    <mergeCell ref="A61:S61"/>
    <mergeCell ref="A69:S69"/>
    <mergeCell ref="A71:S71"/>
    <mergeCell ref="N92:R92"/>
    <mergeCell ref="A102:S102"/>
    <mergeCell ref="A104:S104"/>
    <mergeCell ref="XBH98:XBZ98"/>
    <mergeCell ref="WSN98:WTF98"/>
    <mergeCell ref="WTG98:WTY98"/>
    <mergeCell ref="WTZ98:WUR98"/>
    <mergeCell ref="WUS98:WVK98"/>
    <mergeCell ref="WVL98:WWD98"/>
    <mergeCell ref="WWE98:WWW98"/>
    <mergeCell ref="WOD98:WOV98"/>
    <mergeCell ref="WOW98:WPO98"/>
    <mergeCell ref="WPP98:WQH98"/>
    <mergeCell ref="WQI98:WRA98"/>
    <mergeCell ref="WRB98:WRT98"/>
    <mergeCell ref="WRU98:WSM98"/>
    <mergeCell ref="WJT98:WKL98"/>
    <mergeCell ref="WKM98:WLE98"/>
    <mergeCell ref="WLF98:WLX98"/>
    <mergeCell ref="WFJ98:WGB98"/>
    <mergeCell ref="WGC98:WGU98"/>
    <mergeCell ref="VUK98:VVC98"/>
    <mergeCell ref="VVD98:VVV98"/>
    <mergeCell ref="VVW98:VWO98"/>
    <mergeCell ref="WDX98:WEP98"/>
    <mergeCell ref="WEQ98:WFI98"/>
    <mergeCell ref="VWP98:VXH98"/>
    <mergeCell ref="VXI98:VYA98"/>
    <mergeCell ref="VYB98:VYT98"/>
    <mergeCell ref="VYU98:VZM98"/>
    <mergeCell ref="VZN98:WAF98"/>
    <mergeCell ref="WAG98:WAY98"/>
    <mergeCell ref="VSF98:VSX98"/>
    <mergeCell ref="VSY98:VTQ98"/>
    <mergeCell ref="VTR98:VUJ98"/>
    <mergeCell ref="WAZ98:WBR98"/>
    <mergeCell ref="WBS98:WCK98"/>
    <mergeCell ref="WCL98:WDD98"/>
    <mergeCell ref="WDE98:WDW98"/>
    <mergeCell ref="VJL98:VKD98"/>
    <mergeCell ref="VKE98:VKW98"/>
    <mergeCell ref="VKX98:VLP98"/>
    <mergeCell ref="VLQ98:VMI98"/>
    <mergeCell ref="VMJ98:VNB98"/>
    <mergeCell ref="VNC98:VNU98"/>
    <mergeCell ref="VFB98:VFT98"/>
    <mergeCell ref="VFU98:VGM98"/>
    <mergeCell ref="VGN98:VHF98"/>
    <mergeCell ref="VHG98:VHY98"/>
    <mergeCell ref="VHZ98:VIR98"/>
    <mergeCell ref="VIS98:VJK98"/>
    <mergeCell ref="VNV98:VON98"/>
    <mergeCell ref="VOO98:VPG98"/>
    <mergeCell ref="VPH98:VPZ98"/>
    <mergeCell ref="VQA98:VQS98"/>
    <mergeCell ref="VQT98:VRL98"/>
    <mergeCell ref="VRM98:VSE98"/>
    <mergeCell ref="XEY98:XFD98"/>
    <mergeCell ref="WWX98:WXP98"/>
    <mergeCell ref="WXQ98:WYI98"/>
    <mergeCell ref="WYJ98:WZB98"/>
    <mergeCell ref="WZC98:WZU98"/>
    <mergeCell ref="WZV98:XAN98"/>
    <mergeCell ref="XAO98:XBG98"/>
    <mergeCell ref="WGV98:WHN98"/>
    <mergeCell ref="WHO98:WIG98"/>
    <mergeCell ref="WIH98:WIZ98"/>
    <mergeCell ref="WJA98:WJS98"/>
    <mergeCell ref="WLY98:WMQ98"/>
    <mergeCell ref="WMR98:WNJ98"/>
    <mergeCell ref="WNK98:WOC98"/>
    <mergeCell ref="XCA98:XCS98"/>
    <mergeCell ref="XCT98:XDL98"/>
    <mergeCell ref="XDM98:XEE98"/>
    <mergeCell ref="XEF98:XEX98"/>
    <mergeCell ref="VAR98:VBJ98"/>
    <mergeCell ref="VBK98:VCC98"/>
    <mergeCell ref="VCD98:VCV98"/>
    <mergeCell ref="VCW98:VDO98"/>
    <mergeCell ref="VDP98:VEH98"/>
    <mergeCell ref="VEI98:VFA98"/>
    <mergeCell ref="UWH98:UWZ98"/>
    <mergeCell ref="UXA98:UXS98"/>
    <mergeCell ref="UXT98:UYL98"/>
    <mergeCell ref="UYM98:UZE98"/>
    <mergeCell ref="UZF98:UZX98"/>
    <mergeCell ref="UZY98:VAQ98"/>
    <mergeCell ref="URX98:USP98"/>
    <mergeCell ref="USQ98:UTI98"/>
    <mergeCell ref="UTJ98:UUB98"/>
    <mergeCell ref="UUC98:UUU98"/>
    <mergeCell ref="UUV98:UVN98"/>
    <mergeCell ref="UVO98:UWG98"/>
    <mergeCell ref="UNN98:UOF98"/>
    <mergeCell ref="UOG98:UOY98"/>
    <mergeCell ref="UOZ98:UPR98"/>
    <mergeCell ref="UPS98:UQK98"/>
    <mergeCell ref="UQL98:URD98"/>
    <mergeCell ref="URE98:URW98"/>
    <mergeCell ref="UJD98:UJV98"/>
    <mergeCell ref="UJW98:UKO98"/>
    <mergeCell ref="UKP98:ULH98"/>
    <mergeCell ref="ULI98:UMA98"/>
    <mergeCell ref="UMB98:UMT98"/>
    <mergeCell ref="UMU98:UNM98"/>
    <mergeCell ref="UET98:UFL98"/>
    <mergeCell ref="UFM98:UGE98"/>
    <mergeCell ref="UGF98:UGX98"/>
    <mergeCell ref="UGY98:UHQ98"/>
    <mergeCell ref="UHR98:UIJ98"/>
    <mergeCell ref="UIK98:UJC98"/>
    <mergeCell ref="UAJ98:UBB98"/>
    <mergeCell ref="UBC98:UBU98"/>
    <mergeCell ref="UBV98:UCN98"/>
    <mergeCell ref="UCO98:UDG98"/>
    <mergeCell ref="UDH98:UDZ98"/>
    <mergeCell ref="UEA98:UES98"/>
    <mergeCell ref="TVZ98:TWR98"/>
    <mergeCell ref="TWS98:TXK98"/>
    <mergeCell ref="TXL98:TYD98"/>
    <mergeCell ref="TYE98:TYW98"/>
    <mergeCell ref="TYX98:TZP98"/>
    <mergeCell ref="TZQ98:UAI98"/>
    <mergeCell ref="TRP98:TSH98"/>
    <mergeCell ref="TSI98:TTA98"/>
    <mergeCell ref="TTB98:TTT98"/>
    <mergeCell ref="TTU98:TUM98"/>
    <mergeCell ref="TUN98:TVF98"/>
    <mergeCell ref="TVG98:TVY98"/>
    <mergeCell ref="TNF98:TNX98"/>
    <mergeCell ref="TNY98:TOQ98"/>
    <mergeCell ref="TOR98:TPJ98"/>
    <mergeCell ref="TPK98:TQC98"/>
    <mergeCell ref="TQD98:TQV98"/>
    <mergeCell ref="TQW98:TRO98"/>
    <mergeCell ref="TIV98:TJN98"/>
    <mergeCell ref="TJO98:TKG98"/>
    <mergeCell ref="TKH98:TKZ98"/>
    <mergeCell ref="TLA98:TLS98"/>
    <mergeCell ref="TLT98:TML98"/>
    <mergeCell ref="TMM98:TNE98"/>
    <mergeCell ref="TEL98:TFD98"/>
    <mergeCell ref="TFE98:TFW98"/>
    <mergeCell ref="TFX98:TGP98"/>
    <mergeCell ref="TGQ98:THI98"/>
    <mergeCell ref="THJ98:TIB98"/>
    <mergeCell ref="TIC98:TIU98"/>
    <mergeCell ref="TAB98:TAT98"/>
    <mergeCell ref="TAU98:TBM98"/>
    <mergeCell ref="TBN98:TCF98"/>
    <mergeCell ref="TCG98:TCY98"/>
    <mergeCell ref="TCZ98:TDR98"/>
    <mergeCell ref="TDS98:TEK98"/>
    <mergeCell ref="SVR98:SWJ98"/>
    <mergeCell ref="SWK98:SXC98"/>
    <mergeCell ref="SXD98:SXV98"/>
    <mergeCell ref="SXW98:SYO98"/>
    <mergeCell ref="SYP98:SZH98"/>
    <mergeCell ref="SZI98:TAA98"/>
    <mergeCell ref="SRH98:SRZ98"/>
    <mergeCell ref="SSA98:SSS98"/>
    <mergeCell ref="SST98:STL98"/>
    <mergeCell ref="STM98:SUE98"/>
    <mergeCell ref="SUF98:SUX98"/>
    <mergeCell ref="SUY98:SVQ98"/>
    <mergeCell ref="SMX98:SNP98"/>
    <mergeCell ref="SNQ98:SOI98"/>
    <mergeCell ref="SOJ98:SPB98"/>
    <mergeCell ref="SPC98:SPU98"/>
    <mergeCell ref="SPV98:SQN98"/>
    <mergeCell ref="SQO98:SRG98"/>
    <mergeCell ref="SIN98:SJF98"/>
    <mergeCell ref="SJG98:SJY98"/>
    <mergeCell ref="SJZ98:SKR98"/>
    <mergeCell ref="SKS98:SLK98"/>
    <mergeCell ref="SLL98:SMD98"/>
    <mergeCell ref="SME98:SMW98"/>
    <mergeCell ref="SED98:SEV98"/>
    <mergeCell ref="SEW98:SFO98"/>
    <mergeCell ref="SFP98:SGH98"/>
    <mergeCell ref="SGI98:SHA98"/>
    <mergeCell ref="SHB98:SHT98"/>
    <mergeCell ref="SHU98:SIM98"/>
    <mergeCell ref="RZT98:SAL98"/>
    <mergeCell ref="SAM98:SBE98"/>
    <mergeCell ref="SBF98:SBX98"/>
    <mergeCell ref="SBY98:SCQ98"/>
    <mergeCell ref="SCR98:SDJ98"/>
    <mergeCell ref="SDK98:SEC98"/>
    <mergeCell ref="RVJ98:RWB98"/>
    <mergeCell ref="RWC98:RWU98"/>
    <mergeCell ref="RWV98:RXN98"/>
    <mergeCell ref="RXO98:RYG98"/>
    <mergeCell ref="RYH98:RYZ98"/>
    <mergeCell ref="RZA98:RZS98"/>
    <mergeCell ref="RQZ98:RRR98"/>
    <mergeCell ref="RRS98:RSK98"/>
    <mergeCell ref="RSL98:RTD98"/>
    <mergeCell ref="RTE98:RTW98"/>
    <mergeCell ref="RTX98:RUP98"/>
    <mergeCell ref="RUQ98:RVI98"/>
    <mergeCell ref="RMP98:RNH98"/>
    <mergeCell ref="RNI98:ROA98"/>
    <mergeCell ref="ROB98:ROT98"/>
    <mergeCell ref="ROU98:RPM98"/>
    <mergeCell ref="RPN98:RQF98"/>
    <mergeCell ref="RQG98:RQY98"/>
    <mergeCell ref="RIF98:RIX98"/>
    <mergeCell ref="RIY98:RJQ98"/>
    <mergeCell ref="RJR98:RKJ98"/>
    <mergeCell ref="RKK98:RLC98"/>
    <mergeCell ref="RLD98:RLV98"/>
    <mergeCell ref="RLW98:RMO98"/>
    <mergeCell ref="RDV98:REN98"/>
    <mergeCell ref="REO98:RFG98"/>
    <mergeCell ref="RFH98:RFZ98"/>
    <mergeCell ref="RGA98:RGS98"/>
    <mergeCell ref="RGT98:RHL98"/>
    <mergeCell ref="RHM98:RIE98"/>
    <mergeCell ref="QZL98:RAD98"/>
    <mergeCell ref="RAE98:RAW98"/>
    <mergeCell ref="RAX98:RBP98"/>
    <mergeCell ref="RBQ98:RCI98"/>
    <mergeCell ref="RCJ98:RDB98"/>
    <mergeCell ref="RDC98:RDU98"/>
    <mergeCell ref="QVB98:QVT98"/>
    <mergeCell ref="QVU98:QWM98"/>
    <mergeCell ref="QWN98:QXF98"/>
    <mergeCell ref="QXG98:QXY98"/>
    <mergeCell ref="QXZ98:QYR98"/>
    <mergeCell ref="QYS98:QZK98"/>
    <mergeCell ref="QQR98:QRJ98"/>
    <mergeCell ref="QRK98:QSC98"/>
    <mergeCell ref="QSD98:QSV98"/>
    <mergeCell ref="QSW98:QTO98"/>
    <mergeCell ref="QTP98:QUH98"/>
    <mergeCell ref="QUI98:QVA98"/>
    <mergeCell ref="QMH98:QMZ98"/>
    <mergeCell ref="QNA98:QNS98"/>
    <mergeCell ref="QNT98:QOL98"/>
    <mergeCell ref="QOM98:QPE98"/>
    <mergeCell ref="QPF98:QPX98"/>
    <mergeCell ref="QPY98:QQQ98"/>
    <mergeCell ref="QHX98:QIP98"/>
    <mergeCell ref="QIQ98:QJI98"/>
    <mergeCell ref="QJJ98:QKB98"/>
    <mergeCell ref="QKC98:QKU98"/>
    <mergeCell ref="QKV98:QLN98"/>
    <mergeCell ref="QLO98:QMG98"/>
    <mergeCell ref="QDN98:QEF98"/>
    <mergeCell ref="QEG98:QEY98"/>
    <mergeCell ref="QEZ98:QFR98"/>
    <mergeCell ref="QFS98:QGK98"/>
    <mergeCell ref="QGL98:QHD98"/>
    <mergeCell ref="QHE98:QHW98"/>
    <mergeCell ref="PZD98:PZV98"/>
    <mergeCell ref="PZW98:QAO98"/>
    <mergeCell ref="QAP98:QBH98"/>
    <mergeCell ref="QBI98:QCA98"/>
    <mergeCell ref="QCB98:QCT98"/>
    <mergeCell ref="QCU98:QDM98"/>
    <mergeCell ref="PUT98:PVL98"/>
    <mergeCell ref="PVM98:PWE98"/>
    <mergeCell ref="PWF98:PWX98"/>
    <mergeCell ref="PWY98:PXQ98"/>
    <mergeCell ref="PXR98:PYJ98"/>
    <mergeCell ref="PYK98:PZC98"/>
    <mergeCell ref="PQJ98:PRB98"/>
    <mergeCell ref="PRC98:PRU98"/>
    <mergeCell ref="PRV98:PSN98"/>
    <mergeCell ref="PSO98:PTG98"/>
    <mergeCell ref="PTH98:PTZ98"/>
    <mergeCell ref="PUA98:PUS98"/>
    <mergeCell ref="PLZ98:PMR98"/>
    <mergeCell ref="PMS98:PNK98"/>
    <mergeCell ref="PNL98:POD98"/>
    <mergeCell ref="POE98:POW98"/>
    <mergeCell ref="POX98:PPP98"/>
    <mergeCell ref="PPQ98:PQI98"/>
    <mergeCell ref="PHP98:PIH98"/>
    <mergeCell ref="PII98:PJA98"/>
    <mergeCell ref="PJB98:PJT98"/>
    <mergeCell ref="PJU98:PKM98"/>
    <mergeCell ref="PKN98:PLF98"/>
    <mergeCell ref="PLG98:PLY98"/>
    <mergeCell ref="PDF98:PDX98"/>
    <mergeCell ref="PDY98:PEQ98"/>
    <mergeCell ref="PER98:PFJ98"/>
    <mergeCell ref="PFK98:PGC98"/>
    <mergeCell ref="PGD98:PGV98"/>
    <mergeCell ref="PGW98:PHO98"/>
    <mergeCell ref="OYV98:OZN98"/>
    <mergeCell ref="OZO98:PAG98"/>
    <mergeCell ref="PAH98:PAZ98"/>
    <mergeCell ref="PBA98:PBS98"/>
    <mergeCell ref="PBT98:PCL98"/>
    <mergeCell ref="PCM98:PDE98"/>
    <mergeCell ref="OUL98:OVD98"/>
    <mergeCell ref="OVE98:OVW98"/>
    <mergeCell ref="OVX98:OWP98"/>
    <mergeCell ref="OWQ98:OXI98"/>
    <mergeCell ref="OXJ98:OYB98"/>
    <mergeCell ref="OYC98:OYU98"/>
    <mergeCell ref="OQB98:OQT98"/>
    <mergeCell ref="OQU98:ORM98"/>
    <mergeCell ref="ORN98:OSF98"/>
    <mergeCell ref="OSG98:OSY98"/>
    <mergeCell ref="OSZ98:OTR98"/>
    <mergeCell ref="OTS98:OUK98"/>
    <mergeCell ref="OLR98:OMJ98"/>
    <mergeCell ref="OMK98:ONC98"/>
    <mergeCell ref="OND98:ONV98"/>
    <mergeCell ref="ONW98:OOO98"/>
    <mergeCell ref="OOP98:OPH98"/>
    <mergeCell ref="OPI98:OQA98"/>
    <mergeCell ref="OHH98:OHZ98"/>
    <mergeCell ref="OIA98:OIS98"/>
    <mergeCell ref="OIT98:OJL98"/>
    <mergeCell ref="OJM98:OKE98"/>
    <mergeCell ref="OKF98:OKX98"/>
    <mergeCell ref="OKY98:OLQ98"/>
    <mergeCell ref="OCX98:ODP98"/>
    <mergeCell ref="ODQ98:OEI98"/>
    <mergeCell ref="OEJ98:OFB98"/>
    <mergeCell ref="OFC98:OFU98"/>
    <mergeCell ref="OFV98:OGN98"/>
    <mergeCell ref="OGO98:OHG98"/>
    <mergeCell ref="NYN98:NZF98"/>
    <mergeCell ref="NZG98:NZY98"/>
    <mergeCell ref="NZZ98:OAR98"/>
    <mergeCell ref="OAS98:OBK98"/>
    <mergeCell ref="OBL98:OCD98"/>
    <mergeCell ref="OCE98:OCW98"/>
    <mergeCell ref="NUD98:NUV98"/>
    <mergeCell ref="NUW98:NVO98"/>
    <mergeCell ref="NVP98:NWH98"/>
    <mergeCell ref="NWI98:NXA98"/>
    <mergeCell ref="NXB98:NXT98"/>
    <mergeCell ref="NXU98:NYM98"/>
    <mergeCell ref="NPT98:NQL98"/>
    <mergeCell ref="NQM98:NRE98"/>
    <mergeCell ref="NRF98:NRX98"/>
    <mergeCell ref="NRY98:NSQ98"/>
    <mergeCell ref="NSR98:NTJ98"/>
    <mergeCell ref="NTK98:NUC98"/>
    <mergeCell ref="NLJ98:NMB98"/>
    <mergeCell ref="NMC98:NMU98"/>
    <mergeCell ref="NMV98:NNN98"/>
    <mergeCell ref="NNO98:NOG98"/>
    <mergeCell ref="NOH98:NOZ98"/>
    <mergeCell ref="NPA98:NPS98"/>
    <mergeCell ref="NGZ98:NHR98"/>
    <mergeCell ref="NHS98:NIK98"/>
    <mergeCell ref="NIL98:NJD98"/>
    <mergeCell ref="NJE98:NJW98"/>
    <mergeCell ref="NJX98:NKP98"/>
    <mergeCell ref="NKQ98:NLI98"/>
    <mergeCell ref="NCP98:NDH98"/>
    <mergeCell ref="NDI98:NEA98"/>
    <mergeCell ref="NEB98:NET98"/>
    <mergeCell ref="NEU98:NFM98"/>
    <mergeCell ref="NFN98:NGF98"/>
    <mergeCell ref="NGG98:NGY98"/>
    <mergeCell ref="MYF98:MYX98"/>
    <mergeCell ref="MYY98:MZQ98"/>
    <mergeCell ref="MZR98:NAJ98"/>
    <mergeCell ref="NAK98:NBC98"/>
    <mergeCell ref="NBD98:NBV98"/>
    <mergeCell ref="NBW98:NCO98"/>
    <mergeCell ref="MTV98:MUN98"/>
    <mergeCell ref="MUO98:MVG98"/>
    <mergeCell ref="MVH98:MVZ98"/>
    <mergeCell ref="MWA98:MWS98"/>
    <mergeCell ref="MWT98:MXL98"/>
    <mergeCell ref="MXM98:MYE98"/>
    <mergeCell ref="MPL98:MQD98"/>
    <mergeCell ref="MQE98:MQW98"/>
    <mergeCell ref="MQX98:MRP98"/>
    <mergeCell ref="MRQ98:MSI98"/>
    <mergeCell ref="MSJ98:MTB98"/>
    <mergeCell ref="MTC98:MTU98"/>
    <mergeCell ref="MLB98:MLT98"/>
    <mergeCell ref="MLU98:MMM98"/>
    <mergeCell ref="MMN98:MNF98"/>
    <mergeCell ref="MNG98:MNY98"/>
    <mergeCell ref="MNZ98:MOR98"/>
    <mergeCell ref="MOS98:MPK98"/>
    <mergeCell ref="MGR98:MHJ98"/>
    <mergeCell ref="MHK98:MIC98"/>
    <mergeCell ref="MID98:MIV98"/>
    <mergeCell ref="MIW98:MJO98"/>
    <mergeCell ref="MJP98:MKH98"/>
    <mergeCell ref="MKI98:MLA98"/>
    <mergeCell ref="MCH98:MCZ98"/>
    <mergeCell ref="MDA98:MDS98"/>
    <mergeCell ref="MDT98:MEL98"/>
    <mergeCell ref="MEM98:MFE98"/>
    <mergeCell ref="MFF98:MFX98"/>
    <mergeCell ref="MFY98:MGQ98"/>
    <mergeCell ref="LXX98:LYP98"/>
    <mergeCell ref="LYQ98:LZI98"/>
    <mergeCell ref="LZJ98:MAB98"/>
    <mergeCell ref="MAC98:MAU98"/>
    <mergeCell ref="MAV98:MBN98"/>
    <mergeCell ref="MBO98:MCG98"/>
    <mergeCell ref="LTN98:LUF98"/>
    <mergeCell ref="LUG98:LUY98"/>
    <mergeCell ref="LUZ98:LVR98"/>
    <mergeCell ref="LVS98:LWK98"/>
    <mergeCell ref="LWL98:LXD98"/>
    <mergeCell ref="LXE98:LXW98"/>
    <mergeCell ref="LPD98:LPV98"/>
    <mergeCell ref="LPW98:LQO98"/>
    <mergeCell ref="LQP98:LRH98"/>
    <mergeCell ref="LRI98:LSA98"/>
    <mergeCell ref="LSB98:LST98"/>
    <mergeCell ref="LSU98:LTM98"/>
    <mergeCell ref="LKT98:LLL98"/>
    <mergeCell ref="LLM98:LME98"/>
    <mergeCell ref="LMF98:LMX98"/>
    <mergeCell ref="LMY98:LNQ98"/>
    <mergeCell ref="LNR98:LOJ98"/>
    <mergeCell ref="LOK98:LPC98"/>
    <mergeCell ref="LGJ98:LHB98"/>
    <mergeCell ref="LHC98:LHU98"/>
    <mergeCell ref="LHV98:LIN98"/>
    <mergeCell ref="LIO98:LJG98"/>
    <mergeCell ref="LJH98:LJZ98"/>
    <mergeCell ref="LKA98:LKS98"/>
    <mergeCell ref="LBZ98:LCR98"/>
    <mergeCell ref="LCS98:LDK98"/>
    <mergeCell ref="LDL98:LED98"/>
    <mergeCell ref="LEE98:LEW98"/>
    <mergeCell ref="LEX98:LFP98"/>
    <mergeCell ref="LFQ98:LGI98"/>
    <mergeCell ref="KXP98:KYH98"/>
    <mergeCell ref="KYI98:KZA98"/>
    <mergeCell ref="KZB98:KZT98"/>
    <mergeCell ref="KZU98:LAM98"/>
    <mergeCell ref="LAN98:LBF98"/>
    <mergeCell ref="LBG98:LBY98"/>
    <mergeCell ref="KTF98:KTX98"/>
    <mergeCell ref="KTY98:KUQ98"/>
    <mergeCell ref="KUR98:KVJ98"/>
    <mergeCell ref="KVK98:KWC98"/>
    <mergeCell ref="KWD98:KWV98"/>
    <mergeCell ref="KWW98:KXO98"/>
    <mergeCell ref="KOV98:KPN98"/>
    <mergeCell ref="KPO98:KQG98"/>
    <mergeCell ref="KQH98:KQZ98"/>
    <mergeCell ref="KRA98:KRS98"/>
    <mergeCell ref="KRT98:KSL98"/>
    <mergeCell ref="KSM98:KTE98"/>
    <mergeCell ref="KKL98:KLD98"/>
    <mergeCell ref="KLE98:KLW98"/>
    <mergeCell ref="KLX98:KMP98"/>
    <mergeCell ref="KMQ98:KNI98"/>
    <mergeCell ref="KNJ98:KOB98"/>
    <mergeCell ref="KOC98:KOU98"/>
    <mergeCell ref="KGB98:KGT98"/>
    <mergeCell ref="KGU98:KHM98"/>
    <mergeCell ref="KHN98:KIF98"/>
    <mergeCell ref="KIG98:KIY98"/>
    <mergeCell ref="KIZ98:KJR98"/>
    <mergeCell ref="KJS98:KKK98"/>
    <mergeCell ref="KBR98:KCJ98"/>
    <mergeCell ref="KCK98:KDC98"/>
    <mergeCell ref="KDD98:KDV98"/>
    <mergeCell ref="KDW98:KEO98"/>
    <mergeCell ref="KEP98:KFH98"/>
    <mergeCell ref="KFI98:KGA98"/>
    <mergeCell ref="JXH98:JXZ98"/>
    <mergeCell ref="JYA98:JYS98"/>
    <mergeCell ref="JYT98:JZL98"/>
    <mergeCell ref="JZM98:KAE98"/>
    <mergeCell ref="KAF98:KAX98"/>
    <mergeCell ref="KAY98:KBQ98"/>
    <mergeCell ref="JSX98:JTP98"/>
    <mergeCell ref="JTQ98:JUI98"/>
    <mergeCell ref="JUJ98:JVB98"/>
    <mergeCell ref="JVC98:JVU98"/>
    <mergeCell ref="JVV98:JWN98"/>
    <mergeCell ref="JWO98:JXG98"/>
    <mergeCell ref="JON98:JPF98"/>
    <mergeCell ref="JPG98:JPY98"/>
    <mergeCell ref="JPZ98:JQR98"/>
    <mergeCell ref="JQS98:JRK98"/>
    <mergeCell ref="JRL98:JSD98"/>
    <mergeCell ref="JSE98:JSW98"/>
    <mergeCell ref="JKD98:JKV98"/>
    <mergeCell ref="JKW98:JLO98"/>
    <mergeCell ref="JLP98:JMH98"/>
    <mergeCell ref="JMI98:JNA98"/>
    <mergeCell ref="JNB98:JNT98"/>
    <mergeCell ref="JNU98:JOM98"/>
    <mergeCell ref="JFT98:JGL98"/>
    <mergeCell ref="JGM98:JHE98"/>
    <mergeCell ref="JHF98:JHX98"/>
    <mergeCell ref="JHY98:JIQ98"/>
    <mergeCell ref="JIR98:JJJ98"/>
    <mergeCell ref="JJK98:JKC98"/>
    <mergeCell ref="JBJ98:JCB98"/>
    <mergeCell ref="JCC98:JCU98"/>
    <mergeCell ref="JCV98:JDN98"/>
    <mergeCell ref="JDO98:JEG98"/>
    <mergeCell ref="JEH98:JEZ98"/>
    <mergeCell ref="JFA98:JFS98"/>
    <mergeCell ref="IWZ98:IXR98"/>
    <mergeCell ref="IXS98:IYK98"/>
    <mergeCell ref="IYL98:IZD98"/>
    <mergeCell ref="IZE98:IZW98"/>
    <mergeCell ref="IZX98:JAP98"/>
    <mergeCell ref="JAQ98:JBI98"/>
    <mergeCell ref="ISP98:ITH98"/>
    <mergeCell ref="ITI98:IUA98"/>
    <mergeCell ref="IUB98:IUT98"/>
    <mergeCell ref="IUU98:IVM98"/>
    <mergeCell ref="IVN98:IWF98"/>
    <mergeCell ref="IWG98:IWY98"/>
    <mergeCell ref="IOF98:IOX98"/>
    <mergeCell ref="IOY98:IPQ98"/>
    <mergeCell ref="IPR98:IQJ98"/>
    <mergeCell ref="IQK98:IRC98"/>
    <mergeCell ref="IRD98:IRV98"/>
    <mergeCell ref="IRW98:ISO98"/>
    <mergeCell ref="IJV98:IKN98"/>
    <mergeCell ref="IKO98:ILG98"/>
    <mergeCell ref="ILH98:ILZ98"/>
    <mergeCell ref="IMA98:IMS98"/>
    <mergeCell ref="IMT98:INL98"/>
    <mergeCell ref="INM98:IOE98"/>
    <mergeCell ref="IFL98:IGD98"/>
    <mergeCell ref="IGE98:IGW98"/>
    <mergeCell ref="IGX98:IHP98"/>
    <mergeCell ref="IHQ98:III98"/>
    <mergeCell ref="IIJ98:IJB98"/>
    <mergeCell ref="IJC98:IJU98"/>
    <mergeCell ref="IBB98:IBT98"/>
    <mergeCell ref="IBU98:ICM98"/>
    <mergeCell ref="ICN98:IDF98"/>
    <mergeCell ref="IDG98:IDY98"/>
    <mergeCell ref="IDZ98:IER98"/>
    <mergeCell ref="IES98:IFK98"/>
    <mergeCell ref="HWR98:HXJ98"/>
    <mergeCell ref="HXK98:HYC98"/>
    <mergeCell ref="HYD98:HYV98"/>
    <mergeCell ref="HYW98:HZO98"/>
    <mergeCell ref="HZP98:IAH98"/>
    <mergeCell ref="IAI98:IBA98"/>
    <mergeCell ref="HSH98:HSZ98"/>
    <mergeCell ref="HTA98:HTS98"/>
    <mergeCell ref="HTT98:HUL98"/>
    <mergeCell ref="HUM98:HVE98"/>
    <mergeCell ref="HVF98:HVX98"/>
    <mergeCell ref="HVY98:HWQ98"/>
    <mergeCell ref="HNX98:HOP98"/>
    <mergeCell ref="HOQ98:HPI98"/>
    <mergeCell ref="HPJ98:HQB98"/>
    <mergeCell ref="HQC98:HQU98"/>
    <mergeCell ref="HQV98:HRN98"/>
    <mergeCell ref="HRO98:HSG98"/>
    <mergeCell ref="HJN98:HKF98"/>
    <mergeCell ref="HKG98:HKY98"/>
    <mergeCell ref="HKZ98:HLR98"/>
    <mergeCell ref="HLS98:HMK98"/>
    <mergeCell ref="HML98:HND98"/>
    <mergeCell ref="HNE98:HNW98"/>
    <mergeCell ref="HFD98:HFV98"/>
    <mergeCell ref="HFW98:HGO98"/>
    <mergeCell ref="HGP98:HHH98"/>
    <mergeCell ref="HHI98:HIA98"/>
    <mergeCell ref="HIB98:HIT98"/>
    <mergeCell ref="HIU98:HJM98"/>
    <mergeCell ref="HAT98:HBL98"/>
    <mergeCell ref="HBM98:HCE98"/>
    <mergeCell ref="HCF98:HCX98"/>
    <mergeCell ref="HCY98:HDQ98"/>
    <mergeCell ref="HDR98:HEJ98"/>
    <mergeCell ref="HEK98:HFC98"/>
    <mergeCell ref="GWJ98:GXB98"/>
    <mergeCell ref="GXC98:GXU98"/>
    <mergeCell ref="GXV98:GYN98"/>
    <mergeCell ref="GYO98:GZG98"/>
    <mergeCell ref="GZH98:GZZ98"/>
    <mergeCell ref="HAA98:HAS98"/>
    <mergeCell ref="GRZ98:GSR98"/>
    <mergeCell ref="GSS98:GTK98"/>
    <mergeCell ref="GTL98:GUD98"/>
    <mergeCell ref="GUE98:GUW98"/>
    <mergeCell ref="GUX98:GVP98"/>
    <mergeCell ref="GVQ98:GWI98"/>
    <mergeCell ref="GNP98:GOH98"/>
    <mergeCell ref="GOI98:GPA98"/>
    <mergeCell ref="GPB98:GPT98"/>
    <mergeCell ref="GPU98:GQM98"/>
    <mergeCell ref="GQN98:GRF98"/>
    <mergeCell ref="GRG98:GRY98"/>
    <mergeCell ref="GJF98:GJX98"/>
    <mergeCell ref="GJY98:GKQ98"/>
    <mergeCell ref="GKR98:GLJ98"/>
    <mergeCell ref="GLK98:GMC98"/>
    <mergeCell ref="GMD98:GMV98"/>
    <mergeCell ref="GMW98:GNO98"/>
    <mergeCell ref="GEV98:GFN98"/>
    <mergeCell ref="GFO98:GGG98"/>
    <mergeCell ref="GGH98:GGZ98"/>
    <mergeCell ref="GHA98:GHS98"/>
    <mergeCell ref="GHT98:GIL98"/>
    <mergeCell ref="GIM98:GJE98"/>
    <mergeCell ref="GAL98:GBD98"/>
    <mergeCell ref="GBE98:GBW98"/>
    <mergeCell ref="GBX98:GCP98"/>
    <mergeCell ref="GCQ98:GDI98"/>
    <mergeCell ref="GDJ98:GEB98"/>
    <mergeCell ref="GEC98:GEU98"/>
    <mergeCell ref="FWB98:FWT98"/>
    <mergeCell ref="FWU98:FXM98"/>
    <mergeCell ref="FXN98:FYF98"/>
    <mergeCell ref="FYG98:FYY98"/>
    <mergeCell ref="FYZ98:FZR98"/>
    <mergeCell ref="FZS98:GAK98"/>
    <mergeCell ref="FRR98:FSJ98"/>
    <mergeCell ref="FSK98:FTC98"/>
    <mergeCell ref="FTD98:FTV98"/>
    <mergeCell ref="FTW98:FUO98"/>
    <mergeCell ref="FUP98:FVH98"/>
    <mergeCell ref="FVI98:FWA98"/>
    <mergeCell ref="FNH98:FNZ98"/>
    <mergeCell ref="FOA98:FOS98"/>
    <mergeCell ref="FOT98:FPL98"/>
    <mergeCell ref="FPM98:FQE98"/>
    <mergeCell ref="FQF98:FQX98"/>
    <mergeCell ref="FQY98:FRQ98"/>
    <mergeCell ref="FIX98:FJP98"/>
    <mergeCell ref="FJQ98:FKI98"/>
    <mergeCell ref="FKJ98:FLB98"/>
    <mergeCell ref="FLC98:FLU98"/>
    <mergeCell ref="FLV98:FMN98"/>
    <mergeCell ref="FMO98:FNG98"/>
    <mergeCell ref="FEN98:FFF98"/>
    <mergeCell ref="FFG98:FFY98"/>
    <mergeCell ref="FFZ98:FGR98"/>
    <mergeCell ref="FGS98:FHK98"/>
    <mergeCell ref="FHL98:FID98"/>
    <mergeCell ref="FIE98:FIW98"/>
    <mergeCell ref="FAD98:FAV98"/>
    <mergeCell ref="FAW98:FBO98"/>
    <mergeCell ref="FBP98:FCH98"/>
    <mergeCell ref="FCI98:FDA98"/>
    <mergeCell ref="FDB98:FDT98"/>
    <mergeCell ref="FDU98:FEM98"/>
    <mergeCell ref="EVT98:EWL98"/>
    <mergeCell ref="EWM98:EXE98"/>
    <mergeCell ref="EXF98:EXX98"/>
    <mergeCell ref="EXY98:EYQ98"/>
    <mergeCell ref="EYR98:EZJ98"/>
    <mergeCell ref="EZK98:FAC98"/>
    <mergeCell ref="ERJ98:ESB98"/>
    <mergeCell ref="ESC98:ESU98"/>
    <mergeCell ref="ESV98:ETN98"/>
    <mergeCell ref="ETO98:EUG98"/>
    <mergeCell ref="EUH98:EUZ98"/>
    <mergeCell ref="EVA98:EVS98"/>
    <mergeCell ref="EMZ98:ENR98"/>
    <mergeCell ref="ENS98:EOK98"/>
    <mergeCell ref="EOL98:EPD98"/>
    <mergeCell ref="EPE98:EPW98"/>
    <mergeCell ref="EPX98:EQP98"/>
    <mergeCell ref="EQQ98:ERI98"/>
    <mergeCell ref="EIP98:EJH98"/>
    <mergeCell ref="EJI98:EKA98"/>
    <mergeCell ref="EKB98:EKT98"/>
    <mergeCell ref="EKU98:ELM98"/>
    <mergeCell ref="ELN98:EMF98"/>
    <mergeCell ref="EMG98:EMY98"/>
    <mergeCell ref="EEF98:EEX98"/>
    <mergeCell ref="EEY98:EFQ98"/>
    <mergeCell ref="EFR98:EGJ98"/>
    <mergeCell ref="EGK98:EHC98"/>
    <mergeCell ref="EHD98:EHV98"/>
    <mergeCell ref="EHW98:EIO98"/>
    <mergeCell ref="DZV98:EAN98"/>
    <mergeCell ref="EAO98:EBG98"/>
    <mergeCell ref="EBH98:EBZ98"/>
    <mergeCell ref="ECA98:ECS98"/>
    <mergeCell ref="ECT98:EDL98"/>
    <mergeCell ref="EDM98:EEE98"/>
    <mergeCell ref="DVL98:DWD98"/>
    <mergeCell ref="DWE98:DWW98"/>
    <mergeCell ref="DWX98:DXP98"/>
    <mergeCell ref="DXQ98:DYI98"/>
    <mergeCell ref="DYJ98:DZB98"/>
    <mergeCell ref="DZC98:DZU98"/>
    <mergeCell ref="DRB98:DRT98"/>
    <mergeCell ref="DRU98:DSM98"/>
    <mergeCell ref="DSN98:DTF98"/>
    <mergeCell ref="DTG98:DTY98"/>
    <mergeCell ref="DTZ98:DUR98"/>
    <mergeCell ref="DUS98:DVK98"/>
    <mergeCell ref="DMR98:DNJ98"/>
    <mergeCell ref="DNK98:DOC98"/>
    <mergeCell ref="DOD98:DOV98"/>
    <mergeCell ref="DOW98:DPO98"/>
    <mergeCell ref="DPP98:DQH98"/>
    <mergeCell ref="DQI98:DRA98"/>
    <mergeCell ref="DIH98:DIZ98"/>
    <mergeCell ref="DJA98:DJS98"/>
    <mergeCell ref="DJT98:DKL98"/>
    <mergeCell ref="DKM98:DLE98"/>
    <mergeCell ref="DLF98:DLX98"/>
    <mergeCell ref="DLY98:DMQ98"/>
    <mergeCell ref="DDX98:DEP98"/>
    <mergeCell ref="DEQ98:DFI98"/>
    <mergeCell ref="DFJ98:DGB98"/>
    <mergeCell ref="DGC98:DGU98"/>
    <mergeCell ref="DGV98:DHN98"/>
    <mergeCell ref="DHO98:DIG98"/>
    <mergeCell ref="CZN98:DAF98"/>
    <mergeCell ref="DAG98:DAY98"/>
    <mergeCell ref="DAZ98:DBR98"/>
    <mergeCell ref="DBS98:DCK98"/>
    <mergeCell ref="DCL98:DDD98"/>
    <mergeCell ref="DDE98:DDW98"/>
    <mergeCell ref="CVD98:CVV98"/>
    <mergeCell ref="CVW98:CWO98"/>
    <mergeCell ref="CWP98:CXH98"/>
    <mergeCell ref="CXI98:CYA98"/>
    <mergeCell ref="CYB98:CYT98"/>
    <mergeCell ref="CYU98:CZM98"/>
    <mergeCell ref="CQT98:CRL98"/>
    <mergeCell ref="CRM98:CSE98"/>
    <mergeCell ref="CSF98:CSX98"/>
    <mergeCell ref="CSY98:CTQ98"/>
    <mergeCell ref="CTR98:CUJ98"/>
    <mergeCell ref="CUK98:CVC98"/>
    <mergeCell ref="CMJ98:CNB98"/>
    <mergeCell ref="CNC98:CNU98"/>
    <mergeCell ref="CNV98:CON98"/>
    <mergeCell ref="COO98:CPG98"/>
    <mergeCell ref="CPH98:CPZ98"/>
    <mergeCell ref="CQA98:CQS98"/>
    <mergeCell ref="CHZ98:CIR98"/>
    <mergeCell ref="CIS98:CJK98"/>
    <mergeCell ref="CJL98:CKD98"/>
    <mergeCell ref="CKE98:CKW98"/>
    <mergeCell ref="CKX98:CLP98"/>
    <mergeCell ref="CLQ98:CMI98"/>
    <mergeCell ref="CDP98:CEH98"/>
    <mergeCell ref="CEI98:CFA98"/>
    <mergeCell ref="CFB98:CFT98"/>
    <mergeCell ref="CFU98:CGM98"/>
    <mergeCell ref="CGN98:CHF98"/>
    <mergeCell ref="CHG98:CHY98"/>
    <mergeCell ref="BZF98:BZX98"/>
    <mergeCell ref="BZY98:CAQ98"/>
    <mergeCell ref="CAR98:CBJ98"/>
    <mergeCell ref="CBK98:CCC98"/>
    <mergeCell ref="CCD98:CCV98"/>
    <mergeCell ref="CCW98:CDO98"/>
    <mergeCell ref="BUV98:BVN98"/>
    <mergeCell ref="BVO98:BWG98"/>
    <mergeCell ref="BWH98:BWZ98"/>
    <mergeCell ref="BXA98:BXS98"/>
    <mergeCell ref="BXT98:BYL98"/>
    <mergeCell ref="BYM98:BZE98"/>
    <mergeCell ref="BQL98:BRD98"/>
    <mergeCell ref="BRE98:BRW98"/>
    <mergeCell ref="BRX98:BSP98"/>
    <mergeCell ref="BSQ98:BTI98"/>
    <mergeCell ref="BTJ98:BUB98"/>
    <mergeCell ref="BUC98:BUU98"/>
    <mergeCell ref="BMB98:BMT98"/>
    <mergeCell ref="BMU98:BNM98"/>
    <mergeCell ref="BNN98:BOF98"/>
    <mergeCell ref="BOG98:BOY98"/>
    <mergeCell ref="BOZ98:BPR98"/>
    <mergeCell ref="BPS98:BQK98"/>
    <mergeCell ref="BHR98:BIJ98"/>
    <mergeCell ref="BIK98:BJC98"/>
    <mergeCell ref="BJD98:BJV98"/>
    <mergeCell ref="BJW98:BKO98"/>
    <mergeCell ref="BKP98:BLH98"/>
    <mergeCell ref="BLI98:BMA98"/>
    <mergeCell ref="BDH98:BDZ98"/>
    <mergeCell ref="BEA98:BES98"/>
    <mergeCell ref="BET98:BFL98"/>
    <mergeCell ref="BFM98:BGE98"/>
    <mergeCell ref="BGF98:BGX98"/>
    <mergeCell ref="BGY98:BHQ98"/>
    <mergeCell ref="AYX98:AZP98"/>
    <mergeCell ref="AZQ98:BAI98"/>
    <mergeCell ref="BAJ98:BBB98"/>
    <mergeCell ref="BBC98:BBU98"/>
    <mergeCell ref="BBV98:BCN98"/>
    <mergeCell ref="BCO98:BDG98"/>
    <mergeCell ref="AUN98:AVF98"/>
    <mergeCell ref="AVG98:AVY98"/>
    <mergeCell ref="AVZ98:AWR98"/>
    <mergeCell ref="AWS98:AXK98"/>
    <mergeCell ref="AXL98:AYD98"/>
    <mergeCell ref="AYE98:AYW98"/>
    <mergeCell ref="AQD98:AQV98"/>
    <mergeCell ref="AQW98:ARO98"/>
    <mergeCell ref="ARP98:ASH98"/>
    <mergeCell ref="ASI98:ATA98"/>
    <mergeCell ref="ATB98:ATT98"/>
    <mergeCell ref="ATU98:AUM98"/>
    <mergeCell ref="ALT98:AML98"/>
    <mergeCell ref="AMM98:ANE98"/>
    <mergeCell ref="ANF98:ANX98"/>
    <mergeCell ref="ANY98:AOQ98"/>
    <mergeCell ref="AOR98:APJ98"/>
    <mergeCell ref="APK98:AQC98"/>
    <mergeCell ref="AHJ98:AIB98"/>
    <mergeCell ref="AIC98:AIU98"/>
    <mergeCell ref="AIV98:AJN98"/>
    <mergeCell ref="AJO98:AKG98"/>
    <mergeCell ref="AKH98:AKZ98"/>
    <mergeCell ref="ALA98:ALS98"/>
    <mergeCell ref="ACZ98:ADR98"/>
    <mergeCell ref="ADS98:AEK98"/>
    <mergeCell ref="AEL98:AFD98"/>
    <mergeCell ref="AFE98:AFW98"/>
    <mergeCell ref="AFX98:AGP98"/>
    <mergeCell ref="AGQ98:AHI98"/>
    <mergeCell ref="SA98:SS98"/>
    <mergeCell ref="ST98:TL98"/>
    <mergeCell ref="TM98:UE98"/>
    <mergeCell ref="YP98:ZH98"/>
    <mergeCell ref="ZI98:AAA98"/>
    <mergeCell ref="AAB98:AAT98"/>
    <mergeCell ref="AAU98:ABM98"/>
    <mergeCell ref="ABN98:ACF98"/>
    <mergeCell ref="ACG98:ACY98"/>
    <mergeCell ref="UF98:UX98"/>
    <mergeCell ref="UY98:VQ98"/>
    <mergeCell ref="VR98:WJ98"/>
    <mergeCell ref="WK98:XC98"/>
    <mergeCell ref="XD98:XV98"/>
    <mergeCell ref="XW98:YO98"/>
    <mergeCell ref="RH98:RZ98"/>
    <mergeCell ref="LL98:MD98"/>
    <mergeCell ref="ME98:MW98"/>
    <mergeCell ref="MX98:NP98"/>
    <mergeCell ref="NQ98:OI98"/>
    <mergeCell ref="OJ98:PB98"/>
    <mergeCell ref="PC98:PU98"/>
    <mergeCell ref="HB98:HT98"/>
    <mergeCell ref="HU98:IM98"/>
    <mergeCell ref="IN98:JF98"/>
    <mergeCell ref="JG98:JY98"/>
    <mergeCell ref="JZ98:KR98"/>
    <mergeCell ref="KS98:LK98"/>
    <mergeCell ref="CR98:DJ98"/>
    <mergeCell ref="DK98:EC98"/>
    <mergeCell ref="ED98:EV98"/>
    <mergeCell ref="EW98:FO98"/>
    <mergeCell ref="FP98:GH98"/>
    <mergeCell ref="GI98:HA98"/>
    <mergeCell ref="PV98:QN98"/>
    <mergeCell ref="QO98:RG98"/>
    <mergeCell ref="BF98:BX98"/>
    <mergeCell ref="BY98:CQ98"/>
    <mergeCell ref="T98:AL98"/>
    <mergeCell ref="AM98:BE98"/>
    <mergeCell ref="A83:S83"/>
    <mergeCell ref="A85:S85"/>
    <mergeCell ref="A91:S91"/>
    <mergeCell ref="B92:F92"/>
    <mergeCell ref="H92:L92"/>
    <mergeCell ref="A87:S87"/>
    <mergeCell ref="A89:S89"/>
    <mergeCell ref="B44:F44"/>
    <mergeCell ref="B51:F51"/>
    <mergeCell ref="H30:L30"/>
    <mergeCell ref="H37:L37"/>
    <mergeCell ref="H44:L44"/>
    <mergeCell ref="H51:L51"/>
    <mergeCell ref="B37:F37"/>
    <mergeCell ref="A27:S27"/>
    <mergeCell ref="B30:F30"/>
    <mergeCell ref="B29:P29"/>
    <mergeCell ref="B36:P36"/>
    <mergeCell ref="B43:P43"/>
    <mergeCell ref="B50:P50"/>
    <mergeCell ref="N30:R30"/>
    <mergeCell ref="N37:R37"/>
    <mergeCell ref="N44:R44"/>
    <mergeCell ref="N51:R51"/>
    <mergeCell ref="A6:S6"/>
    <mergeCell ref="A7:S7"/>
    <mergeCell ref="A8:S8"/>
    <mergeCell ref="A9:S9"/>
    <mergeCell ref="A10:S10"/>
    <mergeCell ref="A23:S23"/>
    <mergeCell ref="A25:S25"/>
    <mergeCell ref="A11:S11"/>
    <mergeCell ref="A21:S21"/>
    <mergeCell ref="A13:S13"/>
    <mergeCell ref="A17:S17"/>
    <mergeCell ref="A19:S19"/>
    <mergeCell ref="A15:S15"/>
  </mergeCells>
  <printOptions horizontalCentered="1"/>
  <pageMargins left="0.25" right="0.25" top="0.25" bottom="0.5" header="0.25" footer="0.25"/>
  <pageSetup scale="73" fitToHeight="5" orientation="landscape" r:id="rId1"/>
  <headerFooter alignWithMargins="0">
    <oddFooter>&amp;R&amp;P</oddFooter>
  </headerFooter>
  <rowBreaks count="2" manualBreakCount="2">
    <brk id="42" max="18" man="1"/>
    <brk id="73" max="18" man="1"/>
  </rowBreaks>
  <ignoredErrors>
    <ignoredError sqref="N92"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F68A7A6E2848446B66AF200FA4555CE" ma:contentTypeVersion="11" ma:contentTypeDescription="Create a new document." ma:contentTypeScope="" ma:versionID="c8e5a7c3dc057d6eba8fc320519e9a80">
  <xsd:schema xmlns:xsd="http://www.w3.org/2001/XMLSchema" xmlns:xs="http://www.w3.org/2001/XMLSchema" xmlns:p="http://schemas.microsoft.com/office/2006/metadata/properties" xmlns:ns2="02045187-194a-4c1c-bcca-10730b2ea802" xmlns:ns3="c0e218b3-6031-4264-9fbf-11991aede9b5" targetNamespace="http://schemas.microsoft.com/office/2006/metadata/properties" ma:root="true" ma:fieldsID="da11a82ab5a32f7b97f828f5b1d3c92e" ns2:_="" ns3:_="">
    <xsd:import namespace="02045187-194a-4c1c-bcca-10730b2ea802"/>
    <xsd:import namespace="c0e218b3-6031-4264-9fbf-11991aede9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045187-194a-4c1c-bcca-10730b2ea8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e218b3-6031-4264-9fbf-11991aede9b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5B5BE6-9B34-4D23-BC21-2386ED17C74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D39DE58-A521-4DD1-8F3D-7A8A2A6491C7}">
  <ds:schemaRefs>
    <ds:schemaRef ds:uri="http://schemas.microsoft.com/sharepoint/v3/contenttype/forms"/>
  </ds:schemaRefs>
</ds:datastoreItem>
</file>

<file path=customXml/itemProps3.xml><?xml version="1.0" encoding="utf-8"?>
<ds:datastoreItem xmlns:ds="http://schemas.openxmlformats.org/officeDocument/2006/customXml" ds:itemID="{908A6485-96C6-46F6-A8C0-9B1B3EF422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045187-194a-4c1c-bcca-10730b2ea802"/>
    <ds:schemaRef ds:uri="c0e218b3-6031-4264-9fbf-11991aede9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34</vt:i4>
      </vt:variant>
    </vt:vector>
  </HeadingPairs>
  <TitlesOfParts>
    <vt:vector size="60" baseType="lpstr">
      <vt:lpstr>DRAFT EBITDA DA OP v2</vt:lpstr>
      <vt:lpstr>Revenue</vt:lpstr>
      <vt:lpstr>Opex</vt:lpstr>
      <vt:lpstr>Adjusted EBITDA + Dep and Amort</vt:lpstr>
      <vt:lpstr>Cable Customer Metrics</vt:lpstr>
      <vt:lpstr>Sky Customer Metrics</vt:lpstr>
      <vt:lpstr>Capex</vt:lpstr>
      <vt:lpstr>Free Cash Flow</vt:lpstr>
      <vt:lpstr>Notes</vt:lpstr>
      <vt:lpstr>Consol Breakdown - Dep and Amor</vt:lpstr>
      <vt:lpstr>Consol Breakdown- AE DA opt 1</vt:lpstr>
      <vt:lpstr>Diff Between Opt 1 Opt 2</vt:lpstr>
      <vt:lpstr>Notes -OLD</vt:lpstr>
      <vt:lpstr>HFM NGOperating Income Round</vt:lpstr>
      <vt:lpstr>Repurchase and Div-DNU</vt:lpstr>
      <vt:lpstr>New SmartSlice - Design</vt:lpstr>
      <vt:lpstr>XH Check</vt:lpstr>
      <vt:lpstr>Adj EBITDA per CR</vt:lpstr>
      <vt:lpstr>SKY ARPU</vt:lpstr>
      <vt:lpstr>Essbase Rev - Round (PF)</vt:lpstr>
      <vt:lpstr>Essbase Rev - NBCU Product (PF)</vt:lpstr>
      <vt:lpstr>Essbase OCF - Round (PF)</vt:lpstr>
      <vt:lpstr>Essbase Opex Exp</vt:lpstr>
      <vt:lpstr>Essbase Oper Inc - Round (PF)</vt:lpstr>
      <vt:lpstr>Essbase Capex - Round (EXT)</vt:lpstr>
      <vt:lpstr>Essbase Capex - Whole (EXT)</vt:lpstr>
      <vt:lpstr>'Repurchase and Div-DNU'!ComPlan1432EECE6_1CEF_4D45_9C6E_65BF8F632CF2_1</vt:lpstr>
      <vt:lpstr>Capex!Consolidated_Capital_Expenditures</vt:lpstr>
      <vt:lpstr>'Adjusted EBITDA + Dep and Amort'!Consolidated_Depreciation_and_Amortization_Expense_and_Operating_Income</vt:lpstr>
      <vt:lpstr>'Consol Breakdown- AE DA opt 1'!Consolidated_Depreciation_and_Amortization_Expense_and_Operating_Income</vt:lpstr>
      <vt:lpstr>'DRAFT EBITDA DA OP v2'!Consolidated_Depreciation_and_Amortization_Expense_and_Operating_Income</vt:lpstr>
      <vt:lpstr>Consolidated_Depreciation_and_Amortization_Expense_and_Operating_Income</vt:lpstr>
      <vt:lpstr>'Free Cash Flow'!Consolidated_Free_Cash_Flow_and_Return_of_Capital_to_Shareholders</vt:lpstr>
      <vt:lpstr>Consolidated_Operating_Costs_and_Expenses_and_Operating_Cash_Flow</vt:lpstr>
      <vt:lpstr>Consolidated_Revenue</vt:lpstr>
      <vt:lpstr>'HFM NGOperating Income Round'!EssbaseCluster_2_COMESS_COMESS2EB4D169_2B2C_46DA_B4FB_40CB65BE6C2E_1</vt:lpstr>
      <vt:lpstr>'HFM NGOperating Income Round'!EssbaseCluster_2_COMESS_COMESS797D83F3_E449_4DA0_A21A_1E3D856539B0_1</vt:lpstr>
      <vt:lpstr>'XH Check'!EssCablePRD_1_Consub_Main01DB1616_5863_4C37_A00B_E39DE025F414_1</vt:lpstr>
      <vt:lpstr>'Adjusted EBITDA + Dep and Amort'!Print_Area</vt:lpstr>
      <vt:lpstr>'Cable Customer Metrics'!Print_Area</vt:lpstr>
      <vt:lpstr>Capex!Print_Area</vt:lpstr>
      <vt:lpstr>'Consol Breakdown - Dep and Amor'!Print_Area</vt:lpstr>
      <vt:lpstr>'Consol Breakdown- AE DA opt 1'!Print_Area</vt:lpstr>
      <vt:lpstr>'DRAFT EBITDA DA OP v2'!Print_Area</vt:lpstr>
      <vt:lpstr>'Essbase OCF - Round (PF)'!Print_Area</vt:lpstr>
      <vt:lpstr>'Essbase Oper Inc - Round (PF)'!Print_Area</vt:lpstr>
      <vt:lpstr>'Essbase Opex Exp'!Print_Area</vt:lpstr>
      <vt:lpstr>'Free Cash Flow'!Print_Area</vt:lpstr>
      <vt:lpstr>'HFM NGOperating Income Round'!Print_Area</vt:lpstr>
      <vt:lpstr>Notes!Print_Area</vt:lpstr>
      <vt:lpstr>'Notes -OLD'!Print_Area</vt:lpstr>
      <vt:lpstr>Opex!Print_Area</vt:lpstr>
      <vt:lpstr>Revenue!Print_Area</vt:lpstr>
      <vt:lpstr>'Sky Customer Metrics'!Print_Area</vt:lpstr>
      <vt:lpstr>Notes!Print_Titles</vt:lpstr>
      <vt:lpstr>'Notes -OLD'!Print_Titles</vt:lpstr>
      <vt:lpstr>'Essbase Capex - Round (EXT)'!Rev_Round_PF</vt:lpstr>
      <vt:lpstr>'Essbase Capex - Whole (EXT)'!Rev_Round_PF</vt:lpstr>
      <vt:lpstr>'Essbase OCF - Round (PF)'!Rev_Round_PF</vt:lpstr>
      <vt:lpstr>'Essbase Opex Exp'!Rev_Round_PF</vt:lpstr>
    </vt:vector>
  </TitlesOfParts>
  <Manager/>
  <Company>Comcast Cable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Comcast User</dc:creator>
  <cp:keywords/>
  <dc:description/>
  <cp:lastModifiedBy>Propp, Paige</cp:lastModifiedBy>
  <cp:revision/>
  <cp:lastPrinted>2022-01-19T22:36:37Z</cp:lastPrinted>
  <dcterms:created xsi:type="dcterms:W3CDTF">2008-12-16T19:43:06Z</dcterms:created>
  <dcterms:modified xsi:type="dcterms:W3CDTF">2022-01-26T15:49:11Z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0x010100FF68A7A6E2848446B66AF200FA4555CE</vt:lpwstr>
  </property>
</Properties>
</file>